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DATA\ROZPOČTY\339 - Dětská skupina Záchlumí\k odevzdání\licence dřevo\"/>
    </mc:Choice>
  </mc:AlternateContent>
  <bookViews>
    <workbookView xWindow="0" yWindow="0" windowWidth="0" windowHeight="0"/>
  </bookViews>
  <sheets>
    <sheet name="Rekapitulace stavby" sheetId="1" r:id="rId1"/>
    <sheet name="01 - Architektonicko stav..." sheetId="2" r:id="rId2"/>
    <sheet name="01.1 - Interiér" sheetId="3" r:id="rId3"/>
    <sheet name="02 - ZTI" sheetId="4" r:id="rId4"/>
    <sheet name="03 - Vytápění" sheetId="5" r:id="rId5"/>
    <sheet name="04 - VZT" sheetId="6" r:id="rId6"/>
    <sheet name="05 - Elektroinstalace" sheetId="7" r:id="rId7"/>
    <sheet name="01 - Architektonicko stav..._01" sheetId="8" r:id="rId8"/>
    <sheet name="02 - ZTI_01" sheetId="9" r:id="rId9"/>
    <sheet name="03 - Vytápění_01" sheetId="10" r:id="rId10"/>
    <sheet name="04 - VZT_01" sheetId="11" r:id="rId11"/>
    <sheet name="SO 03 - Terénní a sadové ..." sheetId="12" r:id="rId12"/>
    <sheet name="SO 04 - Parkoviště" sheetId="13" r:id="rId13"/>
    <sheet name="VRN - Vedlejší náklady" sheetId="14" r:id="rId14"/>
    <sheet name="Seznam figur" sheetId="15" r:id="rId15"/>
    <sheet name="Pokyny pro vyplnění" sheetId="16" r:id="rId16"/>
  </sheets>
  <definedNames>
    <definedName name="_xlnm.Print_Area" localSheetId="0">'Rekapitulace stavby'!$D$4:$AO$36,'Rekapitulace stavby'!$C$42:$AQ$70</definedName>
    <definedName name="_xlnm.Print_Titles" localSheetId="0">'Rekapitulace stavby'!$52:$52</definedName>
    <definedName name="_xlnm._FilterDatabase" localSheetId="1" hidden="1">'01 - Architektonicko stav...'!$C$109:$K$762</definedName>
    <definedName name="_xlnm.Print_Area" localSheetId="1">'01 - Architektonicko stav...'!$C$4:$J$41,'01 - Architektonicko stav...'!$C$47:$J$89,'01 - Architektonicko stav...'!$C$95:$K$762</definedName>
    <definedName name="_xlnm.Print_Titles" localSheetId="1">'01 - Architektonicko stav...'!$109:$109</definedName>
    <definedName name="_xlnm._FilterDatabase" localSheetId="2" hidden="1">'01.1 - Interiér'!$C$89:$K$212</definedName>
    <definedName name="_xlnm.Print_Area" localSheetId="2">'01.1 - Interiér'!$C$4:$J$41,'01.1 - Interiér'!$C$47:$J$69,'01.1 - Interiér'!$C$75:$K$212</definedName>
    <definedName name="_xlnm.Print_Titles" localSheetId="2">'01.1 - Interiér'!$89:$89</definedName>
    <definedName name="_xlnm._FilterDatabase" localSheetId="3" hidden="1">'02 - ZTI'!$C$109:$K$264</definedName>
    <definedName name="_xlnm.Print_Area" localSheetId="3">'02 - ZTI'!$C$4:$J$41,'02 - ZTI'!$C$47:$J$89,'02 - ZTI'!$C$95:$K$264</definedName>
    <definedName name="_xlnm.Print_Titles" localSheetId="3">'02 - ZTI'!$109:$109</definedName>
    <definedName name="_xlnm._FilterDatabase" localSheetId="4" hidden="1">'03 - Vytápění'!$C$89:$K$164</definedName>
    <definedName name="_xlnm.Print_Area" localSheetId="4">'03 - Vytápění'!$C$4:$J$41,'03 - Vytápění'!$C$47:$J$69,'03 - Vytápění'!$C$75:$K$164</definedName>
    <definedName name="_xlnm.Print_Titles" localSheetId="4">'03 - Vytápění'!$89:$89</definedName>
    <definedName name="_xlnm._FilterDatabase" localSheetId="5" hidden="1">'04 - VZT'!$C$90:$K$149</definedName>
    <definedName name="_xlnm.Print_Area" localSheetId="5">'04 - VZT'!$C$4:$J$41,'04 - VZT'!$C$47:$J$70,'04 - VZT'!$C$76:$K$149</definedName>
    <definedName name="_xlnm.Print_Titles" localSheetId="5">'04 - VZT'!$90:$90</definedName>
    <definedName name="_xlnm._FilterDatabase" localSheetId="6" hidden="1">'05 - Elektroinstalace'!$C$90:$K$158</definedName>
    <definedName name="_xlnm.Print_Area" localSheetId="6">'05 - Elektroinstalace'!$C$4:$J$41,'05 - Elektroinstalace'!$C$47:$J$70,'05 - Elektroinstalace'!$C$76:$K$158</definedName>
    <definedName name="_xlnm.Print_Titles" localSheetId="6">'05 - Elektroinstalace'!$90:$90</definedName>
    <definedName name="_xlnm._FilterDatabase" localSheetId="7" hidden="1">'01 - Architektonicko stav..._01'!$C$106:$K$445</definedName>
    <definedName name="_xlnm.Print_Area" localSheetId="7">'01 - Architektonicko stav..._01'!$C$4:$J$41,'01 - Architektonicko stav..._01'!$C$47:$J$86,'01 - Architektonicko stav..._01'!$C$92:$K$445</definedName>
    <definedName name="_xlnm.Print_Titles" localSheetId="7">'01 - Architektonicko stav..._01'!$106:$106</definedName>
    <definedName name="_xlnm._FilterDatabase" localSheetId="8" hidden="1">'02 - ZTI_01'!$C$93:$K$132</definedName>
    <definedName name="_xlnm.Print_Area" localSheetId="8">'02 - ZTI_01'!$C$4:$J$41,'02 - ZTI_01'!$C$47:$J$73,'02 - ZTI_01'!$C$79:$K$132</definedName>
    <definedName name="_xlnm.Print_Titles" localSheetId="8">'02 - ZTI_01'!$93:$93</definedName>
    <definedName name="_xlnm._FilterDatabase" localSheetId="9" hidden="1">'03 - Vytápění_01'!$C$86:$K$105</definedName>
    <definedName name="_xlnm.Print_Area" localSheetId="9">'03 - Vytápění_01'!$C$4:$J$41,'03 - Vytápění_01'!$C$47:$J$66,'03 - Vytápění_01'!$C$72:$K$105</definedName>
    <definedName name="_xlnm.Print_Titles" localSheetId="9">'03 - Vytápění_01'!$86:$86</definedName>
    <definedName name="_xlnm._FilterDatabase" localSheetId="10" hidden="1">'04 - VZT_01'!$C$90:$K$139</definedName>
    <definedName name="_xlnm.Print_Area" localSheetId="10">'04 - VZT_01'!$C$4:$J$41,'04 - VZT_01'!$C$47:$J$70,'04 - VZT_01'!$C$76:$K$139</definedName>
    <definedName name="_xlnm.Print_Titles" localSheetId="10">'04 - VZT_01'!$90:$90</definedName>
    <definedName name="_xlnm._FilterDatabase" localSheetId="11" hidden="1">'SO 03 - Terénní a sadové ...'!$C$93:$K$402</definedName>
    <definedName name="_xlnm.Print_Area" localSheetId="11">'SO 03 - Terénní a sadové ...'!$C$4:$J$39,'SO 03 - Terénní a sadové ...'!$C$45:$J$75,'SO 03 - Terénní a sadové ...'!$C$81:$K$402</definedName>
    <definedName name="_xlnm.Print_Titles" localSheetId="11">'SO 03 - Terénní a sadové ...'!$93:$93</definedName>
    <definedName name="_xlnm._FilterDatabase" localSheetId="12" hidden="1">'SO 04 - Parkoviště'!$C$86:$K$198</definedName>
    <definedName name="_xlnm.Print_Area" localSheetId="12">'SO 04 - Parkoviště'!$C$4:$J$39,'SO 04 - Parkoviště'!$C$45:$J$68,'SO 04 - Parkoviště'!$C$74:$K$198</definedName>
    <definedName name="_xlnm.Print_Titles" localSheetId="12">'SO 04 - Parkoviště'!$86:$86</definedName>
    <definedName name="_xlnm._FilterDatabase" localSheetId="13" hidden="1">'VRN - Vedlejší náklady'!$C$83:$K$97</definedName>
    <definedName name="_xlnm.Print_Area" localSheetId="13">'VRN - Vedlejší náklady'!$C$4:$J$39,'VRN - Vedlejší náklady'!$C$45:$J$65,'VRN - Vedlejší náklady'!$C$71:$K$97</definedName>
    <definedName name="_xlnm.Print_Titles" localSheetId="13">'VRN - Vedlejší náklady'!$83:$83</definedName>
    <definedName name="_xlnm.Print_Area" localSheetId="14">'Seznam figur'!$C$4:$G$47</definedName>
    <definedName name="_xlnm.Print_Titles" localSheetId="14">'Seznam figur'!$9:$9</definedName>
    <definedName name="_xlnm.Print_Area" localSheetId="15">'Pokyny pro vyplnění'!$B$2:$K$71,'Pokyny pro vyplnění'!$B$74:$K$118,'Pokyny pro vyplnění'!$B$121:$K$161,'Pokyny pro vyplnění'!$B$164:$K$219</definedName>
  </definedNames>
  <calcPr/>
</workbook>
</file>

<file path=xl/calcChain.xml><?xml version="1.0" encoding="utf-8"?>
<calcChain xmlns="http://schemas.openxmlformats.org/spreadsheetml/2006/main">
  <c i="15" l="1" r="D7"/>
  <c i="14" r="J37"/>
  <c r="J36"/>
  <c i="1" r="AY69"/>
  <c i="14" r="J35"/>
  <c i="1" r="AX69"/>
  <c i="14" r="BI97"/>
  <c r="BH97"/>
  <c r="BG97"/>
  <c r="BF97"/>
  <c r="T97"/>
  <c r="R97"/>
  <c r="P97"/>
  <c r="BI96"/>
  <c r="BH96"/>
  <c r="BG96"/>
  <c r="BF96"/>
  <c r="T96"/>
  <c r="R96"/>
  <c r="P96"/>
  <c r="BI93"/>
  <c r="BH93"/>
  <c r="BG93"/>
  <c r="BF93"/>
  <c r="T93"/>
  <c r="T92"/>
  <c r="R93"/>
  <c r="R92"/>
  <c r="P93"/>
  <c r="P92"/>
  <c r="BI90"/>
  <c r="BH90"/>
  <c r="BG90"/>
  <c r="BF90"/>
  <c r="T90"/>
  <c r="T89"/>
  <c r="R90"/>
  <c r="R89"/>
  <c r="P90"/>
  <c r="P89"/>
  <c r="BI87"/>
  <c r="BH87"/>
  <c r="BG87"/>
  <c r="BF87"/>
  <c r="T87"/>
  <c r="T86"/>
  <c r="R87"/>
  <c r="R86"/>
  <c r="P87"/>
  <c r="P86"/>
  <c r="J81"/>
  <c r="J80"/>
  <c r="F80"/>
  <c r="F78"/>
  <c r="E76"/>
  <c r="J55"/>
  <c r="J54"/>
  <c r="F54"/>
  <c r="F52"/>
  <c r="E50"/>
  <c r="J18"/>
  <c r="E18"/>
  <c r="F55"/>
  <c r="J17"/>
  <c r="J12"/>
  <c r="J78"/>
  <c r="E7"/>
  <c r="E74"/>
  <c i="13" r="J37"/>
  <c r="J36"/>
  <c i="1" r="AY68"/>
  <c i="13" r="J35"/>
  <c i="1" r="AX68"/>
  <c i="13" r="BI198"/>
  <c r="BH198"/>
  <c r="BG198"/>
  <c r="BF198"/>
  <c r="T198"/>
  <c r="R198"/>
  <c r="P198"/>
  <c r="BI197"/>
  <c r="BH197"/>
  <c r="BG197"/>
  <c r="BF197"/>
  <c r="T197"/>
  <c r="R197"/>
  <c r="P197"/>
  <c r="BI193"/>
  <c r="BH193"/>
  <c r="BG193"/>
  <c r="BF193"/>
  <c r="T193"/>
  <c r="T192"/>
  <c r="R193"/>
  <c r="R192"/>
  <c r="P193"/>
  <c r="P192"/>
  <c r="BI190"/>
  <c r="BH190"/>
  <c r="BG190"/>
  <c r="BF190"/>
  <c r="T190"/>
  <c r="R190"/>
  <c r="P190"/>
  <c r="BI188"/>
  <c r="BH188"/>
  <c r="BG188"/>
  <c r="BF188"/>
  <c r="T188"/>
  <c r="R188"/>
  <c r="P188"/>
  <c r="BI186"/>
  <c r="BH186"/>
  <c r="BG186"/>
  <c r="BF186"/>
  <c r="T186"/>
  <c r="R186"/>
  <c r="P186"/>
  <c r="BI184"/>
  <c r="BH184"/>
  <c r="BG184"/>
  <c r="BF184"/>
  <c r="T184"/>
  <c r="R184"/>
  <c r="P184"/>
  <c r="BI181"/>
  <c r="BH181"/>
  <c r="BG181"/>
  <c r="BF181"/>
  <c r="T181"/>
  <c r="R181"/>
  <c r="P181"/>
  <c r="BI177"/>
  <c r="BH177"/>
  <c r="BG177"/>
  <c r="BF177"/>
  <c r="T177"/>
  <c r="R177"/>
  <c r="P177"/>
  <c r="BI175"/>
  <c r="BH175"/>
  <c r="BG175"/>
  <c r="BF175"/>
  <c r="T175"/>
  <c r="R175"/>
  <c r="P175"/>
  <c r="BI171"/>
  <c r="BH171"/>
  <c r="BG171"/>
  <c r="BF171"/>
  <c r="T171"/>
  <c r="R171"/>
  <c r="P171"/>
  <c r="BI168"/>
  <c r="BH168"/>
  <c r="BG168"/>
  <c r="BF168"/>
  <c r="T168"/>
  <c r="R168"/>
  <c r="P168"/>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2"/>
  <c r="BH152"/>
  <c r="BG152"/>
  <c r="BF152"/>
  <c r="T152"/>
  <c r="R152"/>
  <c r="P152"/>
  <c r="BI150"/>
  <c r="BH150"/>
  <c r="BG150"/>
  <c r="BF150"/>
  <c r="T150"/>
  <c r="R150"/>
  <c r="P150"/>
  <c r="BI149"/>
  <c r="BH149"/>
  <c r="BG149"/>
  <c r="BF149"/>
  <c r="T149"/>
  <c r="R149"/>
  <c r="P149"/>
  <c r="BI147"/>
  <c r="BH147"/>
  <c r="BG147"/>
  <c r="BF147"/>
  <c r="T147"/>
  <c r="R147"/>
  <c r="P147"/>
  <c r="BI143"/>
  <c r="BH143"/>
  <c r="BG143"/>
  <c r="BF143"/>
  <c r="T143"/>
  <c r="R143"/>
  <c r="P143"/>
  <c r="BI141"/>
  <c r="BH141"/>
  <c r="BG141"/>
  <c r="BF141"/>
  <c r="T141"/>
  <c r="R141"/>
  <c r="P141"/>
  <c r="BI137"/>
  <c r="BH137"/>
  <c r="BG137"/>
  <c r="BF137"/>
  <c r="T137"/>
  <c r="R137"/>
  <c r="P137"/>
  <c r="BI133"/>
  <c r="BH133"/>
  <c r="BG133"/>
  <c r="BF133"/>
  <c r="T133"/>
  <c r="R133"/>
  <c r="P133"/>
  <c r="BI126"/>
  <c r="BH126"/>
  <c r="BG126"/>
  <c r="BF126"/>
  <c r="T126"/>
  <c r="R126"/>
  <c r="P126"/>
  <c r="BI124"/>
  <c r="BH124"/>
  <c r="BG124"/>
  <c r="BF124"/>
  <c r="T124"/>
  <c r="R124"/>
  <c r="P124"/>
  <c r="BI122"/>
  <c r="BH122"/>
  <c r="BG122"/>
  <c r="BF122"/>
  <c r="T122"/>
  <c r="R122"/>
  <c r="P122"/>
  <c r="BI120"/>
  <c r="BH120"/>
  <c r="BG120"/>
  <c r="BF120"/>
  <c r="T120"/>
  <c r="R120"/>
  <c r="P120"/>
  <c r="BI118"/>
  <c r="BH118"/>
  <c r="BG118"/>
  <c r="BF118"/>
  <c r="T118"/>
  <c r="R118"/>
  <c r="P118"/>
  <c r="BI113"/>
  <c r="BH113"/>
  <c r="BG113"/>
  <c r="BF113"/>
  <c r="T113"/>
  <c r="R113"/>
  <c r="P113"/>
  <c r="BI111"/>
  <c r="BH111"/>
  <c r="BG111"/>
  <c r="BF111"/>
  <c r="T111"/>
  <c r="R111"/>
  <c r="P111"/>
  <c r="BI106"/>
  <c r="BH106"/>
  <c r="BG106"/>
  <c r="BF106"/>
  <c r="T106"/>
  <c r="R106"/>
  <c r="P106"/>
  <c r="BI104"/>
  <c r="BH104"/>
  <c r="BG104"/>
  <c r="BF104"/>
  <c r="T104"/>
  <c r="R104"/>
  <c r="P104"/>
  <c r="BI102"/>
  <c r="BH102"/>
  <c r="BG102"/>
  <c r="BF102"/>
  <c r="T102"/>
  <c r="R102"/>
  <c r="P102"/>
  <c r="BI99"/>
  <c r="BH99"/>
  <c r="BG99"/>
  <c r="BF99"/>
  <c r="T99"/>
  <c r="R99"/>
  <c r="P99"/>
  <c r="BI92"/>
  <c r="BH92"/>
  <c r="BG92"/>
  <c r="BF92"/>
  <c r="T92"/>
  <c r="R92"/>
  <c r="P92"/>
  <c r="BI90"/>
  <c r="BH90"/>
  <c r="BG90"/>
  <c r="BF90"/>
  <c r="T90"/>
  <c r="R90"/>
  <c r="P90"/>
  <c r="J84"/>
  <c r="J83"/>
  <c r="F83"/>
  <c r="F81"/>
  <c r="E79"/>
  <c r="J55"/>
  <c r="J54"/>
  <c r="F54"/>
  <c r="F52"/>
  <c r="E50"/>
  <c r="J18"/>
  <c r="E18"/>
  <c r="F84"/>
  <c r="J17"/>
  <c r="J12"/>
  <c r="J52"/>
  <c r="E7"/>
  <c r="E77"/>
  <c i="12" r="J37"/>
  <c r="J36"/>
  <c i="1" r="AY67"/>
  <c i="12" r="J35"/>
  <c i="1" r="AX67"/>
  <c i="12" r="BI401"/>
  <c r="BH401"/>
  <c r="BG401"/>
  <c r="BF401"/>
  <c r="T401"/>
  <c r="T400"/>
  <c r="R401"/>
  <c r="R400"/>
  <c r="P401"/>
  <c r="P400"/>
  <c r="BI398"/>
  <c r="BH398"/>
  <c r="BG398"/>
  <c r="BF398"/>
  <c r="T398"/>
  <c r="T397"/>
  <c r="R398"/>
  <c r="R397"/>
  <c r="P398"/>
  <c r="P397"/>
  <c r="BI395"/>
  <c r="BH395"/>
  <c r="BG395"/>
  <c r="BF395"/>
  <c r="T395"/>
  <c r="T394"/>
  <c r="T393"/>
  <c r="R395"/>
  <c r="R394"/>
  <c r="R393"/>
  <c r="P395"/>
  <c r="P394"/>
  <c r="BI391"/>
  <c r="BH391"/>
  <c r="BG391"/>
  <c r="BF391"/>
  <c r="T391"/>
  <c r="R391"/>
  <c r="P391"/>
  <c r="BI390"/>
  <c r="BH390"/>
  <c r="BG390"/>
  <c r="BF390"/>
  <c r="T390"/>
  <c r="R390"/>
  <c r="P390"/>
  <c r="BI387"/>
  <c r="BH387"/>
  <c r="BG387"/>
  <c r="BF387"/>
  <c r="T387"/>
  <c r="R387"/>
  <c r="P387"/>
  <c r="BI384"/>
  <c r="BH384"/>
  <c r="BG384"/>
  <c r="BF384"/>
  <c r="T384"/>
  <c r="R384"/>
  <c r="P384"/>
  <c r="BI382"/>
  <c r="BH382"/>
  <c r="BG382"/>
  <c r="BF382"/>
  <c r="T382"/>
  <c r="R382"/>
  <c r="P382"/>
  <c r="BI378"/>
  <c r="BH378"/>
  <c r="BG378"/>
  <c r="BF378"/>
  <c r="T378"/>
  <c r="R378"/>
  <c r="P378"/>
  <c r="BI374"/>
  <c r="BH374"/>
  <c r="BG374"/>
  <c r="BF374"/>
  <c r="T374"/>
  <c r="T373"/>
  <c r="R374"/>
  <c r="R373"/>
  <c r="P374"/>
  <c r="P373"/>
  <c r="BI371"/>
  <c r="BH371"/>
  <c r="BG371"/>
  <c r="BF371"/>
  <c r="T371"/>
  <c r="R371"/>
  <c r="P371"/>
  <c r="BI369"/>
  <c r="BH369"/>
  <c r="BG369"/>
  <c r="BF369"/>
  <c r="T369"/>
  <c r="R369"/>
  <c r="P369"/>
  <c r="BI367"/>
  <c r="BH367"/>
  <c r="BG367"/>
  <c r="BF367"/>
  <c r="T367"/>
  <c r="R367"/>
  <c r="P367"/>
  <c r="BI365"/>
  <c r="BH365"/>
  <c r="BG365"/>
  <c r="BF365"/>
  <c r="T365"/>
  <c r="R365"/>
  <c r="P365"/>
  <c r="BI362"/>
  <c r="BH362"/>
  <c r="BG362"/>
  <c r="BF362"/>
  <c r="T362"/>
  <c r="R362"/>
  <c r="P362"/>
  <c r="BI360"/>
  <c r="BH360"/>
  <c r="BG360"/>
  <c r="BF360"/>
  <c r="T360"/>
  <c r="R360"/>
  <c r="P360"/>
  <c r="BI356"/>
  <c r="BH356"/>
  <c r="BG356"/>
  <c r="BF356"/>
  <c r="T356"/>
  <c r="R356"/>
  <c r="P356"/>
  <c r="BI354"/>
  <c r="BH354"/>
  <c r="BG354"/>
  <c r="BF354"/>
  <c r="T354"/>
  <c r="R354"/>
  <c r="P354"/>
  <c r="BI353"/>
  <c r="BH353"/>
  <c r="BG353"/>
  <c r="BF353"/>
  <c r="T353"/>
  <c r="R353"/>
  <c r="P353"/>
  <c r="BI352"/>
  <c r="BH352"/>
  <c r="BG352"/>
  <c r="BF352"/>
  <c r="T352"/>
  <c r="R352"/>
  <c r="P352"/>
  <c r="BI351"/>
  <c r="BH351"/>
  <c r="BG351"/>
  <c r="BF351"/>
  <c r="T351"/>
  <c r="R351"/>
  <c r="P351"/>
  <c r="BI349"/>
  <c r="BH349"/>
  <c r="BG349"/>
  <c r="BF349"/>
  <c r="T349"/>
  <c r="R349"/>
  <c r="P349"/>
  <c r="BI346"/>
  <c r="BH346"/>
  <c r="BG346"/>
  <c r="BF346"/>
  <c r="T346"/>
  <c r="R346"/>
  <c r="P346"/>
  <c r="BI344"/>
  <c r="BH344"/>
  <c r="BG344"/>
  <c r="BF344"/>
  <c r="T344"/>
  <c r="R344"/>
  <c r="P344"/>
  <c r="BI339"/>
  <c r="BH339"/>
  <c r="BG339"/>
  <c r="BF339"/>
  <c r="T339"/>
  <c r="R339"/>
  <c r="P339"/>
  <c r="BI336"/>
  <c r="BH336"/>
  <c r="BG336"/>
  <c r="BF336"/>
  <c r="T336"/>
  <c r="R336"/>
  <c r="P336"/>
  <c r="BI334"/>
  <c r="BH334"/>
  <c r="BG334"/>
  <c r="BF334"/>
  <c r="T334"/>
  <c r="R334"/>
  <c r="P334"/>
  <c r="BI329"/>
  <c r="BH329"/>
  <c r="BG329"/>
  <c r="BF329"/>
  <c r="T329"/>
  <c r="R329"/>
  <c r="P329"/>
  <c r="BI316"/>
  <c r="BH316"/>
  <c r="BG316"/>
  <c r="BF316"/>
  <c r="T316"/>
  <c r="R316"/>
  <c r="P316"/>
  <c r="BI304"/>
  <c r="BH304"/>
  <c r="BG304"/>
  <c r="BF304"/>
  <c r="T304"/>
  <c r="R304"/>
  <c r="P304"/>
  <c r="BI286"/>
  <c r="BH286"/>
  <c r="BG286"/>
  <c r="BF286"/>
  <c r="T286"/>
  <c r="R286"/>
  <c r="P286"/>
  <c r="BI267"/>
  <c r="BH267"/>
  <c r="BG267"/>
  <c r="BF267"/>
  <c r="T267"/>
  <c r="R267"/>
  <c r="P267"/>
  <c r="BI266"/>
  <c r="BH266"/>
  <c r="BG266"/>
  <c r="BF266"/>
  <c r="T266"/>
  <c r="R266"/>
  <c r="P266"/>
  <c r="BI262"/>
  <c r="BH262"/>
  <c r="BG262"/>
  <c r="BF262"/>
  <c r="T262"/>
  <c r="R262"/>
  <c r="P262"/>
  <c r="BI261"/>
  <c r="BH261"/>
  <c r="BG261"/>
  <c r="BF261"/>
  <c r="T261"/>
  <c r="R261"/>
  <c r="P261"/>
  <c r="BI259"/>
  <c r="BH259"/>
  <c r="BG259"/>
  <c r="BF259"/>
  <c r="T259"/>
  <c r="R259"/>
  <c r="P259"/>
  <c r="BI258"/>
  <c r="BH258"/>
  <c r="BG258"/>
  <c r="BF258"/>
  <c r="T258"/>
  <c r="R258"/>
  <c r="P258"/>
  <c r="BI254"/>
  <c r="BH254"/>
  <c r="BG254"/>
  <c r="BF254"/>
  <c r="T254"/>
  <c r="R254"/>
  <c r="P254"/>
  <c r="BI252"/>
  <c r="BH252"/>
  <c r="BG252"/>
  <c r="BF252"/>
  <c r="T252"/>
  <c r="R252"/>
  <c r="P252"/>
  <c r="BI247"/>
  <c r="BH247"/>
  <c r="BG247"/>
  <c r="BF247"/>
  <c r="T247"/>
  <c r="R247"/>
  <c r="P247"/>
  <c r="BI246"/>
  <c r="BH246"/>
  <c r="BG246"/>
  <c r="BF246"/>
  <c r="T246"/>
  <c r="R246"/>
  <c r="P246"/>
  <c r="BI239"/>
  <c r="BH239"/>
  <c r="BG239"/>
  <c r="BF239"/>
  <c r="T239"/>
  <c r="R239"/>
  <c r="P239"/>
  <c r="BI237"/>
  <c r="BH237"/>
  <c r="BG237"/>
  <c r="BF237"/>
  <c r="T237"/>
  <c r="R237"/>
  <c r="P237"/>
  <c r="BI232"/>
  <c r="BH232"/>
  <c r="BG232"/>
  <c r="BF232"/>
  <c r="T232"/>
  <c r="R232"/>
  <c r="P232"/>
  <c r="BI223"/>
  <c r="BH223"/>
  <c r="BG223"/>
  <c r="BF223"/>
  <c r="T223"/>
  <c r="R223"/>
  <c r="P223"/>
  <c r="BI217"/>
  <c r="BH217"/>
  <c r="BG217"/>
  <c r="BF217"/>
  <c r="T217"/>
  <c r="R217"/>
  <c r="P217"/>
  <c r="BI206"/>
  <c r="BH206"/>
  <c r="BG206"/>
  <c r="BF206"/>
  <c r="T206"/>
  <c r="R206"/>
  <c r="P206"/>
  <c r="BI201"/>
  <c r="BH201"/>
  <c r="BG201"/>
  <c r="BF201"/>
  <c r="T201"/>
  <c r="R201"/>
  <c r="P201"/>
  <c r="BI196"/>
  <c r="BH196"/>
  <c r="BG196"/>
  <c r="BF196"/>
  <c r="T196"/>
  <c r="R196"/>
  <c r="P196"/>
  <c r="BI193"/>
  <c r="BH193"/>
  <c r="BG193"/>
  <c r="BF193"/>
  <c r="T193"/>
  <c r="R193"/>
  <c r="P193"/>
  <c r="BI189"/>
  <c r="BH189"/>
  <c r="BG189"/>
  <c r="BF189"/>
  <c r="T189"/>
  <c r="R189"/>
  <c r="P189"/>
  <c r="BI185"/>
  <c r="BH185"/>
  <c r="BG185"/>
  <c r="BF185"/>
  <c r="T185"/>
  <c r="R185"/>
  <c r="P185"/>
  <c r="BI183"/>
  <c r="BH183"/>
  <c r="BG183"/>
  <c r="BF183"/>
  <c r="T183"/>
  <c r="R183"/>
  <c r="P183"/>
  <c r="BI181"/>
  <c r="BH181"/>
  <c r="BG181"/>
  <c r="BF181"/>
  <c r="T181"/>
  <c r="R181"/>
  <c r="P181"/>
  <c r="BI176"/>
  <c r="BH176"/>
  <c r="BG176"/>
  <c r="BF176"/>
  <c r="T176"/>
  <c r="R176"/>
  <c r="P176"/>
  <c r="BI174"/>
  <c r="BH174"/>
  <c r="BG174"/>
  <c r="BF174"/>
  <c r="T174"/>
  <c r="R174"/>
  <c r="P174"/>
  <c r="BI172"/>
  <c r="BH172"/>
  <c r="BG172"/>
  <c r="BF172"/>
  <c r="T172"/>
  <c r="R172"/>
  <c r="P172"/>
  <c r="BI170"/>
  <c r="BH170"/>
  <c r="BG170"/>
  <c r="BF170"/>
  <c r="T170"/>
  <c r="R170"/>
  <c r="P170"/>
  <c r="BI168"/>
  <c r="BH168"/>
  <c r="BG168"/>
  <c r="BF168"/>
  <c r="T168"/>
  <c r="R168"/>
  <c r="P168"/>
  <c r="BI164"/>
  <c r="BH164"/>
  <c r="BG164"/>
  <c r="BF164"/>
  <c r="T164"/>
  <c r="R164"/>
  <c r="P164"/>
  <c r="BI160"/>
  <c r="BH160"/>
  <c r="BG160"/>
  <c r="BF160"/>
  <c r="T160"/>
  <c r="R160"/>
  <c r="P160"/>
  <c r="BI157"/>
  <c r="BH157"/>
  <c r="BG157"/>
  <c r="BF157"/>
  <c r="T157"/>
  <c r="R157"/>
  <c r="P157"/>
  <c r="BI155"/>
  <c r="BH155"/>
  <c r="BG155"/>
  <c r="BF155"/>
  <c r="T155"/>
  <c r="R155"/>
  <c r="P155"/>
  <c r="BI150"/>
  <c r="BH150"/>
  <c r="BG150"/>
  <c r="BF150"/>
  <c r="T150"/>
  <c r="R150"/>
  <c r="P150"/>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BI127"/>
  <c r="BH127"/>
  <c r="BG127"/>
  <c r="BF127"/>
  <c r="T127"/>
  <c r="R127"/>
  <c r="P127"/>
  <c r="BI125"/>
  <c r="BH125"/>
  <c r="BG125"/>
  <c r="BF125"/>
  <c r="T125"/>
  <c r="R125"/>
  <c r="P125"/>
  <c r="BI116"/>
  <c r="BH116"/>
  <c r="BG116"/>
  <c r="BF116"/>
  <c r="T116"/>
  <c r="R116"/>
  <c r="P116"/>
  <c r="BI112"/>
  <c r="BH112"/>
  <c r="BG112"/>
  <c r="BF112"/>
  <c r="T112"/>
  <c r="R112"/>
  <c r="P112"/>
  <c r="BI109"/>
  <c r="BH109"/>
  <c r="BG109"/>
  <c r="BF109"/>
  <c r="T109"/>
  <c r="R109"/>
  <c r="P109"/>
  <c r="BI104"/>
  <c r="BH104"/>
  <c r="BG104"/>
  <c r="BF104"/>
  <c r="T104"/>
  <c r="R104"/>
  <c r="P104"/>
  <c r="BI101"/>
  <c r="BH101"/>
  <c r="BG101"/>
  <c r="BF101"/>
  <c r="T101"/>
  <c r="R101"/>
  <c r="P101"/>
  <c r="BI99"/>
  <c r="BH99"/>
  <c r="BG99"/>
  <c r="BF99"/>
  <c r="T99"/>
  <c r="R99"/>
  <c r="P99"/>
  <c r="BI97"/>
  <c r="BH97"/>
  <c r="BG97"/>
  <c r="BF97"/>
  <c r="T97"/>
  <c r="R97"/>
  <c r="P97"/>
  <c r="J91"/>
  <c r="J90"/>
  <c r="F90"/>
  <c r="F88"/>
  <c r="E86"/>
  <c r="J55"/>
  <c r="J54"/>
  <c r="F54"/>
  <c r="F52"/>
  <c r="E50"/>
  <c r="J18"/>
  <c r="E18"/>
  <c r="F55"/>
  <c r="J17"/>
  <c r="J12"/>
  <c r="J88"/>
  <c r="E7"/>
  <c r="E84"/>
  <c i="11" r="J39"/>
  <c r="J38"/>
  <c i="1" r="AY66"/>
  <c i="11" r="J37"/>
  <c i="1" r="AX66"/>
  <c i="11" r="BI138"/>
  <c r="BH138"/>
  <c r="BG138"/>
  <c r="BF138"/>
  <c r="T138"/>
  <c r="R138"/>
  <c r="P138"/>
  <c r="BI137"/>
  <c r="BH137"/>
  <c r="BG137"/>
  <c r="BF137"/>
  <c r="T137"/>
  <c r="R137"/>
  <c r="P137"/>
  <c r="BI135"/>
  <c r="BH135"/>
  <c r="BG135"/>
  <c r="BF135"/>
  <c r="T135"/>
  <c r="R135"/>
  <c r="P135"/>
  <c r="BI132"/>
  <c r="BH132"/>
  <c r="BG132"/>
  <c r="BF132"/>
  <c r="T132"/>
  <c r="R132"/>
  <c r="P132"/>
  <c r="BI130"/>
  <c r="BH130"/>
  <c r="BG130"/>
  <c r="BF130"/>
  <c r="T130"/>
  <c r="R130"/>
  <c r="P130"/>
  <c r="BI128"/>
  <c r="BH128"/>
  <c r="BG128"/>
  <c r="BF128"/>
  <c r="T128"/>
  <c r="R128"/>
  <c r="P128"/>
  <c r="BI126"/>
  <c r="BH126"/>
  <c r="BG126"/>
  <c r="BF126"/>
  <c r="T126"/>
  <c r="R126"/>
  <c r="P126"/>
  <c r="BI124"/>
  <c r="BH124"/>
  <c r="BG124"/>
  <c r="BF124"/>
  <c r="T124"/>
  <c r="R124"/>
  <c r="P124"/>
  <c r="BI121"/>
  <c r="BH121"/>
  <c r="BG121"/>
  <c r="BF121"/>
  <c r="T121"/>
  <c r="R121"/>
  <c r="P121"/>
  <c r="BI119"/>
  <c r="BH119"/>
  <c r="BG119"/>
  <c r="BF119"/>
  <c r="T119"/>
  <c r="R119"/>
  <c r="P119"/>
  <c r="BI118"/>
  <c r="BH118"/>
  <c r="BG118"/>
  <c r="BF118"/>
  <c r="T118"/>
  <c r="R118"/>
  <c r="P118"/>
  <c r="BI117"/>
  <c r="BH117"/>
  <c r="BG117"/>
  <c r="BF117"/>
  <c r="T117"/>
  <c r="R117"/>
  <c r="P117"/>
  <c r="BI116"/>
  <c r="BH116"/>
  <c r="BG116"/>
  <c r="BF116"/>
  <c r="T116"/>
  <c r="R116"/>
  <c r="P116"/>
  <c r="BI114"/>
  <c r="BH114"/>
  <c r="BG114"/>
  <c r="BF114"/>
  <c r="T114"/>
  <c r="R114"/>
  <c r="P114"/>
  <c r="BI112"/>
  <c r="BH112"/>
  <c r="BG112"/>
  <c r="BF112"/>
  <c r="T112"/>
  <c r="R112"/>
  <c r="P112"/>
  <c r="BI111"/>
  <c r="BH111"/>
  <c r="BG111"/>
  <c r="BF111"/>
  <c r="T111"/>
  <c r="R111"/>
  <c r="P111"/>
  <c r="BI110"/>
  <c r="BH110"/>
  <c r="BG110"/>
  <c r="BF110"/>
  <c r="T110"/>
  <c r="R110"/>
  <c r="P110"/>
  <c r="BI108"/>
  <c r="BH108"/>
  <c r="BG108"/>
  <c r="BF108"/>
  <c r="T108"/>
  <c r="R108"/>
  <c r="P108"/>
  <c r="BI107"/>
  <c r="BH107"/>
  <c r="BG107"/>
  <c r="BF107"/>
  <c r="T107"/>
  <c r="R107"/>
  <c r="P107"/>
  <c r="BI105"/>
  <c r="BH105"/>
  <c r="BG105"/>
  <c r="BF105"/>
  <c r="T105"/>
  <c r="R105"/>
  <c r="P105"/>
  <c r="BI102"/>
  <c r="BH102"/>
  <c r="BG102"/>
  <c r="BF102"/>
  <c r="T102"/>
  <c r="R102"/>
  <c r="P102"/>
  <c r="BI100"/>
  <c r="BH100"/>
  <c r="BG100"/>
  <c r="BF100"/>
  <c r="T100"/>
  <c r="R100"/>
  <c r="P100"/>
  <c r="BI99"/>
  <c r="BH99"/>
  <c r="BG99"/>
  <c r="BF99"/>
  <c r="T99"/>
  <c r="R99"/>
  <c r="P99"/>
  <c r="BI98"/>
  <c r="BH98"/>
  <c r="BG98"/>
  <c r="BF98"/>
  <c r="T98"/>
  <c r="R98"/>
  <c r="P98"/>
  <c r="BI97"/>
  <c r="BH97"/>
  <c r="BG97"/>
  <c r="BF97"/>
  <c r="T97"/>
  <c r="R97"/>
  <c r="P97"/>
  <c r="BI95"/>
  <c r="BH95"/>
  <c r="BG95"/>
  <c r="BF95"/>
  <c r="T95"/>
  <c r="R95"/>
  <c r="P95"/>
  <c r="J88"/>
  <c r="J87"/>
  <c r="F87"/>
  <c r="F85"/>
  <c r="E83"/>
  <c r="J59"/>
  <c r="J58"/>
  <c r="F58"/>
  <c r="F56"/>
  <c r="E54"/>
  <c r="J20"/>
  <c r="E20"/>
  <c r="F88"/>
  <c r="J19"/>
  <c r="J14"/>
  <c r="J85"/>
  <c r="E7"/>
  <c r="E79"/>
  <c i="10" r="J39"/>
  <c r="J38"/>
  <c i="1" r="AY65"/>
  <c i="10" r="J37"/>
  <c i="1" r="AX65"/>
  <c i="10"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J84"/>
  <c r="J83"/>
  <c r="F83"/>
  <c r="F81"/>
  <c r="E79"/>
  <c r="J59"/>
  <c r="J58"/>
  <c r="F58"/>
  <c r="F56"/>
  <c r="E54"/>
  <c r="J20"/>
  <c r="E20"/>
  <c r="F59"/>
  <c r="J19"/>
  <c r="J14"/>
  <c r="J81"/>
  <c r="E7"/>
  <c r="E75"/>
  <c i="9" r="J39"/>
  <c r="J38"/>
  <c i="1" r="AY64"/>
  <c i="9" r="J37"/>
  <c i="1" r="AX64"/>
  <c i="9" r="BI132"/>
  <c r="BH132"/>
  <c r="BG132"/>
  <c r="BF132"/>
  <c r="T132"/>
  <c r="T131"/>
  <c r="R132"/>
  <c r="R131"/>
  <c r="P132"/>
  <c r="P131"/>
  <c r="BI130"/>
  <c r="BH130"/>
  <c r="BG130"/>
  <c r="BF130"/>
  <c r="T130"/>
  <c r="T129"/>
  <c r="R130"/>
  <c r="R129"/>
  <c r="P130"/>
  <c r="P129"/>
  <c r="BI128"/>
  <c r="BH128"/>
  <c r="BG128"/>
  <c r="BF128"/>
  <c r="T128"/>
  <c r="T127"/>
  <c r="R128"/>
  <c r="R127"/>
  <c r="P128"/>
  <c r="P127"/>
  <c r="BI126"/>
  <c r="BH126"/>
  <c r="BG126"/>
  <c r="BF126"/>
  <c r="T126"/>
  <c r="T125"/>
  <c r="R126"/>
  <c r="R125"/>
  <c r="P126"/>
  <c r="P125"/>
  <c r="BI124"/>
  <c r="BH124"/>
  <c r="BG124"/>
  <c r="BF124"/>
  <c r="T124"/>
  <c r="T123"/>
  <c r="R124"/>
  <c r="R123"/>
  <c r="P124"/>
  <c r="P123"/>
  <c r="BI121"/>
  <c r="BH121"/>
  <c r="BG121"/>
  <c r="BF121"/>
  <c r="T121"/>
  <c r="T120"/>
  <c r="R121"/>
  <c r="R120"/>
  <c r="P121"/>
  <c r="P120"/>
  <c r="BI119"/>
  <c r="BH119"/>
  <c r="BG119"/>
  <c r="BF119"/>
  <c r="T119"/>
  <c r="R119"/>
  <c r="P119"/>
  <c r="BI118"/>
  <c r="BH118"/>
  <c r="BG118"/>
  <c r="BF118"/>
  <c r="T118"/>
  <c r="R118"/>
  <c r="P118"/>
  <c r="BI117"/>
  <c r="BH117"/>
  <c r="BG117"/>
  <c r="BF117"/>
  <c r="T117"/>
  <c r="R117"/>
  <c r="P117"/>
  <c r="BI115"/>
  <c r="BH115"/>
  <c r="BG115"/>
  <c r="BF115"/>
  <c r="T115"/>
  <c r="R115"/>
  <c r="P115"/>
  <c r="BI114"/>
  <c r="BH114"/>
  <c r="BG114"/>
  <c r="BF114"/>
  <c r="T114"/>
  <c r="R114"/>
  <c r="P114"/>
  <c r="BI112"/>
  <c r="BH112"/>
  <c r="BG112"/>
  <c r="BF112"/>
  <c r="T112"/>
  <c r="R112"/>
  <c r="P112"/>
  <c r="BI111"/>
  <c r="BH111"/>
  <c r="BG111"/>
  <c r="BF111"/>
  <c r="T111"/>
  <c r="R111"/>
  <c r="P111"/>
  <c r="BI110"/>
  <c r="BH110"/>
  <c r="BG110"/>
  <c r="BF110"/>
  <c r="T110"/>
  <c r="R110"/>
  <c r="P110"/>
  <c r="BI109"/>
  <c r="BH109"/>
  <c r="BG109"/>
  <c r="BF109"/>
  <c r="T109"/>
  <c r="R109"/>
  <c r="P109"/>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F88"/>
  <c r="E86"/>
  <c r="F56"/>
  <c r="E54"/>
  <c r="J26"/>
  <c r="E26"/>
  <c r="J59"/>
  <c r="J25"/>
  <c r="J23"/>
  <c r="E23"/>
  <c r="J90"/>
  <c r="J22"/>
  <c r="J20"/>
  <c r="E20"/>
  <c r="F91"/>
  <c r="J19"/>
  <c r="J17"/>
  <c r="E17"/>
  <c r="F58"/>
  <c r="J16"/>
  <c r="J14"/>
  <c r="J56"/>
  <c r="E7"/>
  <c r="E82"/>
  <c i="8" r="J39"/>
  <c r="J38"/>
  <c i="1" r="AY63"/>
  <c i="8" r="J37"/>
  <c i="1" r="AX63"/>
  <c i="8" r="BI444"/>
  <c r="BH444"/>
  <c r="BG444"/>
  <c r="BF444"/>
  <c r="T444"/>
  <c r="T443"/>
  <c r="R444"/>
  <c r="R443"/>
  <c r="P444"/>
  <c r="P443"/>
  <c r="BI441"/>
  <c r="BH441"/>
  <c r="BG441"/>
  <c r="BF441"/>
  <c r="T441"/>
  <c r="T440"/>
  <c r="T439"/>
  <c r="R441"/>
  <c r="R440"/>
  <c r="R439"/>
  <c r="P441"/>
  <c r="P440"/>
  <c r="P439"/>
  <c r="BI430"/>
  <c r="BH430"/>
  <c r="BG430"/>
  <c r="BF430"/>
  <c r="T430"/>
  <c r="T429"/>
  <c r="R430"/>
  <c r="R429"/>
  <c r="P430"/>
  <c r="P429"/>
  <c r="BI427"/>
  <c r="BH427"/>
  <c r="BG427"/>
  <c r="BF427"/>
  <c r="T427"/>
  <c r="R427"/>
  <c r="P427"/>
  <c r="BI425"/>
  <c r="BH425"/>
  <c r="BG425"/>
  <c r="BF425"/>
  <c r="T425"/>
  <c r="R425"/>
  <c r="P425"/>
  <c r="BI419"/>
  <c r="BH419"/>
  <c r="BG419"/>
  <c r="BF419"/>
  <c r="T419"/>
  <c r="R419"/>
  <c r="P419"/>
  <c r="BI416"/>
  <c r="BH416"/>
  <c r="BG416"/>
  <c r="BF416"/>
  <c r="T416"/>
  <c r="R416"/>
  <c r="P416"/>
  <c r="BI414"/>
  <c r="BH414"/>
  <c r="BG414"/>
  <c r="BF414"/>
  <c r="T414"/>
  <c r="R414"/>
  <c r="P414"/>
  <c r="BI408"/>
  <c r="BH408"/>
  <c r="BG408"/>
  <c r="BF408"/>
  <c r="T408"/>
  <c r="R408"/>
  <c r="P408"/>
  <c r="BI402"/>
  <c r="BH402"/>
  <c r="BG402"/>
  <c r="BF402"/>
  <c r="T402"/>
  <c r="R402"/>
  <c r="P402"/>
  <c r="BI399"/>
  <c r="BH399"/>
  <c r="BG399"/>
  <c r="BF399"/>
  <c r="T399"/>
  <c r="R399"/>
  <c r="P399"/>
  <c r="BI397"/>
  <c r="BH397"/>
  <c r="BG397"/>
  <c r="BF397"/>
  <c r="T397"/>
  <c r="R397"/>
  <c r="P397"/>
  <c r="BI393"/>
  <c r="BH393"/>
  <c r="BG393"/>
  <c r="BF393"/>
  <c r="T393"/>
  <c r="R393"/>
  <c r="P393"/>
  <c r="BI389"/>
  <c r="BH389"/>
  <c r="BG389"/>
  <c r="BF389"/>
  <c r="T389"/>
  <c r="R389"/>
  <c r="P389"/>
  <c r="BI385"/>
  <c r="BH385"/>
  <c r="BG385"/>
  <c r="BF385"/>
  <c r="T385"/>
  <c r="R385"/>
  <c r="P385"/>
  <c r="BI381"/>
  <c r="BH381"/>
  <c r="BG381"/>
  <c r="BF381"/>
  <c r="T381"/>
  <c r="R381"/>
  <c r="P381"/>
  <c r="BI378"/>
  <c r="BH378"/>
  <c r="BG378"/>
  <c r="BF378"/>
  <c r="T378"/>
  <c r="R378"/>
  <c r="P378"/>
  <c r="BI376"/>
  <c r="BH376"/>
  <c r="BG376"/>
  <c r="BF376"/>
  <c r="T376"/>
  <c r="R376"/>
  <c r="P376"/>
  <c r="BI369"/>
  <c r="BH369"/>
  <c r="BG369"/>
  <c r="BF369"/>
  <c r="T369"/>
  <c r="R369"/>
  <c r="P369"/>
  <c r="BI365"/>
  <c r="BH365"/>
  <c r="BG365"/>
  <c r="BF365"/>
  <c r="T365"/>
  <c r="R365"/>
  <c r="P365"/>
  <c r="BI361"/>
  <c r="BH361"/>
  <c r="BG361"/>
  <c r="BF361"/>
  <c r="T361"/>
  <c r="R361"/>
  <c r="P361"/>
  <c r="BI358"/>
  <c r="BH358"/>
  <c r="BG358"/>
  <c r="BF358"/>
  <c r="T358"/>
  <c r="R358"/>
  <c r="P358"/>
  <c r="BI357"/>
  <c r="BH357"/>
  <c r="BG357"/>
  <c r="BF357"/>
  <c r="T357"/>
  <c r="R357"/>
  <c r="P357"/>
  <c r="BI351"/>
  <c r="BH351"/>
  <c r="BG351"/>
  <c r="BF351"/>
  <c r="T351"/>
  <c r="R351"/>
  <c r="P351"/>
  <c r="BI350"/>
  <c r="BH350"/>
  <c r="BG350"/>
  <c r="BF350"/>
  <c r="T350"/>
  <c r="R350"/>
  <c r="P350"/>
  <c r="BI348"/>
  <c r="BH348"/>
  <c r="BG348"/>
  <c r="BF348"/>
  <c r="T348"/>
  <c r="R348"/>
  <c r="P348"/>
  <c r="BI346"/>
  <c r="BH346"/>
  <c r="BG346"/>
  <c r="BF346"/>
  <c r="T346"/>
  <c r="R346"/>
  <c r="P346"/>
  <c r="BI344"/>
  <c r="BH344"/>
  <c r="BG344"/>
  <c r="BF344"/>
  <c r="T344"/>
  <c r="R344"/>
  <c r="P344"/>
  <c r="BI342"/>
  <c r="BH342"/>
  <c r="BG342"/>
  <c r="BF342"/>
  <c r="T342"/>
  <c r="R342"/>
  <c r="P342"/>
  <c r="BI340"/>
  <c r="BH340"/>
  <c r="BG340"/>
  <c r="BF340"/>
  <c r="T340"/>
  <c r="R340"/>
  <c r="P340"/>
  <c r="BI337"/>
  <c r="BH337"/>
  <c r="BG337"/>
  <c r="BF337"/>
  <c r="T337"/>
  <c r="R337"/>
  <c r="P337"/>
  <c r="BI331"/>
  <c r="BH331"/>
  <c r="BG331"/>
  <c r="BF331"/>
  <c r="T331"/>
  <c r="R331"/>
  <c r="P331"/>
  <c r="BI324"/>
  <c r="BH324"/>
  <c r="BG324"/>
  <c r="BF324"/>
  <c r="T324"/>
  <c r="T323"/>
  <c r="R324"/>
  <c r="R323"/>
  <c r="P324"/>
  <c r="P323"/>
  <c r="BI321"/>
  <c r="BH321"/>
  <c r="BG321"/>
  <c r="BF321"/>
  <c r="T321"/>
  <c r="R321"/>
  <c r="P321"/>
  <c r="BI319"/>
  <c r="BH319"/>
  <c r="BG319"/>
  <c r="BF319"/>
  <c r="T319"/>
  <c r="R319"/>
  <c r="P319"/>
  <c r="BI314"/>
  <c r="BH314"/>
  <c r="BG314"/>
  <c r="BF314"/>
  <c r="T314"/>
  <c r="R314"/>
  <c r="P314"/>
  <c r="BI311"/>
  <c r="BH311"/>
  <c r="BG311"/>
  <c r="BF311"/>
  <c r="T311"/>
  <c r="T310"/>
  <c r="R311"/>
  <c r="R310"/>
  <c r="P311"/>
  <c r="P310"/>
  <c r="BI308"/>
  <c r="BH308"/>
  <c r="BG308"/>
  <c r="BF308"/>
  <c r="T308"/>
  <c r="R308"/>
  <c r="P308"/>
  <c r="BI303"/>
  <c r="BH303"/>
  <c r="BG303"/>
  <c r="BF303"/>
  <c r="T303"/>
  <c r="R303"/>
  <c r="P303"/>
  <c r="BI301"/>
  <c r="BH301"/>
  <c r="BG301"/>
  <c r="BF301"/>
  <c r="T301"/>
  <c r="R301"/>
  <c r="P301"/>
  <c r="BI299"/>
  <c r="BH299"/>
  <c r="BG299"/>
  <c r="BF299"/>
  <c r="T299"/>
  <c r="R299"/>
  <c r="P299"/>
  <c r="BI294"/>
  <c r="BH294"/>
  <c r="BG294"/>
  <c r="BF294"/>
  <c r="T294"/>
  <c r="R294"/>
  <c r="P294"/>
  <c r="BI289"/>
  <c r="BH289"/>
  <c r="BG289"/>
  <c r="BF289"/>
  <c r="T289"/>
  <c r="R289"/>
  <c r="P289"/>
  <c r="BI285"/>
  <c r="BH285"/>
  <c r="BG285"/>
  <c r="BF285"/>
  <c r="T285"/>
  <c r="R285"/>
  <c r="P285"/>
  <c r="BI281"/>
  <c r="BH281"/>
  <c r="BG281"/>
  <c r="BF281"/>
  <c r="T281"/>
  <c r="T280"/>
  <c r="R281"/>
  <c r="R280"/>
  <c r="P281"/>
  <c r="P280"/>
  <c r="BI278"/>
  <c r="BH278"/>
  <c r="BG278"/>
  <c r="BF278"/>
  <c r="T278"/>
  <c r="R278"/>
  <c r="P278"/>
  <c r="BI276"/>
  <c r="BH276"/>
  <c r="BG276"/>
  <c r="BF276"/>
  <c r="T276"/>
  <c r="R276"/>
  <c r="P276"/>
  <c r="BI274"/>
  <c r="BH274"/>
  <c r="BG274"/>
  <c r="BF274"/>
  <c r="T274"/>
  <c r="R274"/>
  <c r="P274"/>
  <c r="BI272"/>
  <c r="BH272"/>
  <c r="BG272"/>
  <c r="BF272"/>
  <c r="T272"/>
  <c r="R272"/>
  <c r="P272"/>
  <c r="BI266"/>
  <c r="BH266"/>
  <c r="BG266"/>
  <c r="BF266"/>
  <c r="T266"/>
  <c r="R266"/>
  <c r="P266"/>
  <c r="BI262"/>
  <c r="BH262"/>
  <c r="BG262"/>
  <c r="BF262"/>
  <c r="T262"/>
  <c r="R262"/>
  <c r="P262"/>
  <c r="BI258"/>
  <c r="BH258"/>
  <c r="BG258"/>
  <c r="BF258"/>
  <c r="T258"/>
  <c r="R258"/>
  <c r="P258"/>
  <c r="BI256"/>
  <c r="BH256"/>
  <c r="BG256"/>
  <c r="BF256"/>
  <c r="T256"/>
  <c r="R256"/>
  <c r="P256"/>
  <c r="BI251"/>
  <c r="BH251"/>
  <c r="BG251"/>
  <c r="BF251"/>
  <c r="T251"/>
  <c r="R251"/>
  <c r="P251"/>
  <c r="BI247"/>
  <c r="BH247"/>
  <c r="BG247"/>
  <c r="BF247"/>
  <c r="T247"/>
  <c r="R247"/>
  <c r="P247"/>
  <c r="BI244"/>
  <c r="BH244"/>
  <c r="BG244"/>
  <c r="BF244"/>
  <c r="T244"/>
  <c r="R244"/>
  <c r="P244"/>
  <c r="BI237"/>
  <c r="BH237"/>
  <c r="BG237"/>
  <c r="BF237"/>
  <c r="T237"/>
  <c r="R237"/>
  <c r="P237"/>
  <c r="BI231"/>
  <c r="BH231"/>
  <c r="BG231"/>
  <c r="BF231"/>
  <c r="T231"/>
  <c r="R231"/>
  <c r="P231"/>
  <c r="BI223"/>
  <c r="BH223"/>
  <c r="BG223"/>
  <c r="BF223"/>
  <c r="T223"/>
  <c r="R223"/>
  <c r="P223"/>
  <c r="BI221"/>
  <c r="BH221"/>
  <c r="BG221"/>
  <c r="BF221"/>
  <c r="T221"/>
  <c r="R221"/>
  <c r="P221"/>
  <c r="BI213"/>
  <c r="BH213"/>
  <c r="BG213"/>
  <c r="BF213"/>
  <c r="T213"/>
  <c r="R213"/>
  <c r="P213"/>
  <c r="BI211"/>
  <c r="BH211"/>
  <c r="BG211"/>
  <c r="BF211"/>
  <c r="T211"/>
  <c r="R211"/>
  <c r="P211"/>
  <c r="BI203"/>
  <c r="BH203"/>
  <c r="BG203"/>
  <c r="BF203"/>
  <c r="T203"/>
  <c r="R203"/>
  <c r="P203"/>
  <c r="BI200"/>
  <c r="BH200"/>
  <c r="BG200"/>
  <c r="BF200"/>
  <c r="T200"/>
  <c r="R200"/>
  <c r="P200"/>
  <c r="BI197"/>
  <c r="BH197"/>
  <c r="BG197"/>
  <c r="BF197"/>
  <c r="T197"/>
  <c r="R197"/>
  <c r="P197"/>
  <c r="BI193"/>
  <c r="BH193"/>
  <c r="BG193"/>
  <c r="BF193"/>
  <c r="T193"/>
  <c r="R193"/>
  <c r="P193"/>
  <c r="BI191"/>
  <c r="BH191"/>
  <c r="BG191"/>
  <c r="BF191"/>
  <c r="T191"/>
  <c r="R191"/>
  <c r="P191"/>
  <c r="BI189"/>
  <c r="BH189"/>
  <c r="BG189"/>
  <c r="BF189"/>
  <c r="T189"/>
  <c r="R189"/>
  <c r="P189"/>
  <c r="BI188"/>
  <c r="BH188"/>
  <c r="BG188"/>
  <c r="BF188"/>
  <c r="T188"/>
  <c r="R188"/>
  <c r="P188"/>
  <c r="BI186"/>
  <c r="BH186"/>
  <c r="BG186"/>
  <c r="BF186"/>
  <c r="T186"/>
  <c r="R186"/>
  <c r="P186"/>
  <c r="BI179"/>
  <c r="BH179"/>
  <c r="BG179"/>
  <c r="BF179"/>
  <c r="T179"/>
  <c r="R179"/>
  <c r="P179"/>
  <c r="BI175"/>
  <c r="BH175"/>
  <c r="BG175"/>
  <c r="BF175"/>
  <c r="T175"/>
  <c r="R175"/>
  <c r="P175"/>
  <c r="BI167"/>
  <c r="BH167"/>
  <c r="BG167"/>
  <c r="BF167"/>
  <c r="T167"/>
  <c r="R167"/>
  <c r="P167"/>
  <c r="BI161"/>
  <c r="BH161"/>
  <c r="BG161"/>
  <c r="BF161"/>
  <c r="T161"/>
  <c r="R161"/>
  <c r="P161"/>
  <c r="BI158"/>
  <c r="BH158"/>
  <c r="BG158"/>
  <c r="BF158"/>
  <c r="T158"/>
  <c r="R158"/>
  <c r="P158"/>
  <c r="BI153"/>
  <c r="BH153"/>
  <c r="BG153"/>
  <c r="BF153"/>
  <c r="T153"/>
  <c r="R153"/>
  <c r="P153"/>
  <c r="BI148"/>
  <c r="BH148"/>
  <c r="BG148"/>
  <c r="BF148"/>
  <c r="T148"/>
  <c r="R148"/>
  <c r="P148"/>
  <c r="BI144"/>
  <c r="BH144"/>
  <c r="BG144"/>
  <c r="BF144"/>
  <c r="T144"/>
  <c r="R144"/>
  <c r="P144"/>
  <c r="BI141"/>
  <c r="BH141"/>
  <c r="BG141"/>
  <c r="BF141"/>
  <c r="T141"/>
  <c r="R141"/>
  <c r="P141"/>
  <c r="BI139"/>
  <c r="BH139"/>
  <c r="BG139"/>
  <c r="BF139"/>
  <c r="T139"/>
  <c r="R139"/>
  <c r="P139"/>
  <c r="BI137"/>
  <c r="BH137"/>
  <c r="BG137"/>
  <c r="BF137"/>
  <c r="T137"/>
  <c r="R137"/>
  <c r="P137"/>
  <c r="BI131"/>
  <c r="BH131"/>
  <c r="BG131"/>
  <c r="BF131"/>
  <c r="T131"/>
  <c r="R131"/>
  <c r="P131"/>
  <c r="BI128"/>
  <c r="BH128"/>
  <c r="BG128"/>
  <c r="BF128"/>
  <c r="T128"/>
  <c r="R128"/>
  <c r="P128"/>
  <c r="BI123"/>
  <c r="BH123"/>
  <c r="BG123"/>
  <c r="BF123"/>
  <c r="T123"/>
  <c r="R123"/>
  <c r="P123"/>
  <c r="BI119"/>
  <c r="BH119"/>
  <c r="BG119"/>
  <c r="BF119"/>
  <c r="T119"/>
  <c r="R119"/>
  <c r="P119"/>
  <c r="BI114"/>
  <c r="BH114"/>
  <c r="BG114"/>
  <c r="BF114"/>
  <c r="T114"/>
  <c r="R114"/>
  <c r="P114"/>
  <c r="BI110"/>
  <c r="BH110"/>
  <c r="BG110"/>
  <c r="BF110"/>
  <c r="T110"/>
  <c r="R110"/>
  <c r="P110"/>
  <c r="J104"/>
  <c r="J103"/>
  <c r="F103"/>
  <c r="F101"/>
  <c r="E99"/>
  <c r="J59"/>
  <c r="J58"/>
  <c r="F58"/>
  <c r="F56"/>
  <c r="E54"/>
  <c r="J20"/>
  <c r="E20"/>
  <c r="F59"/>
  <c r="J19"/>
  <c r="J14"/>
  <c r="J101"/>
  <c r="E7"/>
  <c r="E95"/>
  <c i="7" r="J39"/>
  <c r="J38"/>
  <c i="1" r="AY61"/>
  <c i="7" r="J37"/>
  <c i="1" r="AX61"/>
  <c i="7"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J88"/>
  <c r="J87"/>
  <c r="F87"/>
  <c r="F85"/>
  <c r="E83"/>
  <c r="J59"/>
  <c r="J58"/>
  <c r="F58"/>
  <c r="F56"/>
  <c r="E54"/>
  <c r="J20"/>
  <c r="E20"/>
  <c r="F88"/>
  <c r="J19"/>
  <c r="J14"/>
  <c r="J85"/>
  <c r="E7"/>
  <c r="E79"/>
  <c i="6" r="J39"/>
  <c r="J38"/>
  <c i="1" r="AY60"/>
  <c i="6" r="J37"/>
  <c i="1" r="AX60"/>
  <c i="6" r="BI148"/>
  <c r="BH148"/>
  <c r="BG148"/>
  <c r="BF148"/>
  <c r="T148"/>
  <c r="R148"/>
  <c r="P148"/>
  <c r="BI147"/>
  <c r="BH147"/>
  <c r="BG147"/>
  <c r="BF147"/>
  <c r="T147"/>
  <c r="R147"/>
  <c r="P147"/>
  <c r="BI146"/>
  <c r="BH146"/>
  <c r="BG146"/>
  <c r="BF146"/>
  <c r="T146"/>
  <c r="R146"/>
  <c r="P146"/>
  <c r="BI144"/>
  <c r="BH144"/>
  <c r="BG144"/>
  <c r="BF144"/>
  <c r="T144"/>
  <c r="R144"/>
  <c r="P144"/>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BI126"/>
  <c r="BH126"/>
  <c r="BG126"/>
  <c r="BF126"/>
  <c r="T126"/>
  <c r="R126"/>
  <c r="P126"/>
  <c r="BI124"/>
  <c r="BH124"/>
  <c r="BG124"/>
  <c r="BF124"/>
  <c r="T124"/>
  <c r="R124"/>
  <c r="P124"/>
  <c r="BI123"/>
  <c r="BH123"/>
  <c r="BG123"/>
  <c r="BF123"/>
  <c r="T123"/>
  <c r="R123"/>
  <c r="P123"/>
  <c r="BI121"/>
  <c r="BH121"/>
  <c r="BG121"/>
  <c r="BF121"/>
  <c r="T121"/>
  <c r="R121"/>
  <c r="P121"/>
  <c r="BI120"/>
  <c r="BH120"/>
  <c r="BG120"/>
  <c r="BF120"/>
  <c r="T120"/>
  <c r="R120"/>
  <c r="P120"/>
  <c r="BI119"/>
  <c r="BH119"/>
  <c r="BG119"/>
  <c r="BF119"/>
  <c r="T119"/>
  <c r="R119"/>
  <c r="P119"/>
  <c r="BI117"/>
  <c r="BH117"/>
  <c r="BG117"/>
  <c r="BF117"/>
  <c r="T117"/>
  <c r="R117"/>
  <c r="P117"/>
  <c r="BI115"/>
  <c r="BH115"/>
  <c r="BG115"/>
  <c r="BF115"/>
  <c r="T115"/>
  <c r="R115"/>
  <c r="P115"/>
  <c r="BI114"/>
  <c r="BH114"/>
  <c r="BG114"/>
  <c r="BF114"/>
  <c r="T114"/>
  <c r="R114"/>
  <c r="P114"/>
  <c r="BI113"/>
  <c r="BH113"/>
  <c r="BG113"/>
  <c r="BF113"/>
  <c r="T113"/>
  <c r="R113"/>
  <c r="P113"/>
  <c r="BI111"/>
  <c r="BH111"/>
  <c r="BG111"/>
  <c r="BF111"/>
  <c r="T111"/>
  <c r="R111"/>
  <c r="P111"/>
  <c r="BI110"/>
  <c r="BH110"/>
  <c r="BG110"/>
  <c r="BF110"/>
  <c r="T110"/>
  <c r="R110"/>
  <c r="P110"/>
  <c r="BI108"/>
  <c r="BH108"/>
  <c r="BG108"/>
  <c r="BF108"/>
  <c r="T108"/>
  <c r="R108"/>
  <c r="P108"/>
  <c r="BI105"/>
  <c r="BH105"/>
  <c r="BG105"/>
  <c r="BF105"/>
  <c r="T105"/>
  <c r="R105"/>
  <c r="P105"/>
  <c r="BI103"/>
  <c r="BH103"/>
  <c r="BG103"/>
  <c r="BF103"/>
  <c r="T103"/>
  <c r="R103"/>
  <c r="P103"/>
  <c r="BI102"/>
  <c r="BH102"/>
  <c r="BG102"/>
  <c r="BF102"/>
  <c r="T102"/>
  <c r="R102"/>
  <c r="P102"/>
  <c r="BI100"/>
  <c r="BH100"/>
  <c r="BG100"/>
  <c r="BF100"/>
  <c r="T100"/>
  <c r="R100"/>
  <c r="P100"/>
  <c r="BI99"/>
  <c r="BH99"/>
  <c r="BG99"/>
  <c r="BF99"/>
  <c r="T99"/>
  <c r="R99"/>
  <c r="P99"/>
  <c r="BI98"/>
  <c r="BH98"/>
  <c r="BG98"/>
  <c r="BF98"/>
  <c r="T98"/>
  <c r="R98"/>
  <c r="P98"/>
  <c r="BI97"/>
  <c r="BH97"/>
  <c r="BG97"/>
  <c r="BF97"/>
  <c r="T97"/>
  <c r="R97"/>
  <c r="P97"/>
  <c r="BI95"/>
  <c r="BH95"/>
  <c r="BG95"/>
  <c r="BF95"/>
  <c r="T95"/>
  <c r="R95"/>
  <c r="P95"/>
  <c r="J88"/>
  <c r="J87"/>
  <c r="F87"/>
  <c r="F85"/>
  <c r="E83"/>
  <c r="J59"/>
  <c r="J58"/>
  <c r="F58"/>
  <c r="F56"/>
  <c r="E54"/>
  <c r="J20"/>
  <c r="E20"/>
  <c r="F59"/>
  <c r="J19"/>
  <c r="J14"/>
  <c r="J85"/>
  <c r="E7"/>
  <c r="E79"/>
  <c i="5" r="J39"/>
  <c r="J38"/>
  <c i="1" r="AY59"/>
  <c i="5" r="J37"/>
  <c i="1" r="AX59"/>
  <c i="5"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8"/>
  <c r="BH148"/>
  <c r="BG148"/>
  <c r="BF148"/>
  <c r="T148"/>
  <c r="R148"/>
  <c r="P148"/>
  <c r="BI146"/>
  <c r="BH146"/>
  <c r="BG146"/>
  <c r="BF146"/>
  <c r="T146"/>
  <c r="R146"/>
  <c r="P146"/>
  <c r="BI144"/>
  <c r="BH144"/>
  <c r="BG144"/>
  <c r="BF144"/>
  <c r="T144"/>
  <c r="R144"/>
  <c r="P144"/>
  <c r="BI142"/>
  <c r="BH142"/>
  <c r="BG142"/>
  <c r="BF142"/>
  <c r="T142"/>
  <c r="R142"/>
  <c r="P142"/>
  <c r="BI141"/>
  <c r="BH141"/>
  <c r="BG141"/>
  <c r="BF141"/>
  <c r="T141"/>
  <c r="R141"/>
  <c r="P141"/>
  <c r="BI139"/>
  <c r="BH139"/>
  <c r="BG139"/>
  <c r="BF139"/>
  <c r="T139"/>
  <c r="R139"/>
  <c r="P139"/>
  <c r="BI137"/>
  <c r="BH137"/>
  <c r="BG137"/>
  <c r="BF137"/>
  <c r="T137"/>
  <c r="R137"/>
  <c r="P137"/>
  <c r="BI135"/>
  <c r="BH135"/>
  <c r="BG135"/>
  <c r="BF135"/>
  <c r="T135"/>
  <c r="R135"/>
  <c r="P135"/>
  <c r="BI134"/>
  <c r="BH134"/>
  <c r="BG134"/>
  <c r="BF134"/>
  <c r="T134"/>
  <c r="R134"/>
  <c r="P134"/>
  <c r="BI132"/>
  <c r="BH132"/>
  <c r="BG132"/>
  <c r="BF132"/>
  <c r="T132"/>
  <c r="R132"/>
  <c r="P132"/>
  <c r="BI129"/>
  <c r="BH129"/>
  <c r="BG129"/>
  <c r="BF129"/>
  <c r="T129"/>
  <c r="R129"/>
  <c r="P129"/>
  <c r="BI127"/>
  <c r="BH127"/>
  <c r="BG127"/>
  <c r="BF127"/>
  <c r="T127"/>
  <c r="R127"/>
  <c r="P127"/>
  <c r="BI125"/>
  <c r="BH125"/>
  <c r="BG125"/>
  <c r="BF125"/>
  <c r="T125"/>
  <c r="R125"/>
  <c r="P125"/>
  <c r="BI123"/>
  <c r="BH123"/>
  <c r="BG123"/>
  <c r="BF123"/>
  <c r="T123"/>
  <c r="R123"/>
  <c r="P123"/>
  <c r="BI121"/>
  <c r="BH121"/>
  <c r="BG121"/>
  <c r="BF121"/>
  <c r="T121"/>
  <c r="R121"/>
  <c r="P121"/>
  <c r="BI119"/>
  <c r="BH119"/>
  <c r="BG119"/>
  <c r="BF119"/>
  <c r="T119"/>
  <c r="R119"/>
  <c r="P119"/>
  <c r="BI117"/>
  <c r="BH117"/>
  <c r="BG117"/>
  <c r="BF117"/>
  <c r="T117"/>
  <c r="R117"/>
  <c r="P117"/>
  <c r="BI115"/>
  <c r="BH115"/>
  <c r="BG115"/>
  <c r="BF115"/>
  <c r="T115"/>
  <c r="R115"/>
  <c r="P115"/>
  <c r="BI112"/>
  <c r="BH112"/>
  <c r="BG112"/>
  <c r="BF112"/>
  <c r="T112"/>
  <c r="R112"/>
  <c r="P112"/>
  <c r="BI111"/>
  <c r="BH111"/>
  <c r="BG111"/>
  <c r="BF111"/>
  <c r="T111"/>
  <c r="R111"/>
  <c r="P111"/>
  <c r="BI109"/>
  <c r="BH109"/>
  <c r="BG109"/>
  <c r="BF109"/>
  <c r="T109"/>
  <c r="R109"/>
  <c r="P109"/>
  <c r="BI108"/>
  <c r="BH108"/>
  <c r="BG108"/>
  <c r="BF108"/>
  <c r="T108"/>
  <c r="R108"/>
  <c r="P108"/>
  <c r="BI106"/>
  <c r="BH106"/>
  <c r="BG106"/>
  <c r="BF106"/>
  <c r="T106"/>
  <c r="R106"/>
  <c r="P106"/>
  <c r="BI105"/>
  <c r="BH105"/>
  <c r="BG105"/>
  <c r="BF105"/>
  <c r="T105"/>
  <c r="R105"/>
  <c r="P105"/>
  <c r="BI104"/>
  <c r="BH104"/>
  <c r="BG104"/>
  <c r="BF104"/>
  <c r="T104"/>
  <c r="R104"/>
  <c r="P104"/>
  <c r="BI102"/>
  <c r="BH102"/>
  <c r="BG102"/>
  <c r="BF102"/>
  <c r="T102"/>
  <c r="R102"/>
  <c r="P102"/>
  <c r="BI100"/>
  <c r="BH100"/>
  <c r="BG100"/>
  <c r="BF100"/>
  <c r="T100"/>
  <c r="R100"/>
  <c r="P100"/>
  <c r="BI99"/>
  <c r="BH99"/>
  <c r="BG99"/>
  <c r="BF99"/>
  <c r="T99"/>
  <c r="R99"/>
  <c r="P99"/>
  <c r="BI98"/>
  <c r="BH98"/>
  <c r="BG98"/>
  <c r="BF98"/>
  <c r="T98"/>
  <c r="R98"/>
  <c r="P98"/>
  <c r="BI97"/>
  <c r="BH97"/>
  <c r="BG97"/>
  <c r="BF97"/>
  <c r="T97"/>
  <c r="R97"/>
  <c r="P97"/>
  <c r="BI95"/>
  <c r="BH95"/>
  <c r="BG95"/>
  <c r="BF95"/>
  <c r="T95"/>
  <c r="R95"/>
  <c r="P95"/>
  <c r="BI93"/>
  <c r="BH93"/>
  <c r="BG93"/>
  <c r="BF93"/>
  <c r="T93"/>
  <c r="R93"/>
  <c r="P93"/>
  <c r="J87"/>
  <c r="J86"/>
  <c r="F86"/>
  <c r="F84"/>
  <c r="E82"/>
  <c r="J59"/>
  <c r="J58"/>
  <c r="F58"/>
  <c r="F56"/>
  <c r="E54"/>
  <c r="J20"/>
  <c r="E20"/>
  <c r="F87"/>
  <c r="J19"/>
  <c r="J14"/>
  <c r="J56"/>
  <c r="E7"/>
  <c r="E50"/>
  <c i="4" r="J39"/>
  <c r="J38"/>
  <c i="1" r="AY58"/>
  <c i="4" r="J37"/>
  <c i="1" r="AX58"/>
  <c i="4" r="BI264"/>
  <c r="BH264"/>
  <c r="BG264"/>
  <c r="BF264"/>
  <c r="T264"/>
  <c r="R264"/>
  <c r="P264"/>
  <c r="BI263"/>
  <c r="BH263"/>
  <c r="BG263"/>
  <c r="BF263"/>
  <c r="T263"/>
  <c r="R263"/>
  <c r="P263"/>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6"/>
  <c r="BH256"/>
  <c r="BG256"/>
  <c r="BF256"/>
  <c r="T256"/>
  <c r="R256"/>
  <c r="P256"/>
  <c r="BI255"/>
  <c r="BH255"/>
  <c r="BG255"/>
  <c r="BF255"/>
  <c r="T255"/>
  <c r="R255"/>
  <c r="P255"/>
  <c r="BI254"/>
  <c r="BH254"/>
  <c r="BG254"/>
  <c r="BF254"/>
  <c r="T254"/>
  <c r="R254"/>
  <c r="P254"/>
  <c r="BI253"/>
  <c r="BH253"/>
  <c r="BG253"/>
  <c r="BF253"/>
  <c r="T253"/>
  <c r="R253"/>
  <c r="P253"/>
  <c r="BI252"/>
  <c r="BH252"/>
  <c r="BG252"/>
  <c r="BF252"/>
  <c r="T252"/>
  <c r="R252"/>
  <c r="P252"/>
  <c r="BI251"/>
  <c r="BH251"/>
  <c r="BG251"/>
  <c r="BF251"/>
  <c r="T251"/>
  <c r="R251"/>
  <c r="P251"/>
  <c r="BI250"/>
  <c r="BH250"/>
  <c r="BG250"/>
  <c r="BF250"/>
  <c r="T250"/>
  <c r="R250"/>
  <c r="P250"/>
  <c r="BI249"/>
  <c r="BH249"/>
  <c r="BG249"/>
  <c r="BF249"/>
  <c r="T249"/>
  <c r="R249"/>
  <c r="P249"/>
  <c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BI241"/>
  <c r="BH241"/>
  <c r="BG241"/>
  <c r="BF241"/>
  <c r="T241"/>
  <c r="R241"/>
  <c r="P241"/>
  <c r="BI240"/>
  <c r="BH240"/>
  <c r="BG240"/>
  <c r="BF240"/>
  <c r="T240"/>
  <c r="R240"/>
  <c r="P240"/>
  <c r="BI239"/>
  <c r="BH239"/>
  <c r="BG239"/>
  <c r="BF239"/>
  <c r="T239"/>
  <c r="R239"/>
  <c r="P239"/>
  <c r="BI238"/>
  <c r="BH238"/>
  <c r="BG238"/>
  <c r="BF238"/>
  <c r="T238"/>
  <c r="R238"/>
  <c r="P238"/>
  <c r="BI237"/>
  <c r="BH237"/>
  <c r="BG237"/>
  <c r="BF237"/>
  <c r="T237"/>
  <c r="R237"/>
  <c r="P237"/>
  <c r="BI235"/>
  <c r="BH235"/>
  <c r="BG235"/>
  <c r="BF235"/>
  <c r="T235"/>
  <c r="R235"/>
  <c r="P235"/>
  <c r="BI234"/>
  <c r="BH234"/>
  <c r="BG234"/>
  <c r="BF234"/>
  <c r="T234"/>
  <c r="R234"/>
  <c r="P234"/>
  <c r="BI233"/>
  <c r="BH233"/>
  <c r="BG233"/>
  <c r="BF233"/>
  <c r="T233"/>
  <c r="R233"/>
  <c r="P233"/>
  <c r="BI232"/>
  <c r="BH232"/>
  <c r="BG232"/>
  <c r="BF232"/>
  <c r="T232"/>
  <c r="R232"/>
  <c r="P232"/>
  <c r="BI231"/>
  <c r="BH231"/>
  <c r="BG231"/>
  <c r="BF231"/>
  <c r="T231"/>
  <c r="R231"/>
  <c r="P231"/>
  <c r="BI230"/>
  <c r="BH230"/>
  <c r="BG230"/>
  <c r="BF230"/>
  <c r="T230"/>
  <c r="R230"/>
  <c r="P230"/>
  <c r="BI228"/>
  <c r="BH228"/>
  <c r="BG228"/>
  <c r="BF228"/>
  <c r="T228"/>
  <c r="R228"/>
  <c r="P228"/>
  <c r="BI227"/>
  <c r="BH227"/>
  <c r="BG227"/>
  <c r="BF227"/>
  <c r="T227"/>
  <c r="R227"/>
  <c r="P227"/>
  <c r="BI225"/>
  <c r="BH225"/>
  <c r="BG225"/>
  <c r="BF225"/>
  <c r="T225"/>
  <c r="T224"/>
  <c r="R225"/>
  <c r="R224"/>
  <c r="P225"/>
  <c r="P224"/>
  <c r="BI223"/>
  <c r="BH223"/>
  <c r="BG223"/>
  <c r="BF223"/>
  <c r="T223"/>
  <c r="T222"/>
  <c r="R223"/>
  <c r="R222"/>
  <c r="P223"/>
  <c r="P222"/>
  <c r="BI221"/>
  <c r="BH221"/>
  <c r="BG221"/>
  <c r="BF221"/>
  <c r="T221"/>
  <c r="T220"/>
  <c r="R221"/>
  <c r="R220"/>
  <c r="P221"/>
  <c r="P220"/>
  <c r="BI219"/>
  <c r="BH219"/>
  <c r="BG219"/>
  <c r="BF219"/>
  <c r="T219"/>
  <c r="T218"/>
  <c r="R219"/>
  <c r="R218"/>
  <c r="P219"/>
  <c r="P218"/>
  <c r="BI217"/>
  <c r="BH217"/>
  <c r="BG217"/>
  <c r="BF217"/>
  <c r="T217"/>
  <c r="R217"/>
  <c r="P217"/>
  <c r="BI216"/>
  <c r="BH216"/>
  <c r="BG216"/>
  <c r="BF216"/>
  <c r="T216"/>
  <c r="R216"/>
  <c r="P216"/>
  <c r="BI214"/>
  <c r="BH214"/>
  <c r="BG214"/>
  <c r="BF214"/>
  <c r="T214"/>
  <c r="R214"/>
  <c r="P214"/>
  <c r="BI213"/>
  <c r="BH213"/>
  <c r="BG213"/>
  <c r="BF213"/>
  <c r="T213"/>
  <c r="R213"/>
  <c r="P213"/>
  <c r="BI212"/>
  <c r="BH212"/>
  <c r="BG212"/>
  <c r="BF212"/>
  <c r="T212"/>
  <c r="R212"/>
  <c r="P212"/>
  <c r="BI211"/>
  <c r="BH211"/>
  <c r="BG211"/>
  <c r="BF211"/>
  <c r="T211"/>
  <c r="R211"/>
  <c r="P211"/>
  <c r="BI209"/>
  <c r="BH209"/>
  <c r="BG209"/>
  <c r="BF209"/>
  <c r="T209"/>
  <c r="R209"/>
  <c r="P209"/>
  <c r="BI208"/>
  <c r="BH208"/>
  <c r="BG208"/>
  <c r="BF208"/>
  <c r="T208"/>
  <c r="R208"/>
  <c r="P208"/>
  <c r="BI207"/>
  <c r="BH207"/>
  <c r="BG207"/>
  <c r="BF207"/>
  <c r="T207"/>
  <c r="R207"/>
  <c r="P207"/>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199"/>
  <c r="BH199"/>
  <c r="BG199"/>
  <c r="BF199"/>
  <c r="T199"/>
  <c r="T198"/>
  <c r="R199"/>
  <c r="R198"/>
  <c r="P199"/>
  <c r="P198"/>
  <c r="BI196"/>
  <c r="BH196"/>
  <c r="BG196"/>
  <c r="BF196"/>
  <c r="T196"/>
  <c r="T195"/>
  <c r="R196"/>
  <c r="R195"/>
  <c r="P196"/>
  <c r="P195"/>
  <c r="BI194"/>
  <c r="BH194"/>
  <c r="BG194"/>
  <c r="BF194"/>
  <c r="T194"/>
  <c r="R194"/>
  <c r="P194"/>
  <c r="BI193"/>
  <c r="BH193"/>
  <c r="BG193"/>
  <c r="BF193"/>
  <c r="T193"/>
  <c r="R193"/>
  <c r="P193"/>
  <c r="BI192"/>
  <c r="BH192"/>
  <c r="BG192"/>
  <c r="BF192"/>
  <c r="T192"/>
  <c r="R192"/>
  <c r="P192"/>
  <c r="BI191"/>
  <c r="BH191"/>
  <c r="BG191"/>
  <c r="BF191"/>
  <c r="T191"/>
  <c r="R191"/>
  <c r="P191"/>
  <c r="BI189"/>
  <c r="BH189"/>
  <c r="BG189"/>
  <c r="BF189"/>
  <c r="T189"/>
  <c r="R189"/>
  <c r="P189"/>
  <c r="BI188"/>
  <c r="BH188"/>
  <c r="BG188"/>
  <c r="BF188"/>
  <c r="T188"/>
  <c r="R188"/>
  <c r="P188"/>
  <c r="BI187"/>
  <c r="BH187"/>
  <c r="BG187"/>
  <c r="BF187"/>
  <c r="T187"/>
  <c r="R187"/>
  <c r="P187"/>
  <c r="BI186"/>
  <c r="BH186"/>
  <c r="BG186"/>
  <c r="BF186"/>
  <c r="T186"/>
  <c r="R186"/>
  <c r="P186"/>
  <c r="BI184"/>
  <c r="BH184"/>
  <c r="BG184"/>
  <c r="BF184"/>
  <c r="T184"/>
  <c r="R184"/>
  <c r="P184"/>
  <c r="BI183"/>
  <c r="BH183"/>
  <c r="BG183"/>
  <c r="BF183"/>
  <c r="T183"/>
  <c r="R183"/>
  <c r="P183"/>
  <c r="BI182"/>
  <c r="BH182"/>
  <c r="BG182"/>
  <c r="BF182"/>
  <c r="T182"/>
  <c r="R182"/>
  <c r="P182"/>
  <c r="BI181"/>
  <c r="BH181"/>
  <c r="BG181"/>
  <c r="BF181"/>
  <c r="T181"/>
  <c r="R181"/>
  <c r="P181"/>
  <c r="BI179"/>
  <c r="BH179"/>
  <c r="BG179"/>
  <c r="BF179"/>
  <c r="T179"/>
  <c r="R179"/>
  <c r="P179"/>
  <c r="BI178"/>
  <c r="BH178"/>
  <c r="BG178"/>
  <c r="BF178"/>
  <c r="T178"/>
  <c r="R178"/>
  <c r="P178"/>
  <c r="BI177"/>
  <c r="BH177"/>
  <c r="BG177"/>
  <c r="BF177"/>
  <c r="T177"/>
  <c r="R177"/>
  <c r="P177"/>
  <c r="BI176"/>
  <c r="BH176"/>
  <c r="BG176"/>
  <c r="BF176"/>
  <c r="T176"/>
  <c r="R176"/>
  <c r="P176"/>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49"/>
  <c r="BH149"/>
  <c r="BG149"/>
  <c r="BF149"/>
  <c r="T149"/>
  <c r="T148"/>
  <c r="R149"/>
  <c r="R148"/>
  <c r="P149"/>
  <c r="P148"/>
  <c r="BI147"/>
  <c r="BH147"/>
  <c r="BG147"/>
  <c r="BF147"/>
  <c r="T147"/>
  <c r="T146"/>
  <c r="R147"/>
  <c r="R146"/>
  <c r="P147"/>
  <c r="P146"/>
  <c r="BI145"/>
  <c r="BH145"/>
  <c r="BG145"/>
  <c r="BF145"/>
  <c r="T145"/>
  <c r="R145"/>
  <c r="P145"/>
  <c r="BI144"/>
  <c r="BH144"/>
  <c r="BG144"/>
  <c r="BF144"/>
  <c r="T144"/>
  <c r="R144"/>
  <c r="P144"/>
  <c r="BI142"/>
  <c r="BH142"/>
  <c r="BG142"/>
  <c r="BF142"/>
  <c r="T142"/>
  <c r="R142"/>
  <c r="P142"/>
  <c r="BI141"/>
  <c r="BH141"/>
  <c r="BG141"/>
  <c r="BF141"/>
  <c r="T141"/>
  <c r="R141"/>
  <c r="P141"/>
  <c r="BI139"/>
  <c r="BH139"/>
  <c r="BG139"/>
  <c r="BF139"/>
  <c r="T139"/>
  <c r="T138"/>
  <c r="R139"/>
  <c r="R138"/>
  <c r="P139"/>
  <c r="P138"/>
  <c r="BI137"/>
  <c r="BH137"/>
  <c r="BG137"/>
  <c r="BF137"/>
  <c r="T137"/>
  <c r="R137"/>
  <c r="P137"/>
  <c r="BI136"/>
  <c r="BH136"/>
  <c r="BG136"/>
  <c r="BF136"/>
  <c r="T136"/>
  <c r="R136"/>
  <c r="P136"/>
  <c r="BI135"/>
  <c r="BH135"/>
  <c r="BG135"/>
  <c r="BF135"/>
  <c r="T135"/>
  <c r="R135"/>
  <c r="P135"/>
  <c r="BI134"/>
  <c r="BH134"/>
  <c r="BG134"/>
  <c r="BF134"/>
  <c r="T134"/>
  <c r="R134"/>
  <c r="P134"/>
  <c r="BI132"/>
  <c r="BH132"/>
  <c r="BG132"/>
  <c r="BF132"/>
  <c r="T132"/>
  <c r="R132"/>
  <c r="P132"/>
  <c r="BI131"/>
  <c r="BH131"/>
  <c r="BG131"/>
  <c r="BF131"/>
  <c r="T131"/>
  <c r="R131"/>
  <c r="P131"/>
  <c r="BI129"/>
  <c r="BH129"/>
  <c r="BG129"/>
  <c r="BF129"/>
  <c r="T129"/>
  <c r="R129"/>
  <c r="P129"/>
  <c r="BI128"/>
  <c r="BH128"/>
  <c r="BG128"/>
  <c r="BF128"/>
  <c r="T128"/>
  <c r="R128"/>
  <c r="P128"/>
  <c r="BI127"/>
  <c r="BH127"/>
  <c r="BG127"/>
  <c r="BF127"/>
  <c r="T127"/>
  <c r="R127"/>
  <c r="P127"/>
  <c r="BI126"/>
  <c r="BH126"/>
  <c r="BG126"/>
  <c r="BF126"/>
  <c r="T126"/>
  <c r="R126"/>
  <c r="P126"/>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5"/>
  <c r="BH115"/>
  <c r="BG115"/>
  <c r="BF115"/>
  <c r="T115"/>
  <c r="T114"/>
  <c r="R115"/>
  <c r="R114"/>
  <c r="P115"/>
  <c r="P114"/>
  <c r="BI113"/>
  <c r="BH113"/>
  <c r="BG113"/>
  <c r="BF113"/>
  <c r="T113"/>
  <c r="R113"/>
  <c r="P113"/>
  <c r="BI112"/>
  <c r="BH112"/>
  <c r="BG112"/>
  <c r="BF112"/>
  <c r="T112"/>
  <c r="R112"/>
  <c r="P112"/>
  <c r="F104"/>
  <c r="E102"/>
  <c r="F56"/>
  <c r="E54"/>
  <c r="J26"/>
  <c r="E26"/>
  <c r="J107"/>
  <c r="J25"/>
  <c r="J23"/>
  <c r="E23"/>
  <c r="J58"/>
  <c r="J22"/>
  <c r="J20"/>
  <c r="E20"/>
  <c r="F59"/>
  <c r="J19"/>
  <c r="J17"/>
  <c r="E17"/>
  <c r="F106"/>
  <c r="J16"/>
  <c r="J14"/>
  <c r="J104"/>
  <c r="E7"/>
  <c r="E98"/>
  <c i="3" r="J39"/>
  <c r="J38"/>
  <c i="1" r="AY57"/>
  <c i="3" r="J37"/>
  <c i="1" r="AX57"/>
  <c i="3" r="BI212"/>
  <c r="BH212"/>
  <c r="BG212"/>
  <c r="BF212"/>
  <c r="T212"/>
  <c r="R212"/>
  <c r="P212"/>
  <c r="BI210"/>
  <c r="BH210"/>
  <c r="BG210"/>
  <c r="BF210"/>
  <c r="T210"/>
  <c r="R210"/>
  <c r="P210"/>
  <c r="BI208"/>
  <c r="BH208"/>
  <c r="BG208"/>
  <c r="BF208"/>
  <c r="T208"/>
  <c r="R208"/>
  <c r="P208"/>
  <c r="BI207"/>
  <c r="BH207"/>
  <c r="BG207"/>
  <c r="BF207"/>
  <c r="T207"/>
  <c r="R207"/>
  <c r="P207"/>
  <c r="BI205"/>
  <c r="BH205"/>
  <c r="BG205"/>
  <c r="BF205"/>
  <c r="T205"/>
  <c r="R205"/>
  <c r="P205"/>
  <c r="BI203"/>
  <c r="BH203"/>
  <c r="BG203"/>
  <c r="BF203"/>
  <c r="T203"/>
  <c r="R203"/>
  <c r="P203"/>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5"/>
  <c r="BH185"/>
  <c r="BG185"/>
  <c r="BF185"/>
  <c r="T185"/>
  <c r="R185"/>
  <c r="P185"/>
  <c r="BI183"/>
  <c r="BH183"/>
  <c r="BG183"/>
  <c r="BF183"/>
  <c r="T183"/>
  <c r="R183"/>
  <c r="P183"/>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BI127"/>
  <c r="BH127"/>
  <c r="BG127"/>
  <c r="BF127"/>
  <c r="T127"/>
  <c r="R127"/>
  <c r="P127"/>
  <c r="BI125"/>
  <c r="BH125"/>
  <c r="BG125"/>
  <c r="BF125"/>
  <c r="T125"/>
  <c r="R125"/>
  <c r="P125"/>
  <c r="BI123"/>
  <c r="BH123"/>
  <c r="BG123"/>
  <c r="BF123"/>
  <c r="T123"/>
  <c r="R123"/>
  <c r="P123"/>
  <c r="BI121"/>
  <c r="BH121"/>
  <c r="BG121"/>
  <c r="BF121"/>
  <c r="T121"/>
  <c r="R121"/>
  <c r="P121"/>
  <c r="BI119"/>
  <c r="BH119"/>
  <c r="BG119"/>
  <c r="BF119"/>
  <c r="T119"/>
  <c r="R119"/>
  <c r="P119"/>
  <c r="BI117"/>
  <c r="BH117"/>
  <c r="BG117"/>
  <c r="BF117"/>
  <c r="T117"/>
  <c r="R117"/>
  <c r="P117"/>
  <c r="BI115"/>
  <c r="BH115"/>
  <c r="BG115"/>
  <c r="BF115"/>
  <c r="T115"/>
  <c r="R115"/>
  <c r="P115"/>
  <c r="BI113"/>
  <c r="BH113"/>
  <c r="BG113"/>
  <c r="BF113"/>
  <c r="T113"/>
  <c r="R113"/>
  <c r="P113"/>
  <c r="BI111"/>
  <c r="BH111"/>
  <c r="BG111"/>
  <c r="BF111"/>
  <c r="T111"/>
  <c r="R111"/>
  <c r="P111"/>
  <c r="BI109"/>
  <c r="BH109"/>
  <c r="BG109"/>
  <c r="BF109"/>
  <c r="T109"/>
  <c r="R109"/>
  <c r="P109"/>
  <c r="BI107"/>
  <c r="BH107"/>
  <c r="BG107"/>
  <c r="BF107"/>
  <c r="T107"/>
  <c r="R107"/>
  <c r="P107"/>
  <c r="BI105"/>
  <c r="BH105"/>
  <c r="BG105"/>
  <c r="BF105"/>
  <c r="T105"/>
  <c r="R105"/>
  <c r="P105"/>
  <c r="BI103"/>
  <c r="BH103"/>
  <c r="BG103"/>
  <c r="BF103"/>
  <c r="T103"/>
  <c r="R103"/>
  <c r="P103"/>
  <c r="BI101"/>
  <c r="BH101"/>
  <c r="BG101"/>
  <c r="BF101"/>
  <c r="T101"/>
  <c r="R101"/>
  <c r="P101"/>
  <c r="BI99"/>
  <c r="BH99"/>
  <c r="BG99"/>
  <c r="BF99"/>
  <c r="T99"/>
  <c r="R99"/>
  <c r="P99"/>
  <c r="BI97"/>
  <c r="BH97"/>
  <c r="BG97"/>
  <c r="BF97"/>
  <c r="T97"/>
  <c r="R97"/>
  <c r="P97"/>
  <c r="BI95"/>
  <c r="BH95"/>
  <c r="BG95"/>
  <c r="BF95"/>
  <c r="T95"/>
  <c r="R95"/>
  <c r="P95"/>
  <c r="BI93"/>
  <c r="BH93"/>
  <c r="BG93"/>
  <c r="BF93"/>
  <c r="T93"/>
  <c r="R93"/>
  <c r="P93"/>
  <c r="J87"/>
  <c r="J86"/>
  <c r="F86"/>
  <c r="F84"/>
  <c r="E82"/>
  <c r="J59"/>
  <c r="J58"/>
  <c r="F58"/>
  <c r="F56"/>
  <c r="E54"/>
  <c r="J20"/>
  <c r="E20"/>
  <c r="F87"/>
  <c r="J19"/>
  <c r="J14"/>
  <c r="J56"/>
  <c r="E7"/>
  <c r="E78"/>
  <c i="2" r="J39"/>
  <c r="J38"/>
  <c i="1" r="AY56"/>
  <c i="2" r="J37"/>
  <c i="1" r="AX56"/>
  <c i="2" r="BI761"/>
  <c r="BH761"/>
  <c r="BG761"/>
  <c r="BF761"/>
  <c r="T761"/>
  <c r="T760"/>
  <c r="R761"/>
  <c r="R760"/>
  <c r="P761"/>
  <c r="P760"/>
  <c r="BI758"/>
  <c r="BH758"/>
  <c r="BG758"/>
  <c r="BF758"/>
  <c r="T758"/>
  <c r="T757"/>
  <c r="R758"/>
  <c r="R757"/>
  <c r="P758"/>
  <c r="P757"/>
  <c r="BI755"/>
  <c r="BH755"/>
  <c r="BG755"/>
  <c r="BF755"/>
  <c r="T755"/>
  <c r="T754"/>
  <c r="T753"/>
  <c r="R755"/>
  <c r="R754"/>
  <c r="R753"/>
  <c r="P755"/>
  <c r="P754"/>
  <c r="P753"/>
  <c r="BI747"/>
  <c r="BH747"/>
  <c r="BG747"/>
  <c r="BF747"/>
  <c r="T747"/>
  <c r="T746"/>
  <c r="R747"/>
  <c r="R746"/>
  <c r="P747"/>
  <c r="P746"/>
  <c r="BI744"/>
  <c r="BH744"/>
  <c r="BG744"/>
  <c r="BF744"/>
  <c r="T744"/>
  <c r="R744"/>
  <c r="P744"/>
  <c r="BI737"/>
  <c r="BH737"/>
  <c r="BG737"/>
  <c r="BF737"/>
  <c r="T737"/>
  <c r="R737"/>
  <c r="P737"/>
  <c r="BI735"/>
  <c r="BH735"/>
  <c r="BG735"/>
  <c r="BF735"/>
  <c r="T735"/>
  <c r="R735"/>
  <c r="P735"/>
  <c r="BI726"/>
  <c r="BH726"/>
  <c r="BG726"/>
  <c r="BF726"/>
  <c r="T726"/>
  <c r="R726"/>
  <c r="P726"/>
  <c r="BI724"/>
  <c r="BH724"/>
  <c r="BG724"/>
  <c r="BF724"/>
  <c r="T724"/>
  <c r="R724"/>
  <c r="P724"/>
  <c r="BI718"/>
  <c r="BH718"/>
  <c r="BG718"/>
  <c r="BF718"/>
  <c r="T718"/>
  <c r="R718"/>
  <c r="P718"/>
  <c r="BI712"/>
  <c r="BH712"/>
  <c r="BG712"/>
  <c r="BF712"/>
  <c r="T712"/>
  <c r="R712"/>
  <c r="P712"/>
  <c r="BI706"/>
  <c r="BH706"/>
  <c r="BG706"/>
  <c r="BF706"/>
  <c r="T706"/>
  <c r="R706"/>
  <c r="P706"/>
  <c r="BI703"/>
  <c r="BH703"/>
  <c r="BG703"/>
  <c r="BF703"/>
  <c r="T703"/>
  <c r="R703"/>
  <c r="P703"/>
  <c r="BI700"/>
  <c r="BH700"/>
  <c r="BG700"/>
  <c r="BF700"/>
  <c r="T700"/>
  <c r="R700"/>
  <c r="P700"/>
  <c r="BI697"/>
  <c r="BH697"/>
  <c r="BG697"/>
  <c r="BF697"/>
  <c r="T697"/>
  <c r="R697"/>
  <c r="P697"/>
  <c r="BI694"/>
  <c r="BH694"/>
  <c r="BG694"/>
  <c r="BF694"/>
  <c r="T694"/>
  <c r="R694"/>
  <c r="P694"/>
  <c r="BI687"/>
  <c r="BH687"/>
  <c r="BG687"/>
  <c r="BF687"/>
  <c r="T687"/>
  <c r="R687"/>
  <c r="P687"/>
  <c r="BI685"/>
  <c r="BH685"/>
  <c r="BG685"/>
  <c r="BF685"/>
  <c r="T685"/>
  <c r="R685"/>
  <c r="P685"/>
  <c r="BI678"/>
  <c r="BH678"/>
  <c r="BG678"/>
  <c r="BF678"/>
  <c r="T678"/>
  <c r="R678"/>
  <c r="P678"/>
  <c r="BI675"/>
  <c r="BH675"/>
  <c r="BG675"/>
  <c r="BF675"/>
  <c r="T675"/>
  <c r="R675"/>
  <c r="P675"/>
  <c r="BI672"/>
  <c r="BH672"/>
  <c r="BG672"/>
  <c r="BF672"/>
  <c r="T672"/>
  <c r="R672"/>
  <c r="P672"/>
  <c r="BI669"/>
  <c r="BH669"/>
  <c r="BG669"/>
  <c r="BF669"/>
  <c r="T669"/>
  <c r="R669"/>
  <c r="P669"/>
  <c r="BI662"/>
  <c r="BH662"/>
  <c r="BG662"/>
  <c r="BF662"/>
  <c r="T662"/>
  <c r="R662"/>
  <c r="P662"/>
  <c r="BI659"/>
  <c r="BH659"/>
  <c r="BG659"/>
  <c r="BF659"/>
  <c r="T659"/>
  <c r="R659"/>
  <c r="P659"/>
  <c r="BI652"/>
  <c r="BH652"/>
  <c r="BG652"/>
  <c r="BF652"/>
  <c r="T652"/>
  <c r="R652"/>
  <c r="P652"/>
  <c r="BI649"/>
  <c r="BH649"/>
  <c r="BG649"/>
  <c r="BF649"/>
  <c r="T649"/>
  <c r="R649"/>
  <c r="P649"/>
  <c r="BI646"/>
  <c r="BH646"/>
  <c r="BG646"/>
  <c r="BF646"/>
  <c r="T646"/>
  <c r="R646"/>
  <c r="P646"/>
  <c r="BI644"/>
  <c r="BH644"/>
  <c r="BG644"/>
  <c r="BF644"/>
  <c r="T644"/>
  <c r="R644"/>
  <c r="P644"/>
  <c r="BI643"/>
  <c r="BH643"/>
  <c r="BG643"/>
  <c r="BF643"/>
  <c r="T643"/>
  <c r="R643"/>
  <c r="P643"/>
  <c r="BI641"/>
  <c r="BH641"/>
  <c r="BG641"/>
  <c r="BF641"/>
  <c r="T641"/>
  <c r="R641"/>
  <c r="P641"/>
  <c r="BI639"/>
  <c r="BH639"/>
  <c r="BG639"/>
  <c r="BF639"/>
  <c r="T639"/>
  <c r="R639"/>
  <c r="P639"/>
  <c r="BI637"/>
  <c r="BH637"/>
  <c r="BG637"/>
  <c r="BF637"/>
  <c r="T637"/>
  <c r="R637"/>
  <c r="P637"/>
  <c r="BI635"/>
  <c r="BH635"/>
  <c r="BG635"/>
  <c r="BF635"/>
  <c r="T635"/>
  <c r="R635"/>
  <c r="P635"/>
  <c r="BI633"/>
  <c r="BH633"/>
  <c r="BG633"/>
  <c r="BF633"/>
  <c r="T633"/>
  <c r="R633"/>
  <c r="P633"/>
  <c r="BI628"/>
  <c r="BH628"/>
  <c r="BG628"/>
  <c r="BF628"/>
  <c r="T628"/>
  <c r="R628"/>
  <c r="P628"/>
  <c r="BI626"/>
  <c r="BH626"/>
  <c r="BG626"/>
  <c r="BF626"/>
  <c r="T626"/>
  <c r="R626"/>
  <c r="P626"/>
  <c r="BI624"/>
  <c r="BH624"/>
  <c r="BG624"/>
  <c r="BF624"/>
  <c r="T624"/>
  <c r="R624"/>
  <c r="P624"/>
  <c r="BI623"/>
  <c r="BH623"/>
  <c r="BG623"/>
  <c r="BF623"/>
  <c r="T623"/>
  <c r="R623"/>
  <c r="P623"/>
  <c r="BI622"/>
  <c r="BH622"/>
  <c r="BG622"/>
  <c r="BF622"/>
  <c r="T622"/>
  <c r="R622"/>
  <c r="P622"/>
  <c r="BI621"/>
  <c r="BH621"/>
  <c r="BG621"/>
  <c r="BF621"/>
  <c r="T621"/>
  <c r="R621"/>
  <c r="P621"/>
  <c r="BI620"/>
  <c r="BH620"/>
  <c r="BG620"/>
  <c r="BF620"/>
  <c r="T620"/>
  <c r="R620"/>
  <c r="P620"/>
  <c r="BI619"/>
  <c r="BH619"/>
  <c r="BG619"/>
  <c r="BF619"/>
  <c r="T619"/>
  <c r="R619"/>
  <c r="P619"/>
  <c r="BI618"/>
  <c r="BH618"/>
  <c r="BG618"/>
  <c r="BF618"/>
  <c r="T618"/>
  <c r="R618"/>
  <c r="P618"/>
  <c r="BI616"/>
  <c r="BH616"/>
  <c r="BG616"/>
  <c r="BF616"/>
  <c r="T616"/>
  <c r="R616"/>
  <c r="P616"/>
  <c r="BI615"/>
  <c r="BH615"/>
  <c r="BG615"/>
  <c r="BF615"/>
  <c r="T615"/>
  <c r="R615"/>
  <c r="P615"/>
  <c r="BI612"/>
  <c r="BH612"/>
  <c r="BG612"/>
  <c r="BF612"/>
  <c r="T612"/>
  <c r="R612"/>
  <c r="P612"/>
  <c r="BI609"/>
  <c r="BH609"/>
  <c r="BG609"/>
  <c r="BF609"/>
  <c r="T609"/>
  <c r="R609"/>
  <c r="P609"/>
  <c r="BI607"/>
  <c r="BH607"/>
  <c r="BG607"/>
  <c r="BF607"/>
  <c r="T607"/>
  <c r="R607"/>
  <c r="P607"/>
  <c r="BI601"/>
  <c r="BH601"/>
  <c r="BG601"/>
  <c r="BF601"/>
  <c r="T601"/>
  <c r="R601"/>
  <c r="P601"/>
  <c r="BI599"/>
  <c r="BH599"/>
  <c r="BG599"/>
  <c r="BF599"/>
  <c r="T599"/>
  <c r="R599"/>
  <c r="P599"/>
  <c r="BI592"/>
  <c r="BH592"/>
  <c r="BG592"/>
  <c r="BF592"/>
  <c r="T592"/>
  <c r="R592"/>
  <c r="P592"/>
  <c r="BI590"/>
  <c r="BH590"/>
  <c r="BG590"/>
  <c r="BF590"/>
  <c r="T590"/>
  <c r="R590"/>
  <c r="P590"/>
  <c r="BI588"/>
  <c r="BH588"/>
  <c r="BG588"/>
  <c r="BF588"/>
  <c r="T588"/>
  <c r="R588"/>
  <c r="P588"/>
  <c r="BI587"/>
  <c r="BH587"/>
  <c r="BG587"/>
  <c r="BF587"/>
  <c r="T587"/>
  <c r="R587"/>
  <c r="P587"/>
  <c r="BI585"/>
  <c r="BH585"/>
  <c r="BG585"/>
  <c r="BF585"/>
  <c r="T585"/>
  <c r="R585"/>
  <c r="P585"/>
  <c r="BI583"/>
  <c r="BH583"/>
  <c r="BG583"/>
  <c r="BF583"/>
  <c r="T583"/>
  <c r="R583"/>
  <c r="P583"/>
  <c r="BI581"/>
  <c r="BH581"/>
  <c r="BG581"/>
  <c r="BF581"/>
  <c r="T581"/>
  <c r="R581"/>
  <c r="P581"/>
  <c r="BI579"/>
  <c r="BH579"/>
  <c r="BG579"/>
  <c r="BF579"/>
  <c r="T579"/>
  <c r="R579"/>
  <c r="P579"/>
  <c r="BI577"/>
  <c r="BH577"/>
  <c r="BG577"/>
  <c r="BF577"/>
  <c r="T577"/>
  <c r="R577"/>
  <c r="P577"/>
  <c r="BI574"/>
  <c r="BH574"/>
  <c r="BG574"/>
  <c r="BF574"/>
  <c r="T574"/>
  <c r="R574"/>
  <c r="P574"/>
  <c r="BI572"/>
  <c r="BH572"/>
  <c r="BG572"/>
  <c r="BF572"/>
  <c r="T572"/>
  <c r="R572"/>
  <c r="P572"/>
  <c r="BI569"/>
  <c r="BH569"/>
  <c r="BG569"/>
  <c r="BF569"/>
  <c r="T569"/>
  <c r="R569"/>
  <c r="P569"/>
  <c r="BI567"/>
  <c r="BH567"/>
  <c r="BG567"/>
  <c r="BF567"/>
  <c r="T567"/>
  <c r="R567"/>
  <c r="P567"/>
  <c r="BI564"/>
  <c r="BH564"/>
  <c r="BG564"/>
  <c r="BF564"/>
  <c r="T564"/>
  <c r="R564"/>
  <c r="P564"/>
  <c r="BI562"/>
  <c r="BH562"/>
  <c r="BG562"/>
  <c r="BF562"/>
  <c r="T562"/>
  <c r="R562"/>
  <c r="P562"/>
  <c r="BI559"/>
  <c r="BH559"/>
  <c r="BG559"/>
  <c r="BF559"/>
  <c r="T559"/>
  <c r="R559"/>
  <c r="P559"/>
  <c r="BI556"/>
  <c r="BH556"/>
  <c r="BG556"/>
  <c r="BF556"/>
  <c r="T556"/>
  <c r="R556"/>
  <c r="P556"/>
  <c r="BI551"/>
  <c r="BH551"/>
  <c r="BG551"/>
  <c r="BF551"/>
  <c r="T551"/>
  <c r="R551"/>
  <c r="P551"/>
  <c r="BI548"/>
  <c r="BH548"/>
  <c r="BG548"/>
  <c r="BF548"/>
  <c r="T548"/>
  <c r="R548"/>
  <c r="P548"/>
  <c r="BI545"/>
  <c r="BH545"/>
  <c r="BG545"/>
  <c r="BF545"/>
  <c r="T545"/>
  <c r="R545"/>
  <c r="P545"/>
  <c r="BI538"/>
  <c r="BH538"/>
  <c r="BG538"/>
  <c r="BF538"/>
  <c r="T538"/>
  <c r="R538"/>
  <c r="P538"/>
  <c r="BI535"/>
  <c r="BH535"/>
  <c r="BG535"/>
  <c r="BF535"/>
  <c r="T535"/>
  <c r="R535"/>
  <c r="P535"/>
  <c r="BI532"/>
  <c r="BH532"/>
  <c r="BG532"/>
  <c r="BF532"/>
  <c r="T532"/>
  <c r="R532"/>
  <c r="P532"/>
  <c r="BI529"/>
  <c r="BH529"/>
  <c r="BG529"/>
  <c r="BF529"/>
  <c r="T529"/>
  <c r="R529"/>
  <c r="P529"/>
  <c r="BI526"/>
  <c r="BH526"/>
  <c r="BG526"/>
  <c r="BF526"/>
  <c r="T526"/>
  <c r="R526"/>
  <c r="P526"/>
  <c r="BI523"/>
  <c r="BH523"/>
  <c r="BG523"/>
  <c r="BF523"/>
  <c r="T523"/>
  <c r="R523"/>
  <c r="P523"/>
  <c r="BI521"/>
  <c r="BH521"/>
  <c r="BG521"/>
  <c r="BF521"/>
  <c r="T521"/>
  <c r="R521"/>
  <c r="P521"/>
  <c r="BI519"/>
  <c r="BH519"/>
  <c r="BG519"/>
  <c r="BF519"/>
  <c r="T519"/>
  <c r="R519"/>
  <c r="P519"/>
  <c r="BI508"/>
  <c r="BH508"/>
  <c r="BG508"/>
  <c r="BF508"/>
  <c r="T508"/>
  <c r="R508"/>
  <c r="P508"/>
  <c r="BI499"/>
  <c r="BH499"/>
  <c r="BG499"/>
  <c r="BF499"/>
  <c r="T499"/>
  <c r="R499"/>
  <c r="P499"/>
  <c r="BI487"/>
  <c r="BH487"/>
  <c r="BG487"/>
  <c r="BF487"/>
  <c r="T487"/>
  <c r="R487"/>
  <c r="P487"/>
  <c r="BI484"/>
  <c r="BH484"/>
  <c r="BG484"/>
  <c r="BF484"/>
  <c r="T484"/>
  <c r="R484"/>
  <c r="P484"/>
  <c r="BI482"/>
  <c r="BH482"/>
  <c r="BG482"/>
  <c r="BF482"/>
  <c r="T482"/>
  <c r="R482"/>
  <c r="P482"/>
  <c r="BI479"/>
  <c r="BH479"/>
  <c r="BG479"/>
  <c r="BF479"/>
  <c r="T479"/>
  <c r="R479"/>
  <c r="P479"/>
  <c r="BI474"/>
  <c r="BH474"/>
  <c r="BG474"/>
  <c r="BF474"/>
  <c r="T474"/>
  <c r="R474"/>
  <c r="P474"/>
  <c r="BI468"/>
  <c r="BH468"/>
  <c r="BG468"/>
  <c r="BF468"/>
  <c r="T468"/>
  <c r="R468"/>
  <c r="P468"/>
  <c r="BI462"/>
  <c r="BH462"/>
  <c r="BG462"/>
  <c r="BF462"/>
  <c r="T462"/>
  <c r="R462"/>
  <c r="P462"/>
  <c r="BI459"/>
  <c r="BH459"/>
  <c r="BG459"/>
  <c r="BF459"/>
  <c r="T459"/>
  <c r="R459"/>
  <c r="P459"/>
  <c r="BI453"/>
  <c r="BH453"/>
  <c r="BG453"/>
  <c r="BF453"/>
  <c r="T453"/>
  <c r="R453"/>
  <c r="P453"/>
  <c r="BI449"/>
  <c r="BH449"/>
  <c r="BG449"/>
  <c r="BF449"/>
  <c r="T449"/>
  <c r="R449"/>
  <c r="P449"/>
  <c r="BI446"/>
  <c r="BH446"/>
  <c r="BG446"/>
  <c r="BF446"/>
  <c r="T446"/>
  <c r="R446"/>
  <c r="P446"/>
  <c r="BI444"/>
  <c r="BH444"/>
  <c r="BG444"/>
  <c r="BF444"/>
  <c r="T444"/>
  <c r="R444"/>
  <c r="P444"/>
  <c r="BI438"/>
  <c r="BH438"/>
  <c r="BG438"/>
  <c r="BF438"/>
  <c r="T438"/>
  <c r="R438"/>
  <c r="P438"/>
  <c r="BI434"/>
  <c r="BH434"/>
  <c r="BG434"/>
  <c r="BF434"/>
  <c r="T434"/>
  <c r="R434"/>
  <c r="P434"/>
  <c r="BI430"/>
  <c r="BH430"/>
  <c r="BG430"/>
  <c r="BF430"/>
  <c r="T430"/>
  <c r="R430"/>
  <c r="P430"/>
  <c r="BI427"/>
  <c r="BH427"/>
  <c r="BG427"/>
  <c r="BF427"/>
  <c r="T427"/>
  <c r="R427"/>
  <c r="P427"/>
  <c r="BI424"/>
  <c r="BH424"/>
  <c r="BG424"/>
  <c r="BF424"/>
  <c r="T424"/>
  <c r="R424"/>
  <c r="P424"/>
  <c r="BI418"/>
  <c r="BH418"/>
  <c r="BG418"/>
  <c r="BF418"/>
  <c r="T418"/>
  <c r="R418"/>
  <c r="P418"/>
  <c r="BI413"/>
  <c r="BH413"/>
  <c r="BG413"/>
  <c r="BF413"/>
  <c r="T413"/>
  <c r="R413"/>
  <c r="P413"/>
  <c r="BI410"/>
  <c r="BH410"/>
  <c r="BG410"/>
  <c r="BF410"/>
  <c r="T410"/>
  <c r="R410"/>
  <c r="P410"/>
  <c r="BI407"/>
  <c r="BH407"/>
  <c r="BG407"/>
  <c r="BF407"/>
  <c r="T407"/>
  <c r="R407"/>
  <c r="P407"/>
  <c r="BI404"/>
  <c r="BH404"/>
  <c r="BG404"/>
  <c r="BF404"/>
  <c r="T404"/>
  <c r="R404"/>
  <c r="P404"/>
  <c r="BI401"/>
  <c r="BH401"/>
  <c r="BG401"/>
  <c r="BF401"/>
  <c r="T401"/>
  <c r="R401"/>
  <c r="P401"/>
  <c r="BI394"/>
  <c r="BH394"/>
  <c r="BG394"/>
  <c r="BF394"/>
  <c r="T394"/>
  <c r="R394"/>
  <c r="P394"/>
  <c r="BI387"/>
  <c r="BH387"/>
  <c r="BG387"/>
  <c r="BF387"/>
  <c r="T387"/>
  <c r="R387"/>
  <c r="P387"/>
  <c r="BI385"/>
  <c r="BH385"/>
  <c r="BG385"/>
  <c r="BF385"/>
  <c r="T385"/>
  <c r="R385"/>
  <c r="P385"/>
  <c r="BI382"/>
  <c r="BH382"/>
  <c r="BG382"/>
  <c r="BF382"/>
  <c r="T382"/>
  <c r="R382"/>
  <c r="P382"/>
  <c r="BI379"/>
  <c r="BH379"/>
  <c r="BG379"/>
  <c r="BF379"/>
  <c r="T379"/>
  <c r="R379"/>
  <c r="P379"/>
  <c r="BI378"/>
  <c r="BH378"/>
  <c r="BG378"/>
  <c r="BF378"/>
  <c r="T378"/>
  <c r="R378"/>
  <c r="P378"/>
  <c r="BI377"/>
  <c r="BH377"/>
  <c r="BG377"/>
  <c r="BF377"/>
  <c r="T377"/>
  <c r="R377"/>
  <c r="P377"/>
  <c r="BI374"/>
  <c r="BH374"/>
  <c r="BG374"/>
  <c r="BF374"/>
  <c r="T374"/>
  <c r="R374"/>
  <c r="P374"/>
  <c r="BI372"/>
  <c r="BH372"/>
  <c r="BG372"/>
  <c r="BF372"/>
  <c r="T372"/>
  <c r="R372"/>
  <c r="P372"/>
  <c r="BI368"/>
  <c r="BH368"/>
  <c r="BG368"/>
  <c r="BF368"/>
  <c r="T368"/>
  <c r="R368"/>
  <c r="P368"/>
  <c r="BI367"/>
  <c r="BH367"/>
  <c r="BG367"/>
  <c r="BF367"/>
  <c r="T367"/>
  <c r="R367"/>
  <c r="P367"/>
  <c r="BI364"/>
  <c r="BH364"/>
  <c r="BG364"/>
  <c r="BF364"/>
  <c r="T364"/>
  <c r="R364"/>
  <c r="P364"/>
  <c r="BI362"/>
  <c r="BH362"/>
  <c r="BG362"/>
  <c r="BF362"/>
  <c r="T362"/>
  <c r="R362"/>
  <c r="P362"/>
  <c r="BI360"/>
  <c r="BH360"/>
  <c r="BG360"/>
  <c r="BF360"/>
  <c r="T360"/>
  <c r="R360"/>
  <c r="P360"/>
  <c r="BI357"/>
  <c r="BH357"/>
  <c r="BG357"/>
  <c r="BF357"/>
  <c r="T357"/>
  <c r="R357"/>
  <c r="P357"/>
  <c r="BI355"/>
  <c r="BH355"/>
  <c r="BG355"/>
  <c r="BF355"/>
  <c r="T355"/>
  <c r="R355"/>
  <c r="P355"/>
  <c r="BI352"/>
  <c r="BH352"/>
  <c r="BG352"/>
  <c r="BF352"/>
  <c r="T352"/>
  <c r="R352"/>
  <c r="P352"/>
  <c r="BI350"/>
  <c r="BH350"/>
  <c r="BG350"/>
  <c r="BF350"/>
  <c r="T350"/>
  <c r="R350"/>
  <c r="P350"/>
  <c r="BI346"/>
  <c r="BH346"/>
  <c r="BG346"/>
  <c r="BF346"/>
  <c r="T346"/>
  <c r="R346"/>
  <c r="P346"/>
  <c r="BI343"/>
  <c r="BH343"/>
  <c r="BG343"/>
  <c r="BF343"/>
  <c r="T343"/>
  <c r="R343"/>
  <c r="P343"/>
  <c r="BI340"/>
  <c r="BH340"/>
  <c r="BG340"/>
  <c r="BF340"/>
  <c r="T340"/>
  <c r="R340"/>
  <c r="P340"/>
  <c r="BI337"/>
  <c r="BH337"/>
  <c r="BG337"/>
  <c r="BF337"/>
  <c r="T337"/>
  <c r="R337"/>
  <c r="P337"/>
  <c r="BI334"/>
  <c r="BH334"/>
  <c r="BG334"/>
  <c r="BF334"/>
  <c r="T334"/>
  <c r="R334"/>
  <c r="P334"/>
  <c r="BI329"/>
  <c r="BH329"/>
  <c r="BG329"/>
  <c r="BF329"/>
  <c r="T329"/>
  <c r="R329"/>
  <c r="P329"/>
  <c r="BI326"/>
  <c r="BH326"/>
  <c r="BG326"/>
  <c r="BF326"/>
  <c r="T326"/>
  <c r="R326"/>
  <c r="P326"/>
  <c r="BI321"/>
  <c r="BH321"/>
  <c r="BG321"/>
  <c r="BF321"/>
  <c r="T321"/>
  <c r="R321"/>
  <c r="P321"/>
  <c r="BI319"/>
  <c r="BH319"/>
  <c r="BG319"/>
  <c r="BF319"/>
  <c r="T319"/>
  <c r="R319"/>
  <c r="P319"/>
  <c r="BI316"/>
  <c r="BH316"/>
  <c r="BG316"/>
  <c r="BF316"/>
  <c r="T316"/>
  <c r="R316"/>
  <c r="P316"/>
  <c r="BI313"/>
  <c r="BH313"/>
  <c r="BG313"/>
  <c r="BF313"/>
  <c r="T313"/>
  <c r="R313"/>
  <c r="P313"/>
  <c r="BI310"/>
  <c r="BH310"/>
  <c r="BG310"/>
  <c r="BF310"/>
  <c r="T310"/>
  <c r="R310"/>
  <c r="P310"/>
  <c r="BI308"/>
  <c r="BH308"/>
  <c r="BG308"/>
  <c r="BF308"/>
  <c r="T308"/>
  <c r="R308"/>
  <c r="P308"/>
  <c r="BI305"/>
  <c r="BH305"/>
  <c r="BG305"/>
  <c r="BF305"/>
  <c r="T305"/>
  <c r="R305"/>
  <c r="P305"/>
  <c r="BI303"/>
  <c r="BH303"/>
  <c r="BG303"/>
  <c r="BF303"/>
  <c r="T303"/>
  <c r="R303"/>
  <c r="P303"/>
  <c r="BI301"/>
  <c r="BH301"/>
  <c r="BG301"/>
  <c r="BF301"/>
  <c r="T301"/>
  <c r="R301"/>
  <c r="P301"/>
  <c r="BI298"/>
  <c r="BH298"/>
  <c r="BG298"/>
  <c r="BF298"/>
  <c r="T298"/>
  <c r="R298"/>
  <c r="P298"/>
  <c r="BI296"/>
  <c r="BH296"/>
  <c r="BG296"/>
  <c r="BF296"/>
  <c r="T296"/>
  <c r="R296"/>
  <c r="P296"/>
  <c r="BI293"/>
  <c r="BH293"/>
  <c r="BG293"/>
  <c r="BF293"/>
  <c r="T293"/>
  <c r="R293"/>
  <c r="P293"/>
  <c r="BI291"/>
  <c r="BH291"/>
  <c r="BG291"/>
  <c r="BF291"/>
  <c r="T291"/>
  <c r="R291"/>
  <c r="P291"/>
  <c r="BI289"/>
  <c r="BH289"/>
  <c r="BG289"/>
  <c r="BF289"/>
  <c r="T289"/>
  <c r="R289"/>
  <c r="P289"/>
  <c r="BI286"/>
  <c r="BH286"/>
  <c r="BG286"/>
  <c r="BF286"/>
  <c r="T286"/>
  <c r="R286"/>
  <c r="P286"/>
  <c r="BI281"/>
  <c r="BH281"/>
  <c r="BG281"/>
  <c r="BF281"/>
  <c r="T281"/>
  <c r="R281"/>
  <c r="P281"/>
  <c r="BI279"/>
  <c r="BH279"/>
  <c r="BG279"/>
  <c r="BF279"/>
  <c r="T279"/>
  <c r="R279"/>
  <c r="P279"/>
  <c r="BI277"/>
  <c r="BH277"/>
  <c r="BG277"/>
  <c r="BF277"/>
  <c r="T277"/>
  <c r="R277"/>
  <c r="P277"/>
  <c r="BI272"/>
  <c r="BH272"/>
  <c r="BG272"/>
  <c r="BF272"/>
  <c r="T272"/>
  <c r="R272"/>
  <c r="P272"/>
  <c r="BI269"/>
  <c r="BH269"/>
  <c r="BG269"/>
  <c r="BF269"/>
  <c r="T269"/>
  <c r="R269"/>
  <c r="P269"/>
  <c r="BI264"/>
  <c r="BH264"/>
  <c r="BG264"/>
  <c r="BF264"/>
  <c r="T264"/>
  <c r="R264"/>
  <c r="P264"/>
  <c r="BI260"/>
  <c r="BH260"/>
  <c r="BG260"/>
  <c r="BF260"/>
  <c r="T260"/>
  <c r="T259"/>
  <c r="R260"/>
  <c r="R259"/>
  <c r="P260"/>
  <c r="P259"/>
  <c r="BI248"/>
  <c r="BH248"/>
  <c r="BG248"/>
  <c r="BF248"/>
  <c r="T248"/>
  <c r="R248"/>
  <c r="P248"/>
  <c r="BI246"/>
  <c r="BH246"/>
  <c r="BG246"/>
  <c r="BF246"/>
  <c r="T246"/>
  <c r="R246"/>
  <c r="P246"/>
  <c r="BI244"/>
  <c r="BH244"/>
  <c r="BG244"/>
  <c r="BF244"/>
  <c r="T244"/>
  <c r="R244"/>
  <c r="P244"/>
  <c r="BI242"/>
  <c r="BH242"/>
  <c r="BG242"/>
  <c r="BF242"/>
  <c r="T242"/>
  <c r="R242"/>
  <c r="P242"/>
  <c r="BI234"/>
  <c r="BH234"/>
  <c r="BG234"/>
  <c r="BF234"/>
  <c r="T234"/>
  <c r="R234"/>
  <c r="P234"/>
  <c r="BI228"/>
  <c r="BH228"/>
  <c r="BG228"/>
  <c r="BF228"/>
  <c r="T228"/>
  <c r="R228"/>
  <c r="P228"/>
  <c r="BI217"/>
  <c r="BH217"/>
  <c r="BG217"/>
  <c r="BF217"/>
  <c r="T217"/>
  <c r="R217"/>
  <c r="P217"/>
  <c r="BI212"/>
  <c r="BH212"/>
  <c r="BG212"/>
  <c r="BF212"/>
  <c r="T212"/>
  <c r="R212"/>
  <c r="P212"/>
  <c r="BI210"/>
  <c r="BH210"/>
  <c r="BG210"/>
  <c r="BF210"/>
  <c r="T210"/>
  <c r="R210"/>
  <c r="P210"/>
  <c r="BI208"/>
  <c r="BH208"/>
  <c r="BG208"/>
  <c r="BF208"/>
  <c r="T208"/>
  <c r="R208"/>
  <c r="P208"/>
  <c r="BI195"/>
  <c r="BH195"/>
  <c r="BG195"/>
  <c r="BF195"/>
  <c r="T195"/>
  <c r="R195"/>
  <c r="P195"/>
  <c r="BI181"/>
  <c r="BH181"/>
  <c r="BG181"/>
  <c r="BF181"/>
  <c r="T181"/>
  <c r="R181"/>
  <c r="P181"/>
  <c r="BI177"/>
  <c r="BH177"/>
  <c r="BG177"/>
  <c r="BF177"/>
  <c r="T177"/>
  <c r="R177"/>
  <c r="P177"/>
  <c r="BI173"/>
  <c r="BH173"/>
  <c r="BG173"/>
  <c r="BF173"/>
  <c r="T173"/>
  <c r="R173"/>
  <c r="P173"/>
  <c r="BI167"/>
  <c r="BH167"/>
  <c r="BG167"/>
  <c r="BF167"/>
  <c r="T167"/>
  <c r="R167"/>
  <c r="P167"/>
  <c r="BI163"/>
  <c r="BH163"/>
  <c r="BG163"/>
  <c r="BF163"/>
  <c r="T163"/>
  <c r="R163"/>
  <c r="P163"/>
  <c r="BI161"/>
  <c r="BH161"/>
  <c r="BG161"/>
  <c r="BF161"/>
  <c r="T161"/>
  <c r="R161"/>
  <c r="P161"/>
  <c r="BI158"/>
  <c r="BH158"/>
  <c r="BG158"/>
  <c r="BF158"/>
  <c r="T158"/>
  <c r="R158"/>
  <c r="P158"/>
  <c r="BI153"/>
  <c r="BH153"/>
  <c r="BG153"/>
  <c r="BF153"/>
  <c r="T153"/>
  <c r="R153"/>
  <c r="P153"/>
  <c r="BI148"/>
  <c r="BH148"/>
  <c r="BG148"/>
  <c r="BF148"/>
  <c r="T148"/>
  <c r="R148"/>
  <c r="P148"/>
  <c r="BI143"/>
  <c r="BH143"/>
  <c r="BG143"/>
  <c r="BF143"/>
  <c r="T143"/>
  <c r="R143"/>
  <c r="P143"/>
  <c r="BI142"/>
  <c r="BH142"/>
  <c r="BG142"/>
  <c r="BF142"/>
  <c r="T142"/>
  <c r="R142"/>
  <c r="P142"/>
  <c r="BI137"/>
  <c r="BH137"/>
  <c r="BG137"/>
  <c r="BF137"/>
  <c r="T137"/>
  <c r="R137"/>
  <c r="P137"/>
  <c r="BI134"/>
  <c r="BH134"/>
  <c r="BG134"/>
  <c r="BF134"/>
  <c r="T134"/>
  <c r="R134"/>
  <c r="P134"/>
  <c r="BI128"/>
  <c r="BH128"/>
  <c r="BG128"/>
  <c r="BF128"/>
  <c r="T128"/>
  <c r="R128"/>
  <c r="P128"/>
  <c r="BI126"/>
  <c r="BH126"/>
  <c r="BG126"/>
  <c r="BF126"/>
  <c r="T126"/>
  <c r="R126"/>
  <c r="P126"/>
  <c r="BI124"/>
  <c r="BH124"/>
  <c r="BG124"/>
  <c r="BF124"/>
  <c r="T124"/>
  <c r="R124"/>
  <c r="P124"/>
  <c r="BI121"/>
  <c r="BH121"/>
  <c r="BG121"/>
  <c r="BF121"/>
  <c r="T121"/>
  <c r="R121"/>
  <c r="P121"/>
  <c r="BI120"/>
  <c r="BH120"/>
  <c r="BG120"/>
  <c r="BF120"/>
  <c r="T120"/>
  <c r="R120"/>
  <c r="P120"/>
  <c r="BI117"/>
  <c r="BH117"/>
  <c r="BG117"/>
  <c r="BF117"/>
  <c r="T117"/>
  <c r="R117"/>
  <c r="P117"/>
  <c r="BI113"/>
  <c r="BH113"/>
  <c r="BG113"/>
  <c r="BF113"/>
  <c r="T113"/>
  <c r="R113"/>
  <c r="P113"/>
  <c r="J107"/>
  <c r="J106"/>
  <c r="F106"/>
  <c r="F104"/>
  <c r="E102"/>
  <c r="J59"/>
  <c r="J58"/>
  <c r="F58"/>
  <c r="F56"/>
  <c r="E54"/>
  <c r="J20"/>
  <c r="E20"/>
  <c r="F59"/>
  <c r="J19"/>
  <c r="J14"/>
  <c r="J104"/>
  <c r="E7"/>
  <c r="E50"/>
  <c i="1" r="L50"/>
  <c r="AM50"/>
  <c r="AM49"/>
  <c r="L49"/>
  <c r="AM47"/>
  <c r="L47"/>
  <c r="L45"/>
  <c r="L44"/>
  <c i="2" r="J724"/>
  <c r="BK615"/>
  <c r="J577"/>
  <c r="J424"/>
  <c r="BK367"/>
  <c r="J313"/>
  <c r="J244"/>
  <c r="BK126"/>
  <c i="1" r="AS55"/>
  <c i="2" r="J587"/>
  <c r="J279"/>
  <c r="BK624"/>
  <c r="BK305"/>
  <c r="J212"/>
  <c i="3" r="BK210"/>
  <c r="J161"/>
  <c r="BK101"/>
  <c r="J210"/>
  <c r="BK199"/>
  <c r="J193"/>
  <c r="BK183"/>
  <c r="J175"/>
  <c r="J167"/>
  <c r="J141"/>
  <c r="J107"/>
  <c r="J147"/>
  <c i="4" r="J112"/>
  <c r="BK242"/>
  <c r="J217"/>
  <c r="J183"/>
  <c r="BK141"/>
  <c r="J255"/>
  <c r="BK183"/>
  <c r="J134"/>
  <c r="J193"/>
  <c r="BK122"/>
  <c i="5" r="BK159"/>
  <c r="BK117"/>
  <c r="J99"/>
  <c r="J125"/>
  <c r="BK161"/>
  <c r="J112"/>
  <c i="6" r="BK146"/>
  <c r="BK129"/>
  <c r="J117"/>
  <c r="BK123"/>
  <c r="J110"/>
  <c r="BK114"/>
  <c i="7" r="J146"/>
  <c r="J119"/>
  <c r="BK158"/>
  <c r="BK153"/>
  <c r="BK149"/>
  <c r="BK136"/>
  <c i="8" r="J258"/>
  <c r="BK114"/>
  <c r="BK237"/>
  <c r="BK397"/>
  <c r="J350"/>
  <c r="J244"/>
  <c r="J144"/>
  <c r="J344"/>
  <c r="BK244"/>
  <c i="9" r="BK111"/>
  <c i="10" r="BK104"/>
  <c r="BK93"/>
  <c i="11" r="J116"/>
  <c r="BK111"/>
  <c r="BK116"/>
  <c r="J121"/>
  <c i="12" r="J334"/>
  <c r="J252"/>
  <c r="BK174"/>
  <c r="BK127"/>
  <c r="BK371"/>
  <c r="BK339"/>
  <c r="J170"/>
  <c r="BK387"/>
  <c r="BK360"/>
  <c r="J262"/>
  <c r="BK170"/>
  <c r="BK356"/>
  <c r="J223"/>
  <c i="13" r="J126"/>
  <c r="BK126"/>
  <c r="BK186"/>
  <c r="J150"/>
  <c r="J120"/>
  <c i="2" r="J761"/>
  <c r="BK706"/>
  <c r="BK662"/>
  <c r="J624"/>
  <c r="J612"/>
  <c r="BK585"/>
  <c r="J559"/>
  <c r="BK487"/>
  <c r="J444"/>
  <c r="BK394"/>
  <c r="BK377"/>
  <c r="BK346"/>
  <c r="J310"/>
  <c r="J272"/>
  <c r="BK208"/>
  <c r="BK120"/>
  <c r="J700"/>
  <c r="BK621"/>
  <c r="J482"/>
  <c r="J377"/>
  <c r="J329"/>
  <c r="J158"/>
  <c r="J737"/>
  <c r="J643"/>
  <c r="J567"/>
  <c r="BK479"/>
  <c r="BK264"/>
  <c r="BK639"/>
  <c r="J601"/>
  <c r="J474"/>
  <c r="J350"/>
  <c r="BK272"/>
  <c r="BK137"/>
  <c i="3" r="J185"/>
  <c r="BK197"/>
  <c r="BK171"/>
  <c r="BK141"/>
  <c r="BK107"/>
  <c r="J97"/>
  <c r="J149"/>
  <c r="J117"/>
  <c i="4" r="J242"/>
  <c r="J204"/>
  <c r="BK176"/>
  <c r="J156"/>
  <c r="J258"/>
  <c r="J235"/>
  <c r="BK214"/>
  <c r="BK207"/>
  <c r="BK179"/>
  <c r="BK152"/>
  <c r="BK129"/>
  <c r="BK261"/>
  <c r="BK256"/>
  <c r="BK239"/>
  <c r="BK219"/>
  <c r="J203"/>
  <c r="BK178"/>
  <c r="J160"/>
  <c r="J142"/>
  <c r="J127"/>
  <c r="BK117"/>
  <c r="J187"/>
  <c r="BK134"/>
  <c i="5" r="BK137"/>
  <c r="J117"/>
  <c r="J159"/>
  <c r="BK141"/>
  <c r="BK163"/>
  <c r="J132"/>
  <c r="J111"/>
  <c r="BK97"/>
  <c i="6" r="J141"/>
  <c r="BK124"/>
  <c r="J105"/>
  <c r="J108"/>
  <c r="J135"/>
  <c r="J131"/>
  <c r="BK97"/>
  <c i="7" r="BK135"/>
  <c r="BK105"/>
  <c r="BK155"/>
  <c r="BK146"/>
  <c r="BK133"/>
  <c r="J117"/>
  <c r="BK110"/>
  <c r="J103"/>
  <c r="BK143"/>
  <c r="BK137"/>
  <c r="BK127"/>
  <c r="BK114"/>
  <c r="BK117"/>
  <c i="8" r="J425"/>
  <c r="BK281"/>
  <c r="J186"/>
  <c r="J441"/>
  <c r="BK357"/>
  <c r="J203"/>
  <c r="BK425"/>
  <c r="J393"/>
  <c r="J337"/>
  <c r="BK276"/>
  <c r="J213"/>
  <c r="BK167"/>
  <c r="BK137"/>
  <c r="J369"/>
  <c r="BK266"/>
  <c r="J197"/>
  <c i="9" r="J126"/>
  <c r="BK105"/>
  <c r="BK117"/>
  <c r="BK100"/>
  <c i="10" r="J103"/>
  <c r="BK101"/>
  <c r="J97"/>
  <c i="11" r="BK119"/>
  <c r="BK126"/>
  <c r="BK97"/>
  <c r="J111"/>
  <c i="12" r="BK304"/>
  <c r="J217"/>
  <c r="J139"/>
  <c r="BK97"/>
  <c r="J382"/>
  <c r="BK246"/>
  <c r="J104"/>
  <c r="J353"/>
  <c r="BK252"/>
  <c r="J174"/>
  <c r="J112"/>
  <c r="BK109"/>
  <c i="13" r="BK157"/>
  <c r="BK175"/>
  <c r="J106"/>
  <c r="BK124"/>
  <c r="J157"/>
  <c r="BK137"/>
  <c r="BK92"/>
  <c i="14" r="J87"/>
  <c i="2" r="BK687"/>
  <c r="BK619"/>
  <c r="BK564"/>
  <c r="BK407"/>
  <c r="J352"/>
  <c r="BK281"/>
  <c r="BK177"/>
  <c r="J703"/>
  <c r="J487"/>
  <c r="J289"/>
  <c r="J607"/>
  <c r="BK289"/>
  <c r="J620"/>
  <c r="J319"/>
  <c r="BK134"/>
  <c i="3" r="BK167"/>
  <c r="BK105"/>
  <c r="BK151"/>
  <c r="BK135"/>
  <c r="BK143"/>
  <c r="BK121"/>
  <c i="4" r="BK201"/>
  <c r="BK257"/>
  <c r="BK227"/>
  <c r="BK187"/>
  <c r="J151"/>
  <c r="J257"/>
  <c r="BK230"/>
  <c r="BK156"/>
  <c r="BK124"/>
  <c i="5" r="BK93"/>
  <c r="BK109"/>
  <c i="7" r="J102"/>
  <c r="BK129"/>
  <c i="8" r="BK399"/>
  <c r="J137"/>
  <c r="J193"/>
  <c r="BK402"/>
  <c r="BK311"/>
  <c r="BK223"/>
  <c r="BK337"/>
  <c r="BK251"/>
  <c i="9" r="J117"/>
  <c r="J112"/>
  <c r="J99"/>
  <c i="10" r="BK95"/>
  <c i="11" r="J124"/>
  <c r="BK102"/>
  <c i="12" r="BK266"/>
  <c r="BK176"/>
  <c r="BK395"/>
  <c r="BK196"/>
  <c r="J371"/>
  <c r="BK237"/>
  <c r="BK155"/>
  <c r="BK183"/>
  <c i="13" r="BK190"/>
  <c r="J99"/>
  <c r="J186"/>
  <c r="BK90"/>
  <c i="2" r="J747"/>
  <c r="BK697"/>
  <c r="BK659"/>
  <c r="BK623"/>
  <c r="BK601"/>
  <c r="BK556"/>
  <c r="BK519"/>
  <c r="J446"/>
  <c r="BK413"/>
  <c r="J385"/>
  <c r="J362"/>
  <c r="BK316"/>
  <c r="J291"/>
  <c r="BK234"/>
  <c r="J167"/>
  <c r="J718"/>
  <c r="BK652"/>
  <c r="BK446"/>
  <c r="J357"/>
  <c r="J248"/>
  <c i="1" r="AS62"/>
  <c i="2" r="J623"/>
  <c r="J508"/>
  <c r="BK303"/>
  <c r="J217"/>
  <c r="J126"/>
  <c i="3" r="J207"/>
  <c r="BK175"/>
  <c r="J145"/>
  <c r="J115"/>
  <c r="J199"/>
  <c r="J153"/>
  <c r="J123"/>
  <c i="4" r="J238"/>
  <c r="J194"/>
  <c r="J161"/>
  <c r="BK264"/>
  <c r="J256"/>
  <c r="BK244"/>
  <c r="J221"/>
  <c r="BK199"/>
  <c r="BK182"/>
  <c r="J171"/>
  <c r="J136"/>
  <c r="J120"/>
  <c r="J248"/>
  <c r="J228"/>
  <c r="BK206"/>
  <c r="J184"/>
  <c r="BK163"/>
  <c r="BK147"/>
  <c r="BK131"/>
  <c r="J122"/>
  <c r="J144"/>
  <c i="5" r="J161"/>
  <c r="BK119"/>
  <c r="BK100"/>
  <c r="J142"/>
  <c r="BK127"/>
  <c r="BK155"/>
  <c r="BK125"/>
  <c r="BK104"/>
  <c i="6" r="BK141"/>
  <c r="BK121"/>
  <c r="J103"/>
  <c r="BK105"/>
  <c r="BK133"/>
  <c r="J126"/>
  <c r="BK110"/>
  <c i="7" r="J143"/>
  <c r="J122"/>
  <c r="BK103"/>
  <c r="J153"/>
  <c r="BK147"/>
  <c r="J135"/>
  <c r="J109"/>
  <c r="J96"/>
  <c r="J140"/>
  <c r="BK128"/>
  <c r="BK112"/>
  <c r="J123"/>
  <c i="8" r="J419"/>
  <c r="J299"/>
  <c r="J110"/>
  <c r="J408"/>
  <c r="J211"/>
  <c r="BK427"/>
  <c r="BK393"/>
  <c r="J303"/>
  <c r="J223"/>
  <c r="J148"/>
  <c r="BK119"/>
  <c r="J348"/>
  <c r="J272"/>
  <c i="9" r="BK106"/>
  <c r="BK118"/>
  <c r="J105"/>
  <c r="BK96"/>
  <c i="10" r="J94"/>
  <c r="J98"/>
  <c r="J101"/>
  <c i="11" r="BK128"/>
  <c r="J102"/>
  <c r="J130"/>
  <c i="12" r="J349"/>
  <c r="BK247"/>
  <c r="J137"/>
  <c r="BK391"/>
  <c r="J247"/>
  <c r="BK112"/>
  <c r="J362"/>
  <c r="J185"/>
  <c r="J97"/>
  <c i="13" r="J171"/>
  <c r="J118"/>
  <c r="J198"/>
  <c r="J147"/>
  <c i="14" r="J97"/>
  <c i="2" r="J758"/>
  <c r="BK643"/>
  <c r="BK607"/>
  <c r="J548"/>
  <c r="BK378"/>
  <c r="BK293"/>
  <c r="J177"/>
  <c r="BK153"/>
  <c r="J574"/>
  <c r="BK427"/>
  <c r="J163"/>
  <c r="J669"/>
  <c r="BK523"/>
  <c r="J659"/>
  <c r="J619"/>
  <c r="J340"/>
  <c r="J277"/>
  <c r="J120"/>
  <c i="3" r="BK201"/>
  <c r="BK149"/>
  <c r="J99"/>
  <c r="BK212"/>
  <c r="BK203"/>
  <c r="J187"/>
  <c r="J179"/>
  <c r="J173"/>
  <c r="BK163"/>
  <c r="BK137"/>
  <c r="BK195"/>
  <c i="4" r="J202"/>
  <c r="J262"/>
  <c r="J249"/>
  <c r="BK233"/>
  <c r="BK194"/>
  <c r="BK162"/>
  <c r="J233"/>
  <c r="J196"/>
  <c r="BK144"/>
  <c r="J115"/>
  <c r="BK153"/>
  <c i="5" r="J106"/>
  <c r="J144"/>
  <c r="BK139"/>
  <c r="J127"/>
  <c r="BK98"/>
  <c i="6" r="BK139"/>
  <c r="BK99"/>
  <c i="7" r="BK145"/>
  <c i="8" r="BK193"/>
  <c r="BK378"/>
  <c r="BK161"/>
  <c r="BK419"/>
  <c r="BK314"/>
  <c r="J274"/>
  <c r="BK186"/>
  <c r="J376"/>
  <c r="BK274"/>
  <c i="9" r="BK112"/>
  <c r="J118"/>
  <c i="10" r="BK96"/>
  <c r="J99"/>
  <c i="11" r="BK130"/>
  <c r="BK108"/>
  <c r="BK118"/>
  <c r="J137"/>
  <c i="12" r="J356"/>
  <c r="BK258"/>
  <c r="BK193"/>
  <c r="J155"/>
  <c r="BK398"/>
  <c r="BK365"/>
  <c r="BK261"/>
  <c r="J101"/>
  <c r="J367"/>
  <c r="BK351"/>
  <c r="J239"/>
  <c r="J176"/>
  <c r="BK139"/>
  <c r="BK116"/>
  <c i="13" r="BK111"/>
  <c r="BK122"/>
  <c r="BK156"/>
  <c r="BK106"/>
  <c i="14" r="BK96"/>
  <c i="2" r="BK744"/>
  <c r="BK694"/>
  <c r="J635"/>
  <c r="J616"/>
  <c r="J599"/>
  <c r="J562"/>
  <c r="BK526"/>
  <c r="BK449"/>
  <c r="BK404"/>
  <c r="BK379"/>
  <c r="BK357"/>
  <c r="BK326"/>
  <c r="J298"/>
  <c r="BK242"/>
  <c r="J173"/>
  <c r="J128"/>
  <c r="J675"/>
  <c r="J585"/>
  <c r="J459"/>
  <c r="BK372"/>
  <c r="J293"/>
  <c r="J117"/>
  <c r="BK700"/>
  <c r="BK583"/>
  <c r="J519"/>
  <c r="J413"/>
  <c r="J208"/>
  <c r="J644"/>
  <c r="BK532"/>
  <c r="BK360"/>
  <c r="BK296"/>
  <c r="BK143"/>
  <c i="3" r="J208"/>
  <c r="BK185"/>
  <c r="BK153"/>
  <c r="BK117"/>
  <c r="BK109"/>
  <c r="J201"/>
  <c r="J133"/>
  <c r="J111"/>
  <c i="4" r="J231"/>
  <c r="BK196"/>
  <c r="BK171"/>
  <c r="J261"/>
  <c r="BK248"/>
  <c r="J239"/>
  <c r="J211"/>
  <c r="BK204"/>
  <c r="BK184"/>
  <c r="J169"/>
  <c r="BK161"/>
  <c r="BK137"/>
  <c r="J113"/>
  <c r="BK259"/>
  <c r="BK246"/>
  <c r="BK231"/>
  <c r="BK211"/>
  <c r="J191"/>
  <c r="J170"/>
  <c r="J149"/>
  <c r="BK123"/>
  <c r="BK216"/>
  <c r="BK142"/>
  <c i="5" r="J98"/>
  <c r="BK135"/>
  <c r="J102"/>
  <c r="BK146"/>
  <c r="J139"/>
  <c r="BK105"/>
  <c r="BK153"/>
  <c r="BK123"/>
  <c i="6" r="BK147"/>
  <c r="BK135"/>
  <c r="BK115"/>
  <c r="J129"/>
  <c r="J144"/>
  <c r="BK103"/>
  <c r="BK111"/>
  <c i="7" r="BK148"/>
  <c r="J116"/>
  <c r="J158"/>
  <c r="BK151"/>
  <c r="BK139"/>
  <c r="BK125"/>
  <c r="BK115"/>
  <c r="J108"/>
  <c r="BK98"/>
  <c r="BK141"/>
  <c r="J131"/>
  <c r="BK123"/>
  <c r="BK97"/>
  <c r="BK108"/>
  <c i="8" r="J365"/>
  <c r="BK203"/>
  <c r="BK144"/>
  <c r="J399"/>
  <c r="J276"/>
  <c r="BK148"/>
  <c r="BK414"/>
  <c r="BK358"/>
  <c r="BK344"/>
  <c r="BK308"/>
  <c r="J256"/>
  <c r="BK197"/>
  <c r="BK141"/>
  <c r="J114"/>
  <c r="BK324"/>
  <c r="BK256"/>
  <c r="J188"/>
  <c i="9" r="J119"/>
  <c r="BK101"/>
  <c r="J124"/>
  <c r="BK114"/>
  <c r="J98"/>
  <c i="10" r="BK105"/>
  <c r="BK91"/>
  <c r="J91"/>
  <c i="11" r="J105"/>
  <c r="J97"/>
  <c r="BK124"/>
  <c i="12" r="BK354"/>
  <c r="J246"/>
  <c r="J157"/>
  <c r="BK125"/>
  <c r="BK369"/>
  <c r="J316"/>
  <c r="BK131"/>
  <c r="J378"/>
  <c r="J259"/>
  <c r="J193"/>
  <c r="BK150"/>
  <c r="BK329"/>
  <c i="13" r="J184"/>
  <c r="J111"/>
  <c r="J141"/>
  <c r="J155"/>
  <c r="J197"/>
  <c r="BK155"/>
  <c r="BK113"/>
  <c i="14" r="BK97"/>
  <c i="2" r="BK737"/>
  <c r="J633"/>
  <c r="J581"/>
  <c r="J545"/>
  <c r="BK401"/>
  <c r="J364"/>
  <c r="J305"/>
  <c r="J228"/>
  <c r="J672"/>
  <c r="BK434"/>
  <c r="J316"/>
  <c r="J694"/>
  <c r="J499"/>
  <c r="BK113"/>
  <c r="J410"/>
  <c r="BK228"/>
  <c i="3" r="BK187"/>
  <c r="J129"/>
  <c r="BK165"/>
  <c r="BK139"/>
  <c r="BK205"/>
  <c i="4" r="BK208"/>
  <c r="BK263"/>
  <c r="J237"/>
  <c r="J174"/>
  <c r="J139"/>
  <c r="BK262"/>
  <c r="J243"/>
  <c r="BK205"/>
  <c r="J177"/>
  <c r="BK119"/>
  <c r="BK135"/>
  <c i="7" r="J134"/>
  <c r="J142"/>
  <c r="BK121"/>
  <c r="J106"/>
  <c i="8" r="BK231"/>
  <c r="J381"/>
  <c r="J430"/>
  <c r="J331"/>
  <c r="J262"/>
  <c r="J161"/>
  <c r="J361"/>
  <c r="BK175"/>
  <c i="9" r="BK107"/>
  <c r="J106"/>
  <c i="10" r="J92"/>
  <c i="11" r="BK132"/>
  <c r="BK137"/>
  <c i="12" r="BK334"/>
  <c r="J237"/>
  <c r="J109"/>
  <c r="BK362"/>
  <c r="J384"/>
  <c r="J354"/>
  <c r="J206"/>
  <c r="J254"/>
  <c i="13" r="J156"/>
  <c r="BK133"/>
  <c r="J154"/>
  <c r="BK152"/>
  <c i="2" r="BK761"/>
  <c r="J678"/>
  <c r="BK646"/>
  <c r="J618"/>
  <c r="BK592"/>
  <c r="BK574"/>
  <c r="BK538"/>
  <c r="BK462"/>
  <c r="J407"/>
  <c r="J378"/>
  <c r="BK350"/>
  <c r="BK337"/>
  <c r="BK308"/>
  <c r="J264"/>
  <c r="BK158"/>
  <c r="BK117"/>
  <c r="J685"/>
  <c r="J583"/>
  <c r="BK474"/>
  <c r="J374"/>
  <c r="J296"/>
  <c r="BK121"/>
  <c r="J687"/>
  <c r="BK641"/>
  <c r="J572"/>
  <c r="BK484"/>
  <c r="BK291"/>
  <c r="BK217"/>
  <c r="J649"/>
  <c r="J621"/>
  <c r="J556"/>
  <c r="BK364"/>
  <c r="BK269"/>
  <c r="BK148"/>
  <c i="3" r="J169"/>
  <c r="J183"/>
  <c r="J151"/>
  <c r="J119"/>
  <c r="BK111"/>
  <c r="J181"/>
  <c r="J131"/>
  <c r="J93"/>
  <c i="4" r="BK225"/>
  <c r="J173"/>
  <c r="J152"/>
  <c r="J259"/>
  <c r="J247"/>
  <c r="BK228"/>
  <c r="J206"/>
  <c r="J186"/>
  <c r="BK158"/>
  <c r="BK149"/>
  <c r="J128"/>
  <c r="BK258"/>
  <c r="BK240"/>
  <c r="BK223"/>
  <c r="BK192"/>
  <c r="BK167"/>
  <c r="BK151"/>
  <c r="BK136"/>
  <c r="J118"/>
  <c r="J163"/>
  <c i="5" r="J137"/>
  <c r="BK102"/>
  <c r="J163"/>
  <c r="J141"/>
  <c r="J108"/>
  <c r="J129"/>
  <c i="6" r="BK148"/>
  <c r="BK137"/>
  <c r="J113"/>
  <c r="J119"/>
  <c r="J148"/>
  <c r="BK120"/>
  <c r="BK113"/>
  <c i="7" r="J150"/>
  <c r="J115"/>
  <c r="J98"/>
  <c r="J155"/>
  <c r="J145"/>
  <c r="BK116"/>
  <c r="J111"/>
  <c r="BK101"/>
  <c r="BK142"/>
  <c r="J132"/>
  <c r="J118"/>
  <c r="BK119"/>
  <c i="8" r="J397"/>
  <c r="J311"/>
  <c r="BK221"/>
  <c r="J128"/>
  <c r="J266"/>
  <c r="J416"/>
  <c r="J389"/>
  <c r="BK348"/>
  <c r="J324"/>
  <c r="BK299"/>
  <c r="BK258"/>
  <c r="J191"/>
  <c r="BK139"/>
  <c r="J358"/>
  <c r="BK278"/>
  <c r="BK191"/>
  <c i="9" r="BK97"/>
  <c r="BK115"/>
  <c r="BK98"/>
  <c r="J109"/>
  <c i="10" r="J102"/>
  <c r="BK92"/>
  <c r="J95"/>
  <c i="11" r="BK121"/>
  <c r="BK99"/>
  <c r="J110"/>
  <c i="12" r="BK262"/>
  <c r="BK160"/>
  <c r="BK401"/>
  <c r="BK367"/>
  <c r="J172"/>
  <c r="J369"/>
  <c r="J232"/>
  <c r="J129"/>
  <c r="BK99"/>
  <c i="13" r="J181"/>
  <c r="BK141"/>
  <c r="BK158"/>
  <c r="BK102"/>
  <c i="2" r="J697"/>
  <c r="BK626"/>
  <c r="BK562"/>
  <c r="BK459"/>
  <c r="J394"/>
  <c r="J337"/>
  <c r="BK468"/>
  <c r="J355"/>
  <c r="J234"/>
  <c r="J726"/>
  <c r="J449"/>
  <c r="J641"/>
  <c r="J367"/>
  <c r="J153"/>
  <c i="3" r="BK181"/>
  <c r="J103"/>
  <c r="BK208"/>
  <c r="J195"/>
  <c r="J177"/>
  <c r="BK155"/>
  <c r="BK95"/>
  <c r="BK113"/>
  <c i="4" r="J230"/>
  <c r="J158"/>
  <c r="BK209"/>
  <c r="J172"/>
  <c r="J121"/>
  <c r="J250"/>
  <c r="J225"/>
  <c r="BK169"/>
  <c r="BK177"/>
  <c i="5" r="J93"/>
  <c r="BK106"/>
  <c r="BK148"/>
  <c r="J105"/>
  <c i="6" r="BK119"/>
  <c r="BK95"/>
  <c r="J124"/>
  <c r="J100"/>
  <c i="7" r="BK132"/>
  <c r="BK106"/>
  <c r="BK156"/>
  <c i="8" r="J308"/>
  <c r="J141"/>
  <c r="J340"/>
  <c r="BK441"/>
  <c r="BK376"/>
  <c r="BK342"/>
  <c r="J221"/>
  <c r="BK123"/>
  <c r="J167"/>
  <c i="9" r="J104"/>
  <c r="BK104"/>
  <c r="BK103"/>
  <c i="10" r="BK99"/>
  <c i="11" r="J107"/>
  <c r="BK135"/>
  <c r="J128"/>
  <c r="J100"/>
  <c i="12" r="BK267"/>
  <c r="BK232"/>
  <c r="BK135"/>
  <c r="J398"/>
  <c r="BK286"/>
  <c r="J141"/>
  <c r="BK382"/>
  <c r="J336"/>
  <c r="BK201"/>
  <c r="J160"/>
  <c r="J352"/>
  <c i="13" r="J152"/>
  <c r="BK150"/>
  <c r="BK168"/>
  <c r="BK99"/>
  <c i="14" r="J96"/>
  <c i="2" r="BK747"/>
  <c r="BK703"/>
  <c r="J639"/>
  <c r="BK622"/>
  <c r="J609"/>
  <c r="J579"/>
  <c r="BK535"/>
  <c r="J479"/>
  <c r="BK418"/>
  <c r="J387"/>
  <c r="BK362"/>
  <c r="BK334"/>
  <c r="J303"/>
  <c r="BK248"/>
  <c r="J161"/>
  <c r="BK735"/>
  <c r="BK637"/>
  <c r="BK572"/>
  <c r="BK410"/>
  <c r="BK321"/>
  <c r="J242"/>
  <c r="BK755"/>
  <c r="BK685"/>
  <c r="BK577"/>
  <c r="J453"/>
  <c r="BK244"/>
  <c r="J652"/>
  <c r="J622"/>
  <c r="J418"/>
  <c r="J301"/>
  <c r="J195"/>
  <c r="J124"/>
  <c i="3" r="BK189"/>
  <c r="J159"/>
  <c r="BK129"/>
  <c r="J113"/>
  <c r="J189"/>
  <c r="BK125"/>
  <c i="4" r="BK237"/>
  <c r="J192"/>
  <c r="J129"/>
  <c r="BK255"/>
  <c r="BK243"/>
  <c r="BK232"/>
  <c r="J201"/>
  <c r="BK173"/>
  <c r="BK157"/>
  <c r="J126"/>
  <c r="J260"/>
  <c r="BK249"/>
  <c r="J227"/>
  <c r="J207"/>
  <c r="BK186"/>
  <c r="BK165"/>
  <c r="J153"/>
  <c r="J135"/>
  <c r="J199"/>
  <c r="J159"/>
  <c i="5" r="J155"/>
  <c r="J104"/>
  <c r="J148"/>
  <c r="J123"/>
  <c r="J146"/>
  <c r="J121"/>
  <c r="J100"/>
  <c i="6" r="BK144"/>
  <c r="J121"/>
  <c r="BK100"/>
  <c r="J98"/>
  <c r="J123"/>
  <c r="J102"/>
  <c i="7" r="J139"/>
  <c r="J114"/>
  <c r="J157"/>
  <c r="BK150"/>
  <c r="J127"/>
  <c r="J121"/>
  <c r="J113"/>
  <c r="J101"/>
  <c r="BK140"/>
  <c r="J130"/>
  <c r="J120"/>
  <c r="BK120"/>
  <c i="8" r="BK389"/>
  <c r="J237"/>
  <c r="J414"/>
  <c r="J285"/>
  <c r="BK430"/>
  <c r="BK381"/>
  <c r="J321"/>
  <c r="J301"/>
  <c r="BK247"/>
  <c r="BK179"/>
  <c r="J123"/>
  <c r="J342"/>
  <c r="J247"/>
  <c i="9" r="J132"/>
  <c r="BK109"/>
  <c r="BK126"/>
  <c r="J110"/>
  <c r="J96"/>
  <c r="J100"/>
  <c i="10" r="J104"/>
  <c r="BK97"/>
  <c i="11" r="J126"/>
  <c r="J99"/>
  <c r="J112"/>
  <c r="J119"/>
  <c i="12" r="J329"/>
  <c r="BK189"/>
  <c r="J401"/>
  <c r="J346"/>
  <c r="J267"/>
  <c r="J164"/>
  <c r="BK384"/>
  <c r="BK346"/>
  <c r="BK223"/>
  <c r="BK133"/>
  <c r="BK129"/>
  <c i="13" r="J143"/>
  <c r="J158"/>
  <c r="BK198"/>
  <c r="BK184"/>
  <c r="J104"/>
  <c i="14" r="BK87"/>
  <c i="2" r="BK649"/>
  <c r="BK599"/>
  <c r="BK521"/>
  <c r="J382"/>
  <c r="BK340"/>
  <c r="BK260"/>
  <c r="BK142"/>
  <c r="BK620"/>
  <c r="BK385"/>
  <c r="J143"/>
  <c r="BK545"/>
  <c r="BK246"/>
  <c r="J529"/>
  <c r="BK298"/>
  <c i="3" r="J163"/>
  <c r="J155"/>
  <c r="BK161"/>
  <c r="BK119"/>
  <c r="BK173"/>
  <c i="4" r="J240"/>
  <c r="J132"/>
  <c r="J246"/>
  <c r="BK202"/>
  <c r="J167"/>
  <c r="BK127"/>
  <c r="BK235"/>
  <c r="J188"/>
  <c r="BK145"/>
  <c r="J214"/>
  <c i="5" r="J151"/>
  <c i="7" r="BK107"/>
  <c r="BK138"/>
  <c r="BK99"/>
  <c i="8" r="BK303"/>
  <c r="J427"/>
  <c r="J357"/>
  <c r="J119"/>
  <c i="9" r="J128"/>
  <c r="BK119"/>
  <c r="J115"/>
  <c i="10" r="J90"/>
  <c i="11" r="BK110"/>
  <c r="J95"/>
  <c i="12" r="BK254"/>
  <c r="J133"/>
  <c r="BK374"/>
  <c r="J150"/>
  <c r="BK349"/>
  <c r="J183"/>
  <c r="BK101"/>
  <c i="13" r="J133"/>
  <c r="J113"/>
  <c r="BK171"/>
  <c r="BK104"/>
  <c i="2" r="J755"/>
  <c r="BK712"/>
  <c r="J637"/>
  <c r="BK609"/>
  <c r="BK579"/>
  <c r="J551"/>
  <c r="J484"/>
  <c r="J434"/>
  <c r="BK387"/>
  <c r="J368"/>
  <c r="BK343"/>
  <c r="BK301"/>
  <c r="J246"/>
  <c r="BK195"/>
  <c r="J121"/>
  <c r="J626"/>
  <c r="J521"/>
  <c r="BK424"/>
  <c r="J326"/>
  <c r="BK167"/>
  <c r="BK678"/>
  <c r="BK581"/>
  <c r="BK529"/>
  <c r="BK438"/>
  <c r="J269"/>
  <c r="BK124"/>
  <c r="J592"/>
  <c r="J462"/>
  <c r="J334"/>
  <c r="J181"/>
  <c i="3" r="BK193"/>
  <c r="J191"/>
  <c r="J157"/>
  <c r="J109"/>
  <c r="J105"/>
  <c r="J139"/>
  <c r="BK115"/>
  <c i="4" r="J244"/>
  <c r="J205"/>
  <c r="BK170"/>
  <c r="J263"/>
  <c r="BK253"/>
  <c r="J241"/>
  <c r="J216"/>
  <c r="BK191"/>
  <c r="BK168"/>
  <c r="BK154"/>
  <c r="J124"/>
  <c r="BK112"/>
  <c r="BK245"/>
  <c r="J232"/>
  <c r="J208"/>
  <c r="J179"/>
  <c r="J154"/>
  <c r="J137"/>
  <c r="BK113"/>
  <c r="J181"/>
  <c r="J119"/>
  <c i="5" r="J134"/>
  <c r="BK112"/>
  <c r="BK157"/>
  <c r="J115"/>
  <c r="BK151"/>
  <c r="J109"/>
  <c i="6" r="J146"/>
  <c r="BK126"/>
  <c r="BK98"/>
  <c r="J111"/>
  <c r="J137"/>
  <c r="J139"/>
  <c r="J95"/>
  <c i="7" r="BK131"/>
  <c r="J107"/>
  <c r="J156"/>
  <c r="J151"/>
  <c r="J137"/>
  <c r="BK113"/>
  <c r="J104"/>
  <c r="J147"/>
  <c r="J136"/>
  <c r="BK124"/>
  <c r="BK100"/>
  <c r="BK111"/>
  <c i="8" r="BK385"/>
  <c r="J278"/>
  <c r="J153"/>
  <c r="BK319"/>
  <c r="BK444"/>
  <c r="BK408"/>
  <c r="BK340"/>
  <c r="J281"/>
  <c r="BK200"/>
  <c r="J158"/>
  <c r="BK128"/>
  <c r="BK301"/>
  <c r="BK211"/>
  <c i="9" r="J130"/>
  <c r="J101"/>
  <c i="10" r="J105"/>
  <c r="BK94"/>
  <c r="J96"/>
  <c i="11" r="J114"/>
  <c r="J118"/>
  <c r="BK114"/>
  <c i="12" r="J181"/>
  <c r="J116"/>
  <c r="BK352"/>
  <c r="BK137"/>
  <c r="J339"/>
  <c r="BK172"/>
  <c r="J189"/>
  <c i="13" r="J92"/>
  <c r="J102"/>
  <c r="BK181"/>
  <c r="BK118"/>
  <c i="2" r="BK669"/>
  <c r="J588"/>
  <c r="J523"/>
  <c r="J438"/>
  <c r="J346"/>
  <c r="BK277"/>
  <c r="BK374"/>
  <c r="J308"/>
  <c r="BK758"/>
  <c r="BK569"/>
  <c r="J210"/>
  <c r="J538"/>
  <c i="3" r="BK179"/>
  <c r="J135"/>
  <c r="BK93"/>
  <c r="BK207"/>
  <c r="J197"/>
  <c r="BK191"/>
  <c r="J171"/>
  <c r="BK145"/>
  <c r="J121"/>
  <c r="J127"/>
  <c i="4" r="BK247"/>
  <c r="BK188"/>
  <c r="BK254"/>
  <c r="BK155"/>
  <c r="BK260"/>
  <c r="BK241"/>
  <c r="J209"/>
  <c r="J157"/>
  <c r="BK121"/>
  <c i="5" r="BK134"/>
  <c i="8" r="J294"/>
  <c r="BK321"/>
  <c i="9" r="J121"/>
  <c r="BK128"/>
  <c r="J97"/>
  <c i="10" r="BK102"/>
  <c i="11" r="BK95"/>
  <c r="BK98"/>
  <c r="BK107"/>
  <c r="BK117"/>
  <c i="12" r="BK316"/>
  <c r="BK239"/>
  <c r="BK164"/>
  <c r="J99"/>
  <c r="BK390"/>
  <c r="J351"/>
  <c r="BK185"/>
  <c r="J125"/>
  <c r="J374"/>
  <c r="BK217"/>
  <c r="J127"/>
  <c i="13" r="J188"/>
  <c r="J193"/>
  <c r="BK193"/>
  <c r="BK177"/>
  <c r="BK143"/>
  <c r="J90"/>
  <c i="14" r="J90"/>
  <c i="2" r="BK726"/>
  <c r="BK675"/>
  <c r="BK644"/>
  <c r="J590"/>
  <c r="BK567"/>
  <c r="BK548"/>
  <c r="BK482"/>
  <c r="J430"/>
  <c r="J404"/>
  <c r="BK368"/>
  <c r="J343"/>
  <c r="J286"/>
  <c r="BK212"/>
  <c r="J137"/>
  <c r="J712"/>
  <c r="BK508"/>
  <c r="BK430"/>
  <c r="BK310"/>
  <c r="BK173"/>
  <c r="BK724"/>
  <c r="BK618"/>
  <c r="J535"/>
  <c r="BK286"/>
  <c r="BK128"/>
  <c r="J628"/>
  <c r="J569"/>
  <c r="BK313"/>
  <c r="BK163"/>
  <c i="3" r="BK157"/>
  <c r="BK177"/>
  <c r="BK147"/>
  <c r="BK131"/>
  <c r="J101"/>
  <c r="BK159"/>
  <c r="BK123"/>
  <c i="4" r="BK252"/>
  <c r="BK221"/>
  <c r="J162"/>
  <c r="J264"/>
  <c r="J252"/>
  <c r="J245"/>
  <c r="J223"/>
  <c r="BK193"/>
  <c r="J178"/>
  <c r="BK166"/>
  <c r="J147"/>
  <c r="J117"/>
  <c r="J254"/>
  <c r="J234"/>
  <c r="J182"/>
  <c r="J155"/>
  <c r="BK139"/>
  <c r="BK120"/>
  <c r="BK172"/>
  <c r="J123"/>
  <c i="5" r="BK121"/>
  <c r="J97"/>
  <c r="BK142"/>
  <c r="BK111"/>
  <c r="J157"/>
  <c r="BK108"/>
  <c i="6" r="BK131"/>
  <c r="J97"/>
  <c r="BK102"/>
  <c r="J114"/>
  <c r="J115"/>
  <c i="7" r="J154"/>
  <c r="J129"/>
  <c r="J99"/>
  <c r="BK154"/>
  <c r="J148"/>
  <c r="J124"/>
  <c r="BK104"/>
  <c r="J95"/>
  <c r="BK134"/>
  <c r="J125"/>
  <c r="J110"/>
  <c r="J97"/>
  <c i="8" r="J314"/>
  <c r="J200"/>
  <c r="J131"/>
  <c r="BK365"/>
  <c r="BK213"/>
  <c r="J444"/>
  <c r="J402"/>
  <c r="BK350"/>
  <c r="BK289"/>
  <c r="J231"/>
  <c r="BK153"/>
  <c r="BK131"/>
  <c r="J351"/>
  <c r="BK294"/>
  <c r="BK110"/>
  <c i="9" r="J114"/>
  <c r="BK130"/>
  <c r="BK121"/>
  <c r="J103"/>
  <c r="BK110"/>
  <c i="10" r="BK98"/>
  <c i="11" r="J135"/>
  <c r="BK112"/>
  <c r="J138"/>
  <c r="J132"/>
  <c r="J98"/>
  <c i="12" r="BK259"/>
  <c r="BK168"/>
  <c r="J135"/>
  <c r="J395"/>
  <c r="J360"/>
  <c r="BK181"/>
  <c r="J390"/>
  <c r="J365"/>
  <c r="J266"/>
  <c r="J168"/>
  <c r="BK353"/>
  <c r="J196"/>
  <c i="13" r="BK197"/>
  <c r="J124"/>
  <c r="J137"/>
  <c r="BK188"/>
  <c r="J175"/>
  <c r="J149"/>
  <c i="14" r="BK93"/>
  <c i="2" r="BK612"/>
  <c r="BK551"/>
  <c r="BK453"/>
  <c r="J372"/>
  <c r="J321"/>
  <c r="J113"/>
  <c r="J526"/>
  <c r="J360"/>
  <c r="J744"/>
  <c r="J662"/>
  <c r="BK444"/>
  <c r="BK633"/>
  <c r="BK590"/>
  <c r="BK161"/>
  <c i="3" r="J205"/>
  <c r="BK169"/>
  <c r="J143"/>
  <c r="BK103"/>
  <c r="BK127"/>
  <c r="J95"/>
  <c i="4" r="BK181"/>
  <c r="BK251"/>
  <c r="BK213"/>
  <c r="BK160"/>
  <c r="BK118"/>
  <c r="J251"/>
  <c r="BK217"/>
  <c r="J166"/>
  <c r="BK132"/>
  <c r="J168"/>
  <c i="5" r="BK132"/>
  <c i="7" r="J112"/>
  <c r="BK96"/>
  <c r="J133"/>
  <c r="J128"/>
  <c i="8" r="BK188"/>
  <c r="BK351"/>
  <c r="J385"/>
  <c r="BK285"/>
  <c r="BK189"/>
  <c r="J139"/>
  <c r="J289"/>
  <c i="9" r="BK132"/>
  <c r="BK99"/>
  <c i="10" r="BK103"/>
  <c r="J93"/>
  <c i="11" r="BK100"/>
  <c r="BK105"/>
  <c i="12" r="J304"/>
  <c r="J201"/>
  <c r="BK141"/>
  <c r="BK344"/>
  <c r="J391"/>
  <c r="J261"/>
  <c r="BK104"/>
  <c i="13" r="J177"/>
  <c r="J168"/>
  <c r="BK120"/>
  <c r="J122"/>
  <c i="14" r="BK90"/>
  <c i="2" r="J735"/>
  <c r="BK672"/>
  <c r="BK628"/>
  <c r="J615"/>
  <c r="BK587"/>
  <c r="J564"/>
  <c r="J532"/>
  <c r="J427"/>
  <c r="J401"/>
  <c r="J379"/>
  <c r="BK355"/>
  <c r="BK329"/>
  <c r="BK279"/>
  <c r="BK210"/>
  <c r="J134"/>
  <c r="J706"/>
  <c r="BK616"/>
  <c r="BK499"/>
  <c r="BK382"/>
  <c r="BK319"/>
  <c r="BK181"/>
  <c r="BK718"/>
  <c r="J646"/>
  <c r="BK559"/>
  <c r="J468"/>
  <c r="J260"/>
  <c r="J148"/>
  <c r="BK635"/>
  <c r="BK588"/>
  <c r="BK352"/>
  <c r="J281"/>
  <c r="J142"/>
  <c i="3" r="J212"/>
  <c r="J203"/>
  <c r="J165"/>
  <c r="J137"/>
  <c r="BK133"/>
  <c r="BK97"/>
  <c r="J125"/>
  <c r="BK99"/>
  <c i="4" r="J219"/>
  <c r="J189"/>
  <c r="J131"/>
  <c r="BK250"/>
  <c r="BK234"/>
  <c r="BK212"/>
  <c r="BK203"/>
  <c r="BK174"/>
  <c r="J165"/>
  <c r="J145"/>
  <c r="BK115"/>
  <c r="J253"/>
  <c r="BK238"/>
  <c r="J212"/>
  <c r="BK189"/>
  <c r="J176"/>
  <c r="BK159"/>
  <c r="J141"/>
  <c r="BK126"/>
  <c r="J213"/>
  <c r="BK128"/>
  <c i="5" r="J153"/>
  <c r="BK115"/>
  <c r="J95"/>
  <c r="BK144"/>
  <c r="BK129"/>
  <c r="BK95"/>
  <c r="J135"/>
  <c r="J119"/>
  <c r="BK99"/>
  <c i="6" r="J133"/>
  <c r="BK117"/>
  <c r="J147"/>
  <c r="J99"/>
  <c r="BK108"/>
  <c r="J120"/>
  <c i="7" r="J138"/>
  <c r="BK109"/>
  <c r="BK157"/>
  <c r="J149"/>
  <c r="BK118"/>
  <c r="J105"/>
  <c r="J100"/>
  <c r="J141"/>
  <c r="BK130"/>
  <c r="BK122"/>
  <c r="BK95"/>
  <c r="BK102"/>
  <c i="8" r="J346"/>
  <c r="J189"/>
  <c r="BK416"/>
  <c r="BK361"/>
  <c r="J179"/>
  <c r="BK369"/>
  <c r="BK346"/>
  <c r="J319"/>
  <c r="BK272"/>
  <c r="J251"/>
  <c r="J175"/>
  <c r="J378"/>
  <c r="BK331"/>
  <c r="BK262"/>
  <c r="BK158"/>
  <c i="9" r="BK124"/>
  <c r="J107"/>
  <c r="J111"/>
  <c i="10" r="BK100"/>
  <c r="J100"/>
  <c r="BK90"/>
  <c i="11" r="BK138"/>
  <c r="J108"/>
  <c r="J117"/>
  <c i="12" r="J286"/>
  <c r="BK206"/>
  <c r="J131"/>
  <c r="BK378"/>
  <c r="BK336"/>
  <c r="J387"/>
  <c r="J258"/>
  <c r="BK157"/>
  <c r="J344"/>
  <c i="13" r="BK147"/>
  <c r="BK149"/>
  <c r="J190"/>
  <c r="BK154"/>
  <c i="14" r="J93"/>
  <c i="12" l="1" r="P393"/>
  <c i="2" r="R112"/>
  <c r="T112"/>
  <c r="T141"/>
  <c r="R180"/>
  <c r="R233"/>
  <c r="R263"/>
  <c r="BK288"/>
  <c r="J288"/>
  <c r="J72"/>
  <c r="R288"/>
  <c r="P312"/>
  <c r="BK376"/>
  <c r="J376"/>
  <c r="J74"/>
  <c r="R376"/>
  <c r="R381"/>
  <c r="R448"/>
  <c r="BK525"/>
  <c r="J525"/>
  <c r="J77"/>
  <c r="T525"/>
  <c r="P566"/>
  <c r="T566"/>
  <c r="T576"/>
  <c r="R625"/>
  <c r="BK645"/>
  <c r="J645"/>
  <c r="J81"/>
  <c r="T645"/>
  <c r="P671"/>
  <c r="BK705"/>
  <c r="J705"/>
  <c r="J83"/>
  <c r="T705"/>
  <c i="3" r="T92"/>
  <c r="P130"/>
  <c r="BK152"/>
  <c r="J152"/>
  <c r="J67"/>
  <c r="R152"/>
  <c r="BK182"/>
  <c r="J182"/>
  <c r="J68"/>
  <c r="T182"/>
  <c i="4" r="BK111"/>
  <c r="J111"/>
  <c r="J64"/>
  <c r="T111"/>
  <c r="P116"/>
  <c r="T116"/>
  <c r="T125"/>
  <c r="P130"/>
  <c r="T130"/>
  <c r="T133"/>
  <c r="R140"/>
  <c r="P143"/>
  <c r="BK150"/>
  <c r="J150"/>
  <c r="J75"/>
  <c r="BK164"/>
  <c r="J164"/>
  <c r="J76"/>
  <c r="R164"/>
  <c r="R180"/>
  <c r="P200"/>
  <c r="BK210"/>
  <c r="J210"/>
  <c r="J81"/>
  <c r="T210"/>
  <c r="P215"/>
  <c r="P226"/>
  <c r="R226"/>
  <c r="R229"/>
  <c i="5" r="BK92"/>
  <c r="J92"/>
  <c r="J65"/>
  <c r="BK114"/>
  <c r="J114"/>
  <c r="J66"/>
  <c r="R114"/>
  <c r="T131"/>
  <c r="R150"/>
  <c i="6" r="P94"/>
  <c r="BK107"/>
  <c r="J107"/>
  <c r="J67"/>
  <c r="R107"/>
  <c r="R128"/>
  <c r="R143"/>
  <c i="7" r="BK94"/>
  <c r="T94"/>
  <c r="R126"/>
  <c r="BK144"/>
  <c r="J144"/>
  <c r="J68"/>
  <c r="BK152"/>
  <c r="J152"/>
  <c r="J69"/>
  <c r="R152"/>
  <c i="8" r="BK109"/>
  <c r="J109"/>
  <c r="J65"/>
  <c r="T109"/>
  <c r="P118"/>
  <c r="P127"/>
  <c r="T127"/>
  <c r="R160"/>
  <c r="P192"/>
  <c r="P271"/>
  <c r="P284"/>
  <c r="P330"/>
  <c r="T330"/>
  <c r="R360"/>
  <c r="P380"/>
  <c r="T380"/>
  <c r="P401"/>
  <c r="BK418"/>
  <c r="J418"/>
  <c r="J81"/>
  <c r="R418"/>
  <c i="9" r="BK95"/>
  <c r="J95"/>
  <c r="J64"/>
  <c r="T95"/>
  <c r="P102"/>
  <c r="R102"/>
  <c r="T108"/>
  <c i="10" r="R89"/>
  <c r="R88"/>
  <c r="R87"/>
  <c i="11" r="BK94"/>
  <c r="J94"/>
  <c r="J66"/>
  <c r="R94"/>
  <c r="P104"/>
  <c r="BK123"/>
  <c r="J123"/>
  <c r="J68"/>
  <c r="T123"/>
  <c r="P134"/>
  <c i="12" r="T96"/>
  <c r="R184"/>
  <c r="R238"/>
  <c r="P328"/>
  <c r="T328"/>
  <c r="T338"/>
  <c r="P364"/>
  <c r="BK377"/>
  <c r="J377"/>
  <c r="J69"/>
  <c r="T377"/>
  <c r="R386"/>
  <c i="2" r="P141"/>
  <c r="T180"/>
  <c r="BK263"/>
  <c r="BK312"/>
  <c r="J312"/>
  <c r="J73"/>
  <c r="BK381"/>
  <c r="J381"/>
  <c r="J75"/>
  <c r="P448"/>
  <c r="P576"/>
  <c i="4" r="BK116"/>
  <c r="J116"/>
  <c r="J66"/>
  <c r="R125"/>
  <c r="BK133"/>
  <c r="J133"/>
  <c r="J69"/>
  <c r="BK143"/>
  <c r="J143"/>
  <c r="J72"/>
  <c r="R150"/>
  <c r="P180"/>
  <c r="BK200"/>
  <c r="J200"/>
  <c r="J80"/>
  <c r="R210"/>
  <c r="BK229"/>
  <c r="J229"/>
  <c r="J88"/>
  <c i="5" r="T92"/>
  <c r="P131"/>
  <c r="T150"/>
  <c i="6" r="P107"/>
  <c r="P128"/>
  <c r="T143"/>
  <c i="7" r="P94"/>
  <c r="P126"/>
  <c r="R144"/>
  <c r="T152"/>
  <c i="8" r="R109"/>
  <c r="R118"/>
  <c r="T118"/>
  <c r="BK160"/>
  <c r="J160"/>
  <c r="J68"/>
  <c r="T160"/>
  <c r="T192"/>
  <c r="T271"/>
  <c r="R284"/>
  <c r="P313"/>
  <c r="BK330"/>
  <c r="J330"/>
  <c r="J77"/>
  <c r="BK360"/>
  <c r="J360"/>
  <c r="J78"/>
  <c r="BK380"/>
  <c r="J380"/>
  <c r="J79"/>
  <c r="R401"/>
  <c r="P418"/>
  <c i="9" r="P95"/>
  <c r="P108"/>
  <c i="10" r="P89"/>
  <c r="P88"/>
  <c r="P87"/>
  <c i="1" r="AU65"/>
  <c i="11" r="R104"/>
  <c r="BK134"/>
  <c r="J134"/>
  <c r="J69"/>
  <c i="12" r="P96"/>
  <c r="P184"/>
  <c r="T238"/>
  <c r="P338"/>
  <c r="T364"/>
  <c r="P377"/>
  <c r="P386"/>
  <c i="13" r="R89"/>
  <c r="R125"/>
  <c i="2" r="BK112"/>
  <c r="J112"/>
  <c r="J65"/>
  <c r="BK141"/>
  <c r="J141"/>
  <c r="J66"/>
  <c r="R141"/>
  <c r="P180"/>
  <c r="BK233"/>
  <c r="J233"/>
  <c r="J68"/>
  <c r="T233"/>
  <c r="P263"/>
  <c r="T263"/>
  <c r="T288"/>
  <c r="T312"/>
  <c r="P376"/>
  <c r="P381"/>
  <c r="T381"/>
  <c r="T448"/>
  <c r="R525"/>
  <c r="BK566"/>
  <c r="J566"/>
  <c r="J78"/>
  <c r="R566"/>
  <c r="R576"/>
  <c r="BK625"/>
  <c r="J625"/>
  <c r="J80"/>
  <c r="T625"/>
  <c r="P645"/>
  <c r="BK671"/>
  <c r="J671"/>
  <c r="J82"/>
  <c r="T671"/>
  <c r="P705"/>
  <c i="3" r="BK92"/>
  <c r="J92"/>
  <c r="J65"/>
  <c r="R92"/>
  <c r="BK130"/>
  <c r="J130"/>
  <c r="J66"/>
  <c r="R130"/>
  <c r="T130"/>
  <c r="P152"/>
  <c r="T152"/>
  <c r="R182"/>
  <c i="4" r="P111"/>
  <c r="P125"/>
  <c r="P133"/>
  <c r="P140"/>
  <c r="T143"/>
  <c r="T150"/>
  <c r="BK180"/>
  <c r="J180"/>
  <c r="J77"/>
  <c r="T200"/>
  <c r="T215"/>
  <c r="P229"/>
  <c i="5" r="R92"/>
  <c r="T114"/>
  <c r="BK150"/>
  <c r="J150"/>
  <c r="J68"/>
  <c i="6" r="R94"/>
  <c r="R93"/>
  <c r="R92"/>
  <c r="R91"/>
  <c r="BK128"/>
  <c r="J128"/>
  <c r="J68"/>
  <c r="BK143"/>
  <c r="J143"/>
  <c r="J69"/>
  <c i="7" r="BK126"/>
  <c r="J126"/>
  <c r="J67"/>
  <c r="T144"/>
  <c i="9" r="BK108"/>
  <c r="J108"/>
  <c r="J66"/>
  <c i="10" r="BK89"/>
  <c r="BK88"/>
  <c r="J88"/>
  <c r="J64"/>
  <c i="11" r="BK104"/>
  <c r="J104"/>
  <c r="J67"/>
  <c r="P123"/>
  <c r="T134"/>
  <c i="12" r="BK96"/>
  <c r="J96"/>
  <c r="J61"/>
  <c r="BK184"/>
  <c r="J184"/>
  <c r="J62"/>
  <c r="BK238"/>
  <c r="J238"/>
  <c r="J63"/>
  <c r="BK338"/>
  <c r="J338"/>
  <c r="J65"/>
  <c r="BK364"/>
  <c r="J364"/>
  <c r="J66"/>
  <c r="BK386"/>
  <c r="J386"/>
  <c r="J70"/>
  <c i="13" r="BK151"/>
  <c r="J151"/>
  <c r="J63"/>
  <c r="R151"/>
  <c r="T183"/>
  <c i="2" r="P112"/>
  <c r="BK180"/>
  <c r="J180"/>
  <c r="J67"/>
  <c r="P233"/>
  <c r="P288"/>
  <c r="R312"/>
  <c r="T376"/>
  <c r="BK448"/>
  <c r="J448"/>
  <c r="J76"/>
  <c r="P525"/>
  <c r="BK576"/>
  <c r="J576"/>
  <c r="J79"/>
  <c r="P625"/>
  <c r="R645"/>
  <c r="R671"/>
  <c r="R705"/>
  <c i="3" r="P92"/>
  <c r="P91"/>
  <c r="P90"/>
  <c i="1" r="AU57"/>
  <c i="3" r="P182"/>
  <c i="4" r="R111"/>
  <c r="R116"/>
  <c r="BK125"/>
  <c r="J125"/>
  <c r="J67"/>
  <c r="BK130"/>
  <c r="J130"/>
  <c r="J68"/>
  <c r="R130"/>
  <c r="R133"/>
  <c r="BK140"/>
  <c r="J140"/>
  <c r="J71"/>
  <c r="T140"/>
  <c r="R143"/>
  <c r="P150"/>
  <c r="P164"/>
  <c r="T164"/>
  <c r="T180"/>
  <c r="R200"/>
  <c r="P210"/>
  <c r="BK215"/>
  <c r="J215"/>
  <c r="J82"/>
  <c r="R215"/>
  <c r="BK226"/>
  <c r="J226"/>
  <c r="J87"/>
  <c r="T226"/>
  <c r="T229"/>
  <c i="5" r="P92"/>
  <c r="P114"/>
  <c r="BK131"/>
  <c r="J131"/>
  <c r="J67"/>
  <c r="R131"/>
  <c r="P150"/>
  <c i="6" r="BK94"/>
  <c r="J94"/>
  <c r="J66"/>
  <c r="T94"/>
  <c r="T107"/>
  <c r="T128"/>
  <c r="P143"/>
  <c i="7" r="R94"/>
  <c r="R93"/>
  <c r="R92"/>
  <c r="R91"/>
  <c r="T126"/>
  <c r="P144"/>
  <c r="P152"/>
  <c i="8" r="P109"/>
  <c r="BK118"/>
  <c r="J118"/>
  <c r="J66"/>
  <c r="BK127"/>
  <c r="J127"/>
  <c r="J67"/>
  <c r="R127"/>
  <c r="P160"/>
  <c r="P108"/>
  <c r="BK192"/>
  <c r="J192"/>
  <c r="J69"/>
  <c r="R192"/>
  <c r="BK271"/>
  <c r="J271"/>
  <c r="J70"/>
  <c r="R271"/>
  <c r="BK284"/>
  <c r="J284"/>
  <c r="J73"/>
  <c r="T284"/>
  <c r="BK313"/>
  <c r="J313"/>
  <c r="J75"/>
  <c r="R313"/>
  <c r="T313"/>
  <c r="R330"/>
  <c r="P360"/>
  <c r="T360"/>
  <c r="R380"/>
  <c r="BK401"/>
  <c r="J401"/>
  <c r="J80"/>
  <c r="T401"/>
  <c r="T418"/>
  <c i="9" r="R95"/>
  <c r="BK102"/>
  <c r="J102"/>
  <c r="J65"/>
  <c r="T102"/>
  <c r="R108"/>
  <c r="R94"/>
  <c i="10" r="T89"/>
  <c r="T88"/>
  <c r="T87"/>
  <c i="11" r="P94"/>
  <c r="P93"/>
  <c r="P92"/>
  <c r="P91"/>
  <c i="1" r="AU66"/>
  <c i="11" r="T94"/>
  <c r="T104"/>
  <c r="R123"/>
  <c r="R134"/>
  <c i="12" r="R96"/>
  <c r="R95"/>
  <c r="R94"/>
  <c r="T184"/>
  <c r="P238"/>
  <c r="BK328"/>
  <c r="J328"/>
  <c r="J64"/>
  <c r="R328"/>
  <c r="R338"/>
  <c r="R364"/>
  <c r="R377"/>
  <c r="R376"/>
  <c r="T386"/>
  <c i="13" r="BK89"/>
  <c r="J89"/>
  <c r="J61"/>
  <c r="P89"/>
  <c r="T89"/>
  <c r="BK125"/>
  <c r="J125"/>
  <c r="J62"/>
  <c r="P125"/>
  <c r="T125"/>
  <c r="P151"/>
  <c r="T151"/>
  <c r="BK183"/>
  <c r="J183"/>
  <c r="J64"/>
  <c r="P183"/>
  <c r="R183"/>
  <c r="BK196"/>
  <c r="J196"/>
  <c r="J67"/>
  <c r="P196"/>
  <c r="P195"/>
  <c r="R196"/>
  <c r="R195"/>
  <c r="T196"/>
  <c r="T195"/>
  <c i="14" r="BK95"/>
  <c r="J95"/>
  <c r="J64"/>
  <c r="P95"/>
  <c r="P85"/>
  <c r="P84"/>
  <c i="1" r="AU69"/>
  <c i="14" r="R95"/>
  <c r="R85"/>
  <c r="R84"/>
  <c r="T95"/>
  <c r="T85"/>
  <c r="T84"/>
  <c i="2" r="BK760"/>
  <c r="J760"/>
  <c r="J88"/>
  <c i="4" r="BK146"/>
  <c r="J146"/>
  <c r="J73"/>
  <c r="BK195"/>
  <c r="J195"/>
  <c r="J78"/>
  <c r="BK218"/>
  <c r="J218"/>
  <c r="J83"/>
  <c r="BK222"/>
  <c r="J222"/>
  <c r="J85"/>
  <c r="BK224"/>
  <c r="J224"/>
  <c r="J86"/>
  <c i="8" r="BK429"/>
  <c r="J429"/>
  <c r="J82"/>
  <c i="9" r="BK125"/>
  <c r="J125"/>
  <c r="J69"/>
  <c r="BK127"/>
  <c r="J127"/>
  <c r="J70"/>
  <c i="12" r="BK373"/>
  <c r="J373"/>
  <c r="J67"/>
  <c r="BK397"/>
  <c r="J397"/>
  <c r="J73"/>
  <c i="8" r="BK440"/>
  <c r="J440"/>
  <c r="J84"/>
  <c i="2" r="BK746"/>
  <c r="J746"/>
  <c r="J84"/>
  <c r="BK754"/>
  <c r="BK753"/>
  <c r="J753"/>
  <c r="J85"/>
  <c r="BK757"/>
  <c r="J757"/>
  <c r="J87"/>
  <c i="4" r="BK220"/>
  <c r="J220"/>
  <c r="J84"/>
  <c i="8" r="BK443"/>
  <c r="J443"/>
  <c r="J85"/>
  <c i="9" r="BK120"/>
  <c r="J120"/>
  <c r="J67"/>
  <c r="BK123"/>
  <c r="J123"/>
  <c r="J68"/>
  <c i="14" r="BK89"/>
  <c r="J89"/>
  <c r="J62"/>
  <c i="2" r="BK259"/>
  <c r="J259"/>
  <c r="J69"/>
  <c i="4" r="BK114"/>
  <c r="J114"/>
  <c r="J65"/>
  <c r="BK138"/>
  <c r="J138"/>
  <c r="J70"/>
  <c r="BK148"/>
  <c r="J148"/>
  <c r="J74"/>
  <c r="BK198"/>
  <c r="J198"/>
  <c r="J79"/>
  <c i="8" r="BK280"/>
  <c r="J280"/>
  <c r="J71"/>
  <c r="BK310"/>
  <c r="J310"/>
  <c r="J74"/>
  <c r="BK323"/>
  <c r="J323"/>
  <c r="J76"/>
  <c i="9" r="BK129"/>
  <c r="J129"/>
  <c r="J71"/>
  <c r="BK131"/>
  <c r="J131"/>
  <c r="J72"/>
  <c i="12" r="BK394"/>
  <c r="J394"/>
  <c r="J72"/>
  <c r="BK400"/>
  <c r="J400"/>
  <c r="J74"/>
  <c i="13" r="BK192"/>
  <c r="J192"/>
  <c r="J65"/>
  <c i="14" r="BK86"/>
  <c r="J86"/>
  <c r="J61"/>
  <c r="BK92"/>
  <c r="J92"/>
  <c r="J63"/>
  <c i="13" r="BK88"/>
  <c r="J88"/>
  <c r="J60"/>
  <c i="14" r="E48"/>
  <c r="J52"/>
  <c r="F81"/>
  <c r="BE87"/>
  <c r="BE97"/>
  <c r="BE93"/>
  <c r="BE90"/>
  <c r="BE96"/>
  <c i="12" r="BK95"/>
  <c r="J95"/>
  <c r="J60"/>
  <c i="13" r="E48"/>
  <c r="J81"/>
  <c r="BE92"/>
  <c r="BE99"/>
  <c r="BE102"/>
  <c r="BE111"/>
  <c r="BE113"/>
  <c r="BE118"/>
  <c r="BE126"/>
  <c r="BE143"/>
  <c r="BE149"/>
  <c r="BE150"/>
  <c r="BE154"/>
  <c r="BE156"/>
  <c r="BE158"/>
  <c r="BE177"/>
  <c r="BE184"/>
  <c r="BE188"/>
  <c r="BE193"/>
  <c r="BE198"/>
  <c r="BE104"/>
  <c r="BE133"/>
  <c r="BE197"/>
  <c r="F55"/>
  <c r="BE122"/>
  <c r="BE147"/>
  <c r="BE157"/>
  <c r="BE171"/>
  <c r="BE186"/>
  <c r="BE90"/>
  <c r="BE106"/>
  <c r="BE120"/>
  <c r="BE124"/>
  <c r="BE137"/>
  <c r="BE141"/>
  <c r="BE152"/>
  <c r="BE155"/>
  <c r="BE168"/>
  <c r="BE175"/>
  <c r="BE181"/>
  <c r="BE190"/>
  <c i="12" r="E48"/>
  <c r="F91"/>
  <c r="BE125"/>
  <c r="BE133"/>
  <c r="BE193"/>
  <c r="BE217"/>
  <c r="BE258"/>
  <c r="BE351"/>
  <c r="BE101"/>
  <c r="BE104"/>
  <c r="BE131"/>
  <c r="BE137"/>
  <c r="BE139"/>
  <c r="BE150"/>
  <c r="BE168"/>
  <c r="BE246"/>
  <c r="BE261"/>
  <c r="BE267"/>
  <c r="BE304"/>
  <c r="BE316"/>
  <c r="BE352"/>
  <c r="BE353"/>
  <c r="BE354"/>
  <c r="BE362"/>
  <c r="BE365"/>
  <c r="BE369"/>
  <c r="BE374"/>
  <c r="BE387"/>
  <c r="BE97"/>
  <c r="BE99"/>
  <c r="BE109"/>
  <c r="BE135"/>
  <c r="BE157"/>
  <c r="BE160"/>
  <c r="BE176"/>
  <c r="BE237"/>
  <c r="BE262"/>
  <c r="BE266"/>
  <c r="BE336"/>
  <c r="BE344"/>
  <c r="BE349"/>
  <c r="BE356"/>
  <c r="BE360"/>
  <c r="BE367"/>
  <c r="BE371"/>
  <c r="BE378"/>
  <c r="BE382"/>
  <c r="BE384"/>
  <c r="BE390"/>
  <c r="BE391"/>
  <c r="BE395"/>
  <c r="BE398"/>
  <c r="BE401"/>
  <c i="11" r="BK93"/>
  <c r="BK92"/>
  <c r="J92"/>
  <c r="J64"/>
  <c i="12" r="J52"/>
  <c r="BE112"/>
  <c r="BE116"/>
  <c r="BE127"/>
  <c r="BE129"/>
  <c r="BE141"/>
  <c r="BE155"/>
  <c r="BE164"/>
  <c r="BE170"/>
  <c r="BE172"/>
  <c r="BE174"/>
  <c r="BE181"/>
  <c r="BE183"/>
  <c r="BE185"/>
  <c r="BE189"/>
  <c r="BE196"/>
  <c r="BE201"/>
  <c r="BE206"/>
  <c r="BE223"/>
  <c r="BE232"/>
  <c r="BE239"/>
  <c r="BE247"/>
  <c r="BE252"/>
  <c r="BE254"/>
  <c r="BE259"/>
  <c r="BE286"/>
  <c r="BE329"/>
  <c r="BE334"/>
  <c r="BE339"/>
  <c r="BE346"/>
  <c i="11" r="BE97"/>
  <c r="BE107"/>
  <c r="BE110"/>
  <c i="10" r="BK87"/>
  <c r="J87"/>
  <c r="J63"/>
  <c i="11" r="E50"/>
  <c r="BE99"/>
  <c r="BE119"/>
  <c r="BE126"/>
  <c r="BE132"/>
  <c r="BE137"/>
  <c i="10" r="J89"/>
  <c r="J65"/>
  <c i="11" r="J56"/>
  <c r="F59"/>
  <c r="BE95"/>
  <c r="BE112"/>
  <c r="BE117"/>
  <c r="BE128"/>
  <c r="BE98"/>
  <c r="BE100"/>
  <c r="BE102"/>
  <c r="BE105"/>
  <c r="BE108"/>
  <c r="BE111"/>
  <c r="BE114"/>
  <c r="BE116"/>
  <c r="BE118"/>
  <c r="BE121"/>
  <c r="BE124"/>
  <c r="BE130"/>
  <c r="BE135"/>
  <c r="BE138"/>
  <c i="10" r="J56"/>
  <c r="BE97"/>
  <c r="BE98"/>
  <c r="BE100"/>
  <c r="BE101"/>
  <c r="F84"/>
  <c r="BE92"/>
  <c r="BE103"/>
  <c r="E50"/>
  <c r="BE93"/>
  <c r="BE94"/>
  <c r="BE96"/>
  <c r="BE99"/>
  <c r="BE102"/>
  <c r="BE105"/>
  <c r="BE90"/>
  <c r="BE91"/>
  <c r="BE95"/>
  <c r="BE104"/>
  <c i="9" r="E50"/>
  <c r="J88"/>
  <c r="BE101"/>
  <c r="BE104"/>
  <c r="BE105"/>
  <c r="J58"/>
  <c r="F59"/>
  <c r="F90"/>
  <c r="J91"/>
  <c r="BE97"/>
  <c r="BE99"/>
  <c r="BE100"/>
  <c r="BE103"/>
  <c r="BE106"/>
  <c r="BE107"/>
  <c r="BE109"/>
  <c r="BE111"/>
  <c r="BE112"/>
  <c r="BE114"/>
  <c r="BE115"/>
  <c r="BE117"/>
  <c r="BE118"/>
  <c r="BE119"/>
  <c r="BE121"/>
  <c r="BE124"/>
  <c r="BE126"/>
  <c r="BE128"/>
  <c r="BE130"/>
  <c r="BE132"/>
  <c r="BE96"/>
  <c r="BE98"/>
  <c r="BE110"/>
  <c i="8" r="BE179"/>
  <c r="BE189"/>
  <c r="BE203"/>
  <c r="BE221"/>
  <c r="BE231"/>
  <c r="BE285"/>
  <c r="BE289"/>
  <c r="BE311"/>
  <c r="BE340"/>
  <c r="BE357"/>
  <c r="BE365"/>
  <c i="7" r="J94"/>
  <c r="J66"/>
  <c i="8" r="E50"/>
  <c r="J56"/>
  <c r="F104"/>
  <c r="BE110"/>
  <c r="BE114"/>
  <c r="BE119"/>
  <c r="BE128"/>
  <c r="BE131"/>
  <c r="BE137"/>
  <c r="BE139"/>
  <c r="BE144"/>
  <c r="BE148"/>
  <c r="BE161"/>
  <c r="BE186"/>
  <c r="BE193"/>
  <c r="BE197"/>
  <c r="BE200"/>
  <c r="BE213"/>
  <c r="BE237"/>
  <c r="BE247"/>
  <c r="BE266"/>
  <c r="BE278"/>
  <c r="BE299"/>
  <c r="BE301"/>
  <c r="BE308"/>
  <c r="BE324"/>
  <c r="BE337"/>
  <c r="BE344"/>
  <c r="BE346"/>
  <c r="BE348"/>
  <c r="BE351"/>
  <c r="BE378"/>
  <c r="BE381"/>
  <c r="BE389"/>
  <c r="BE397"/>
  <c r="BE399"/>
  <c r="BE402"/>
  <c r="BE408"/>
  <c r="BE414"/>
  <c r="BE419"/>
  <c r="BE427"/>
  <c r="BE430"/>
  <c r="BE441"/>
  <c r="BE444"/>
  <c r="BE123"/>
  <c r="BE141"/>
  <c r="BE153"/>
  <c r="BE188"/>
  <c r="BE191"/>
  <c r="BE258"/>
  <c r="BE262"/>
  <c r="BE272"/>
  <c r="BE274"/>
  <c r="BE281"/>
  <c r="BE303"/>
  <c r="BE314"/>
  <c r="BE321"/>
  <c r="BE376"/>
  <c r="BE385"/>
  <c r="BE393"/>
  <c r="BE425"/>
  <c r="BE158"/>
  <c r="BE167"/>
  <c r="BE175"/>
  <c r="BE211"/>
  <c r="BE223"/>
  <c r="BE244"/>
  <c r="BE251"/>
  <c r="BE256"/>
  <c r="BE276"/>
  <c r="BE294"/>
  <c r="BE319"/>
  <c r="BE331"/>
  <c r="BE342"/>
  <c r="BE350"/>
  <c r="BE358"/>
  <c r="BE361"/>
  <c r="BE369"/>
  <c r="BE416"/>
  <c i="7" r="E50"/>
  <c r="BE98"/>
  <c r="BE100"/>
  <c r="BE104"/>
  <c r="BE105"/>
  <c r="BE114"/>
  <c r="BE122"/>
  <c r="BE102"/>
  <c r="BE109"/>
  <c r="BE116"/>
  <c r="BE118"/>
  <c r="BE119"/>
  <c r="BE124"/>
  <c r="BE125"/>
  <c r="BE127"/>
  <c r="BE130"/>
  <c r="BE131"/>
  <c r="BE134"/>
  <c r="BE135"/>
  <c r="BE136"/>
  <c r="BE137"/>
  <c r="BE139"/>
  <c r="BE140"/>
  <c r="BE150"/>
  <c r="BE154"/>
  <c r="J56"/>
  <c r="BE96"/>
  <c r="BE99"/>
  <c r="BE103"/>
  <c r="BE106"/>
  <c r="BE107"/>
  <c r="BE110"/>
  <c r="BE111"/>
  <c r="BE112"/>
  <c r="BE113"/>
  <c r="BE115"/>
  <c r="BE117"/>
  <c r="BE120"/>
  <c r="BE128"/>
  <c r="BE129"/>
  <c r="BE132"/>
  <c r="BE138"/>
  <c r="BE143"/>
  <c r="BE145"/>
  <c r="BE146"/>
  <c r="BE148"/>
  <c r="BE151"/>
  <c r="BE153"/>
  <c r="BE155"/>
  <c r="BE156"/>
  <c r="BE157"/>
  <c r="BE158"/>
  <c r="F59"/>
  <c r="BE95"/>
  <c r="BE97"/>
  <c r="BE101"/>
  <c r="BE108"/>
  <c r="BE121"/>
  <c r="BE123"/>
  <c r="BE133"/>
  <c r="BE141"/>
  <c r="BE142"/>
  <c r="BE147"/>
  <c r="BE149"/>
  <c i="6" r="E50"/>
  <c r="BE117"/>
  <c r="BE129"/>
  <c r="BE133"/>
  <c r="J56"/>
  <c r="BE99"/>
  <c r="BE105"/>
  <c r="BE111"/>
  <c r="BE113"/>
  <c r="BE121"/>
  <c r="F88"/>
  <c r="BE97"/>
  <c r="BE100"/>
  <c r="BE103"/>
  <c r="BE120"/>
  <c r="BE124"/>
  <c r="BE131"/>
  <c r="BE137"/>
  <c r="BE141"/>
  <c r="BE146"/>
  <c r="BE95"/>
  <c r="BE98"/>
  <c r="BE102"/>
  <c r="BE108"/>
  <c r="BE110"/>
  <c r="BE114"/>
  <c r="BE115"/>
  <c r="BE119"/>
  <c r="BE123"/>
  <c r="BE126"/>
  <c r="BE135"/>
  <c r="BE139"/>
  <c r="BE144"/>
  <c r="BE147"/>
  <c r="BE148"/>
  <c i="5" r="J84"/>
  <c r="BE100"/>
  <c r="BE109"/>
  <c r="BE115"/>
  <c r="BE117"/>
  <c r="BE123"/>
  <c r="BE129"/>
  <c r="BE146"/>
  <c r="BE148"/>
  <c r="BE151"/>
  <c r="BE159"/>
  <c r="BE163"/>
  <c r="E78"/>
  <c r="BE93"/>
  <c r="BE99"/>
  <c r="BE102"/>
  <c r="BE112"/>
  <c r="BE132"/>
  <c r="BE139"/>
  <c r="BE141"/>
  <c r="BE142"/>
  <c r="BE144"/>
  <c r="BE153"/>
  <c r="BE161"/>
  <c r="F59"/>
  <c r="BE98"/>
  <c r="BE104"/>
  <c r="BE105"/>
  <c r="BE106"/>
  <c r="BE108"/>
  <c r="BE111"/>
  <c r="BE119"/>
  <c r="BE121"/>
  <c r="BE125"/>
  <c r="BE127"/>
  <c r="BE134"/>
  <c r="BE135"/>
  <c r="BE137"/>
  <c r="BE155"/>
  <c r="BE157"/>
  <c r="BE95"/>
  <c r="BE97"/>
  <c i="4" r="F58"/>
  <c r="BE118"/>
  <c r="BE127"/>
  <c r="BE132"/>
  <c r="BE141"/>
  <c r="BE167"/>
  <c r="BE176"/>
  <c r="BE192"/>
  <c r="BE212"/>
  <c r="E50"/>
  <c r="J56"/>
  <c r="J59"/>
  <c r="J106"/>
  <c r="BE115"/>
  <c r="BE120"/>
  <c r="BE121"/>
  <c r="BE122"/>
  <c r="BE123"/>
  <c r="BE124"/>
  <c r="BE126"/>
  <c r="BE131"/>
  <c r="BE134"/>
  <c r="BE142"/>
  <c r="BE144"/>
  <c r="BE145"/>
  <c r="BE147"/>
  <c r="BE152"/>
  <c r="BE153"/>
  <c r="BE156"/>
  <c r="BE158"/>
  <c r="BE162"/>
  <c r="BE171"/>
  <c r="BE173"/>
  <c r="BE181"/>
  <c r="BE182"/>
  <c r="BE184"/>
  <c r="BE187"/>
  <c r="BE188"/>
  <c r="BE191"/>
  <c r="BE194"/>
  <c r="BE196"/>
  <c r="BE205"/>
  <c r="BE208"/>
  <c r="BE211"/>
  <c r="BE216"/>
  <c r="BE225"/>
  <c r="BE232"/>
  <c r="BE233"/>
  <c r="BE239"/>
  <c r="BE242"/>
  <c r="BE246"/>
  <c r="BE249"/>
  <c r="BE253"/>
  <c r="BE254"/>
  <c r="BE255"/>
  <c r="BE258"/>
  <c i="3" r="BK91"/>
  <c r="BK90"/>
  <c r="J90"/>
  <c r="J63"/>
  <c i="4" r="F107"/>
  <c r="BE112"/>
  <c r="BE113"/>
  <c r="BE129"/>
  <c r="BE136"/>
  <c r="BE137"/>
  <c r="BE139"/>
  <c r="BE149"/>
  <c r="BE151"/>
  <c r="BE154"/>
  <c r="BE155"/>
  <c r="BE157"/>
  <c r="BE159"/>
  <c r="BE160"/>
  <c r="BE161"/>
  <c r="BE166"/>
  <c r="BE168"/>
  <c r="BE170"/>
  <c r="BE172"/>
  <c r="BE177"/>
  <c r="BE179"/>
  <c r="BE183"/>
  <c r="BE186"/>
  <c r="BE189"/>
  <c r="BE193"/>
  <c r="BE199"/>
  <c r="BE201"/>
  <c r="BE202"/>
  <c r="BE203"/>
  <c r="BE204"/>
  <c r="BE206"/>
  <c r="BE207"/>
  <c r="BE209"/>
  <c r="BE213"/>
  <c r="BE214"/>
  <c r="BE217"/>
  <c r="BE219"/>
  <c r="BE221"/>
  <c r="BE223"/>
  <c r="BE227"/>
  <c r="BE230"/>
  <c r="BE231"/>
  <c r="BE234"/>
  <c r="BE235"/>
  <c r="BE237"/>
  <c r="BE238"/>
  <c r="BE240"/>
  <c r="BE244"/>
  <c r="BE245"/>
  <c r="BE247"/>
  <c r="BE248"/>
  <c r="BE250"/>
  <c r="BE251"/>
  <c r="BE252"/>
  <c r="BE256"/>
  <c r="BE257"/>
  <c r="BE259"/>
  <c r="BE260"/>
  <c r="BE261"/>
  <c r="BE262"/>
  <c r="BE263"/>
  <c r="BE264"/>
  <c r="BE117"/>
  <c r="BE119"/>
  <c r="BE128"/>
  <c r="BE135"/>
  <c r="BE163"/>
  <c r="BE165"/>
  <c r="BE169"/>
  <c r="BE174"/>
  <c r="BE178"/>
  <c r="BE228"/>
  <c r="BE241"/>
  <c r="BE243"/>
  <c i="2" r="J263"/>
  <c r="J71"/>
  <c r="J754"/>
  <c r="J86"/>
  <c i="3" r="F59"/>
  <c r="BE93"/>
  <c r="BE97"/>
  <c r="BE105"/>
  <c r="BE119"/>
  <c r="BE121"/>
  <c r="BE123"/>
  <c r="BE125"/>
  <c r="BE127"/>
  <c r="BE129"/>
  <c r="BE135"/>
  <c r="BE137"/>
  <c r="BE141"/>
  <c r="BE151"/>
  <c r="BE171"/>
  <c r="BE179"/>
  <c r="BE191"/>
  <c r="BE193"/>
  <c r="E50"/>
  <c r="J84"/>
  <c r="BE95"/>
  <c r="BE99"/>
  <c r="BE107"/>
  <c r="BE109"/>
  <c r="BE111"/>
  <c r="BE115"/>
  <c r="BE117"/>
  <c r="BE131"/>
  <c r="BE145"/>
  <c r="BE149"/>
  <c r="BE159"/>
  <c r="BE161"/>
  <c r="BE163"/>
  <c r="BE165"/>
  <c r="BE167"/>
  <c r="BE173"/>
  <c r="BE183"/>
  <c r="BE185"/>
  <c r="BE189"/>
  <c r="BE195"/>
  <c r="BE199"/>
  <c r="BE201"/>
  <c r="BE203"/>
  <c r="BE205"/>
  <c r="BE210"/>
  <c r="BE212"/>
  <c i="2" r="BK111"/>
  <c i="3" r="BE101"/>
  <c r="BE103"/>
  <c r="BE113"/>
  <c r="BE133"/>
  <c r="BE139"/>
  <c r="BE143"/>
  <c r="BE147"/>
  <c r="BE153"/>
  <c r="BE157"/>
  <c r="BE169"/>
  <c r="BE175"/>
  <c r="BE181"/>
  <c r="BE187"/>
  <c r="BE207"/>
  <c r="BE208"/>
  <c r="BE155"/>
  <c r="BE177"/>
  <c r="BE197"/>
  <c i="2" r="E98"/>
  <c r="BE167"/>
  <c r="BE242"/>
  <c r="BE264"/>
  <c r="BE289"/>
  <c r="BE293"/>
  <c r="BE308"/>
  <c r="BE321"/>
  <c r="BE343"/>
  <c r="BE468"/>
  <c r="BE499"/>
  <c r="BE521"/>
  <c r="BE567"/>
  <c r="BE587"/>
  <c r="BE618"/>
  <c r="J56"/>
  <c r="F107"/>
  <c r="BE117"/>
  <c r="BE158"/>
  <c r="BE163"/>
  <c r="BE181"/>
  <c r="BE212"/>
  <c r="BE234"/>
  <c r="BE248"/>
  <c r="BE277"/>
  <c r="BE410"/>
  <c r="BE413"/>
  <c r="BE430"/>
  <c r="BE446"/>
  <c r="BE462"/>
  <c r="BE474"/>
  <c r="BE487"/>
  <c r="BE508"/>
  <c r="BE532"/>
  <c r="BE538"/>
  <c r="BE574"/>
  <c r="BE585"/>
  <c r="BE592"/>
  <c r="BE616"/>
  <c r="BE623"/>
  <c r="BE635"/>
  <c r="BE659"/>
  <c r="BE675"/>
  <c r="BE697"/>
  <c r="BE747"/>
  <c r="BE761"/>
  <c r="BE120"/>
  <c r="BE142"/>
  <c r="BE153"/>
  <c r="BE161"/>
  <c r="BE208"/>
  <c r="BE210"/>
  <c r="BE217"/>
  <c r="BE246"/>
  <c r="BE269"/>
  <c r="BE286"/>
  <c r="BE296"/>
  <c r="BE298"/>
  <c r="BE303"/>
  <c r="BE305"/>
  <c r="BE340"/>
  <c r="BE350"/>
  <c r="BE362"/>
  <c r="BE367"/>
  <c r="BE374"/>
  <c r="BE449"/>
  <c r="BE453"/>
  <c r="BE479"/>
  <c r="BE519"/>
  <c r="BE529"/>
  <c r="BE535"/>
  <c r="BE559"/>
  <c r="BE581"/>
  <c r="BE612"/>
  <c r="BE619"/>
  <c r="BE633"/>
  <c r="BE639"/>
  <c r="BE643"/>
  <c r="BE646"/>
  <c r="BE724"/>
  <c r="BE113"/>
  <c r="BE121"/>
  <c r="BE124"/>
  <c r="BE126"/>
  <c r="BE128"/>
  <c r="BE134"/>
  <c r="BE137"/>
  <c r="BE143"/>
  <c r="BE148"/>
  <c r="BE173"/>
  <c r="BE177"/>
  <c r="BE195"/>
  <c r="BE228"/>
  <c r="BE244"/>
  <c r="BE260"/>
  <c r="BE272"/>
  <c r="BE279"/>
  <c r="BE281"/>
  <c r="BE291"/>
  <c r="BE301"/>
  <c r="BE310"/>
  <c r="BE313"/>
  <c r="BE316"/>
  <c r="BE319"/>
  <c r="BE326"/>
  <c r="BE329"/>
  <c r="BE334"/>
  <c r="BE337"/>
  <c r="BE346"/>
  <c r="BE352"/>
  <c r="BE355"/>
  <c r="BE357"/>
  <c r="BE360"/>
  <c r="BE364"/>
  <c r="BE368"/>
  <c r="BE372"/>
  <c r="BE377"/>
  <c r="BE378"/>
  <c r="BE379"/>
  <c r="BE382"/>
  <c r="BE385"/>
  <c r="BE387"/>
  <c r="BE394"/>
  <c r="BE401"/>
  <c r="BE404"/>
  <c r="BE407"/>
  <c r="BE418"/>
  <c r="BE424"/>
  <c r="BE427"/>
  <c r="BE434"/>
  <c r="BE438"/>
  <c r="BE444"/>
  <c r="BE459"/>
  <c r="BE482"/>
  <c r="BE484"/>
  <c r="BE523"/>
  <c r="BE526"/>
  <c r="BE545"/>
  <c r="BE548"/>
  <c r="BE551"/>
  <c r="BE556"/>
  <c r="BE562"/>
  <c r="BE564"/>
  <c r="BE569"/>
  <c r="BE572"/>
  <c r="BE577"/>
  <c r="BE579"/>
  <c r="BE583"/>
  <c r="BE588"/>
  <c r="BE590"/>
  <c r="BE599"/>
  <c r="BE601"/>
  <c r="BE607"/>
  <c r="BE609"/>
  <c r="BE615"/>
  <c r="BE620"/>
  <c r="BE621"/>
  <c r="BE622"/>
  <c r="BE624"/>
  <c r="BE626"/>
  <c r="BE628"/>
  <c r="BE637"/>
  <c r="BE641"/>
  <c r="BE644"/>
  <c r="BE649"/>
  <c r="BE652"/>
  <c r="BE662"/>
  <c r="BE669"/>
  <c r="BE672"/>
  <c r="BE678"/>
  <c r="BE685"/>
  <c r="BE687"/>
  <c r="BE694"/>
  <c r="BE700"/>
  <c r="BE703"/>
  <c r="BE706"/>
  <c r="BE712"/>
  <c r="BE718"/>
  <c r="BE726"/>
  <c r="BE735"/>
  <c r="BE737"/>
  <c r="BE744"/>
  <c r="BE755"/>
  <c r="BE758"/>
  <c i="3" r="F36"/>
  <c i="1" r="BA57"/>
  <c i="3" r="F38"/>
  <c i="1" r="BC57"/>
  <c i="4" r="F38"/>
  <c i="1" r="BC58"/>
  <c i="5" r="J36"/>
  <c i="1" r="AW59"/>
  <c i="5" r="F39"/>
  <c i="1" r="BD59"/>
  <c i="6" r="F37"/>
  <c i="1" r="BB60"/>
  <c i="6" r="F36"/>
  <c i="1" r="BA60"/>
  <c i="7" r="F37"/>
  <c i="1" r="BB61"/>
  <c i="8" r="F36"/>
  <c i="1" r="BA63"/>
  <c i="13" r="F36"/>
  <c i="1" r="BC68"/>
  <c i="3" r="F39"/>
  <c i="1" r="BD57"/>
  <c i="4" r="F37"/>
  <c i="1" r="BB58"/>
  <c i="7" r="F39"/>
  <c i="1" r="BD61"/>
  <c i="10" r="F36"/>
  <c i="1" r="BA65"/>
  <c i="10" r="F37"/>
  <c i="1" r="BB65"/>
  <c i="13" r="J34"/>
  <c i="1" r="AW68"/>
  <c i="14" r="F34"/>
  <c i="1" r="BA69"/>
  <c i="14" r="J34"/>
  <c i="1" r="AW69"/>
  <c i="14" r="F36"/>
  <c i="1" r="BC69"/>
  <c i="2" r="F36"/>
  <c i="1" r="BA56"/>
  <c i="13" r="F35"/>
  <c i="1" r="BB68"/>
  <c i="3" r="F37"/>
  <c i="1" r="BB57"/>
  <c i="5" r="F36"/>
  <c i="1" r="BA59"/>
  <c i="6" r="F38"/>
  <c i="1" r="BC60"/>
  <c i="7" r="J36"/>
  <c i="1" r="AW61"/>
  <c i="8" r="J36"/>
  <c i="1" r="AW63"/>
  <c i="12" r="J34"/>
  <c i="1" r="AW67"/>
  <c i="2" r="F38"/>
  <c i="1" r="BC56"/>
  <c i="7" r="F38"/>
  <c i="1" r="BC61"/>
  <c i="9" r="F37"/>
  <c i="1" r="BB64"/>
  <c i="9" r="F38"/>
  <c i="1" r="BC64"/>
  <c i="10" r="J36"/>
  <c i="1" r="AW65"/>
  <c i="11" r="J36"/>
  <c i="1" r="AW66"/>
  <c i="12" r="F34"/>
  <c i="1" r="BA67"/>
  <c i="4" r="J36"/>
  <c i="1" r="AW58"/>
  <c i="6" r="J36"/>
  <c i="1" r="AW60"/>
  <c i="7" r="F36"/>
  <c i="1" r="BA61"/>
  <c i="9" r="J36"/>
  <c i="1" r="AW64"/>
  <c i="9" r="F39"/>
  <c i="1" r="BD64"/>
  <c i="11" r="F38"/>
  <c i="1" r="BC66"/>
  <c i="14" r="F37"/>
  <c i="1" r="BD69"/>
  <c i="14" r="F35"/>
  <c i="1" r="BB69"/>
  <c i="12" r="F35"/>
  <c i="1" r="BB67"/>
  <c i="5" r="F37"/>
  <c i="1" r="BB59"/>
  <c i="6" r="F39"/>
  <c i="1" r="BD60"/>
  <c i="11" r="F37"/>
  <c i="1" r="BB66"/>
  <c i="12" r="F37"/>
  <c i="1" r="BD67"/>
  <c i="2" r="J36"/>
  <c i="1" r="AW56"/>
  <c i="8" r="F39"/>
  <c i="1" r="BD63"/>
  <c i="13" r="F34"/>
  <c i="1" r="BA68"/>
  <c r="AS54"/>
  <c i="3" r="J36"/>
  <c i="1" r="AW57"/>
  <c i="4" r="F36"/>
  <c i="1" r="BA58"/>
  <c i="5" r="F38"/>
  <c i="1" r="BC59"/>
  <c i="8" r="F38"/>
  <c i="1" r="BC63"/>
  <c i="13" r="F37"/>
  <c i="1" r="BD68"/>
  <c i="2" r="F39"/>
  <c i="1" r="BD56"/>
  <c i="10" r="F39"/>
  <c i="1" r="BD65"/>
  <c i="11" r="F39"/>
  <c i="1" r="BD66"/>
  <c i="2" r="F37"/>
  <c i="1" r="BB56"/>
  <c i="9" r="F36"/>
  <c i="1" r="BA64"/>
  <c i="10" r="F38"/>
  <c i="1" r="BC65"/>
  <c i="11" r="F36"/>
  <c i="1" r="BA66"/>
  <c i="12" r="F36"/>
  <c i="1" r="BC67"/>
  <c i="4" r="F39"/>
  <c i="1" r="BD58"/>
  <c i="8" r="F37"/>
  <c i="1" r="BB63"/>
  <c i="2" l="1" r="P111"/>
  <c i="9" r="P94"/>
  <c i="1" r="AU64"/>
  <c i="11" r="T93"/>
  <c r="T92"/>
  <c r="T91"/>
  <c i="8" r="T283"/>
  <c i="5" r="P91"/>
  <c r="P90"/>
  <c i="1" r="AU59"/>
  <c i="12" r="P95"/>
  <c i="5" r="T91"/>
  <c r="T90"/>
  <c i="2" r="BK262"/>
  <c r="J262"/>
  <c r="J70"/>
  <c i="12" r="T95"/>
  <c i="9" r="T94"/>
  <c i="8" r="P283"/>
  <c r="P107"/>
  <c i="1" r="AU63"/>
  <c i="8" r="T108"/>
  <c r="T107"/>
  <c i="7" r="T93"/>
  <c r="T92"/>
  <c r="T91"/>
  <c i="4" r="T110"/>
  <c i="13" r="T88"/>
  <c r="T87"/>
  <c i="6" r="T93"/>
  <c r="T92"/>
  <c r="T91"/>
  <c i="3" r="R91"/>
  <c r="R90"/>
  <c i="2" r="P262"/>
  <c r="P110"/>
  <c i="1" r="AU56"/>
  <c i="13" r="R88"/>
  <c r="R87"/>
  <c i="12" r="T376"/>
  <c i="3" r="T91"/>
  <c r="T90"/>
  <c i="5" r="R91"/>
  <c r="R90"/>
  <c i="4" r="P110"/>
  <c i="1" r="AU58"/>
  <c i="2" r="T262"/>
  <c i="12" r="P376"/>
  <c i="8" r="R108"/>
  <c i="7" r="BK93"/>
  <c r="BK92"/>
  <c r="BK91"/>
  <c r="J91"/>
  <c r="J63"/>
  <c i="6" r="P93"/>
  <c r="P92"/>
  <c r="P91"/>
  <c i="1" r="AU60"/>
  <c i="2" r="R111"/>
  <c i="13" r="P88"/>
  <c r="P87"/>
  <c i="1" r="AU68"/>
  <c i="4" r="R110"/>
  <c i="8" r="R283"/>
  <c i="7" r="P93"/>
  <c r="P92"/>
  <c r="P91"/>
  <c i="1" r="AU61"/>
  <c i="11" r="R93"/>
  <c r="R92"/>
  <c r="R91"/>
  <c i="2" r="R262"/>
  <c r="T111"/>
  <c r="T110"/>
  <c i="5" r="BK91"/>
  <c r="J91"/>
  <c r="J64"/>
  <c i="8" r="BK439"/>
  <c r="J439"/>
  <c r="J83"/>
  <c i="12" r="BK393"/>
  <c r="J393"/>
  <c r="J71"/>
  <c i="8" r="BK283"/>
  <c r="J283"/>
  <c r="J72"/>
  <c i="9" r="BK94"/>
  <c r="J94"/>
  <c i="4" r="BK110"/>
  <c r="J110"/>
  <c r="J63"/>
  <c i="6" r="BK93"/>
  <c r="J93"/>
  <c r="J65"/>
  <c i="8" r="BK108"/>
  <c r="J108"/>
  <c r="J64"/>
  <c i="12" r="BK376"/>
  <c r="J376"/>
  <c r="J68"/>
  <c i="13" r="BK195"/>
  <c r="J195"/>
  <c r="J66"/>
  <c i="14" r="BK85"/>
  <c r="J85"/>
  <c r="J60"/>
  <c i="13" r="BK87"/>
  <c r="J87"/>
  <c r="J59"/>
  <c i="12" r="BK94"/>
  <c r="J94"/>
  <c i="11" r="BK91"/>
  <c r="J91"/>
  <c r="J63"/>
  <c r="J93"/>
  <c r="J65"/>
  <c i="3" r="J91"/>
  <c r="J64"/>
  <c i="2" r="J111"/>
  <c r="J64"/>
  <c i="3" r="J32"/>
  <c i="1" r="AG57"/>
  <c i="5" r="J35"/>
  <c i="1" r="AV59"/>
  <c r="AT59"/>
  <c i="9" r="J35"/>
  <c i="1" r="AV64"/>
  <c r="AT64"/>
  <c i="10" r="J32"/>
  <c i="1" r="AG65"/>
  <c r="BA62"/>
  <c r="AW62"/>
  <c i="12" r="F33"/>
  <c i="1" r="AZ67"/>
  <c r="BB55"/>
  <c r="AX55"/>
  <c r="BA55"/>
  <c r="AW55"/>
  <c i="8" r="F35"/>
  <c i="1" r="AZ63"/>
  <c i="14" r="J33"/>
  <c i="1" r="AV69"/>
  <c r="AT69"/>
  <c i="4" r="J35"/>
  <c i="1" r="AV58"/>
  <c r="AT58"/>
  <c i="5" r="F35"/>
  <c i="1" r="AZ59"/>
  <c i="7" r="F35"/>
  <c i="1" r="AZ61"/>
  <c i="10" r="J35"/>
  <c i="1" r="AV65"/>
  <c r="AT65"/>
  <c r="BC62"/>
  <c r="AY62"/>
  <c i="12" r="J33"/>
  <c i="1" r="AV67"/>
  <c r="AT67"/>
  <c i="9" r="J32"/>
  <c i="1" r="AG64"/>
  <c i="4" r="F35"/>
  <c i="1" r="AZ58"/>
  <c r="BB62"/>
  <c r="AX62"/>
  <c r="BD55"/>
  <c r="BC55"/>
  <c r="AY55"/>
  <c i="8" r="J35"/>
  <c i="1" r="AV63"/>
  <c r="AT63"/>
  <c i="12" r="J30"/>
  <c i="1" r="AG67"/>
  <c i="13" r="J33"/>
  <c i="1" r="AV68"/>
  <c r="AT68"/>
  <c i="3" r="J35"/>
  <c i="1" r="AV57"/>
  <c r="AT57"/>
  <c i="6" r="F35"/>
  <c i="1" r="AZ60"/>
  <c i="9" r="F35"/>
  <c i="1" r="AZ64"/>
  <c i="11" r="F35"/>
  <c i="1" r="AZ66"/>
  <c r="BD62"/>
  <c r="AU62"/>
  <c i="6" r="J35"/>
  <c i="1" r="AV60"/>
  <c r="AT60"/>
  <c i="7" r="J35"/>
  <c i="1" r="AV61"/>
  <c r="AT61"/>
  <c i="2" r="F35"/>
  <c i="1" r="AZ56"/>
  <c i="3" r="F35"/>
  <c i="1" r="AZ57"/>
  <c i="10" r="F35"/>
  <c i="1" r="AZ65"/>
  <c i="11" r="J35"/>
  <c i="1" r="AV66"/>
  <c r="AT66"/>
  <c i="13" r="F33"/>
  <c i="1" r="AZ68"/>
  <c i="14" r="F33"/>
  <c i="1" r="AZ69"/>
  <c i="2" r="J35"/>
  <c i="1" r="AV56"/>
  <c r="AT56"/>
  <c i="2" l="1" r="R110"/>
  <c i="8" r="R107"/>
  <c i="12" r="T94"/>
  <c r="P94"/>
  <c i="1" r="AU67"/>
  <c i="8" r="BK107"/>
  <c r="J107"/>
  <c i="9" r="J63"/>
  <c i="14" r="BK84"/>
  <c r="J84"/>
  <c r="J59"/>
  <c i="7" r="J93"/>
  <c r="J65"/>
  <c i="5" r="BK90"/>
  <c r="J90"/>
  <c r="J63"/>
  <c i="7" r="J92"/>
  <c r="J64"/>
  <c i="6" r="BK92"/>
  <c r="J92"/>
  <c r="J64"/>
  <c i="2" r="BK110"/>
  <c r="J110"/>
  <c r="J63"/>
  <c i="1" r="AN67"/>
  <c i="12" r="J59"/>
  <c r="J39"/>
  <c i="1" r="AN65"/>
  <c i="10" r="J41"/>
  <c i="9" r="J41"/>
  <c i="1" r="AN57"/>
  <c i="3" r="J41"/>
  <c i="1" r="AN64"/>
  <c i="8" r="J32"/>
  <c i="1" r="AG63"/>
  <c r="BB54"/>
  <c r="W31"/>
  <c i="7" r="J32"/>
  <c i="1" r="AG61"/>
  <c i="11" r="J32"/>
  <c i="1" r="AG66"/>
  <c r="AN66"/>
  <c r="AZ62"/>
  <c r="AV62"/>
  <c r="AT62"/>
  <c r="BD54"/>
  <c r="W33"/>
  <c r="BC54"/>
  <c r="AY54"/>
  <c r="AZ55"/>
  <c i="13" r="J30"/>
  <c i="1" r="AG68"/>
  <c r="AN68"/>
  <c r="AU55"/>
  <c r="AU54"/>
  <c i="4" r="J32"/>
  <c i="1" r="AG58"/>
  <c r="BA54"/>
  <c r="W30"/>
  <c i="7" l="1" r="J41"/>
  <c i="4" r="J41"/>
  <c i="8" r="J41"/>
  <c i="6" r="BK91"/>
  <c r="J91"/>
  <c r="J63"/>
  <c i="8" r="J63"/>
  <c i="13" r="J39"/>
  <c i="11" r="J41"/>
  <c i="1" r="AN61"/>
  <c r="AN63"/>
  <c r="AN58"/>
  <c i="2" r="J32"/>
  <c i="1" r="AG56"/>
  <c r="AN56"/>
  <c r="AG62"/>
  <c r="AN62"/>
  <c r="AZ54"/>
  <c r="W29"/>
  <c r="AV55"/>
  <c r="AT55"/>
  <c i="14" r="J30"/>
  <c i="1" r="AG69"/>
  <c r="AW54"/>
  <c r="AK30"/>
  <c i="5" r="J32"/>
  <c i="1" r="AG59"/>
  <c r="AN59"/>
  <c r="W32"/>
  <c r="AX54"/>
  <c i="5" l="1" r="J41"/>
  <c i="14" r="J39"/>
  <c i="2" r="J41"/>
  <c i="1" r="AN69"/>
  <c r="AV54"/>
  <c r="AK29"/>
  <c i="6" r="J32"/>
  <c i="1" r="AG60"/>
  <c r="AN60"/>
  <c i="6" l="1" r="J41"/>
  <c i="1" r="AG55"/>
  <c r="AG54"/>
  <c r="AK26"/>
  <c r="AK35"/>
  <c r="AT54"/>
  <c l="1" r="AN54"/>
  <c r="AN55"/>
</calcChain>
</file>

<file path=xl/sharedStrings.xml><?xml version="1.0" encoding="utf-8"?>
<sst xmlns="http://schemas.openxmlformats.org/spreadsheetml/2006/main">
  <si>
    <t>Export Komplet</t>
  </si>
  <si>
    <t>VZ</t>
  </si>
  <si>
    <t>2.0</t>
  </si>
  <si>
    <t>ZAMOK</t>
  </si>
  <si>
    <t>False</t>
  </si>
  <si>
    <t>{584ebe80-11aa-4044-86e3-7957ae4bb8bc}</t>
  </si>
  <si>
    <t>0,01</t>
  </si>
  <si>
    <t>21</t>
  </si>
  <si>
    <t>12</t>
  </si>
  <si>
    <t>REKAPITULACE STAVBY</t>
  </si>
  <si>
    <t xml:space="preserve">v ---  níže se nacházejí doplnkové a pomocné údaje k sestavám  --- v</t>
  </si>
  <si>
    <t>Návod na vyplnění</t>
  </si>
  <si>
    <t>0,001</t>
  </si>
  <si>
    <t>Kód:</t>
  </si>
  <si>
    <t>339</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</si>
  <si>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</si>
  <si>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</si>
  <si>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MŠ Záchlumí - přístavba pavilonu</t>
  </si>
  <si>
    <t>KSO:</t>
  </si>
  <si>
    <t/>
  </si>
  <si>
    <t>CC-CZ:</t>
  </si>
  <si>
    <t>Místo:</t>
  </si>
  <si>
    <t xml:space="preserve"> </t>
  </si>
  <si>
    <t>Datum:</t>
  </si>
  <si>
    <t>23. 4. 2024</t>
  </si>
  <si>
    <t>Zadavatel:</t>
  </si>
  <si>
    <t>IČ:</t>
  </si>
  <si>
    <t>Obec Záchlumí</t>
  </si>
  <si>
    <t>DIČ:</t>
  </si>
  <si>
    <t>Účastník:</t>
  </si>
  <si>
    <t>Vyplň údaj</t>
  </si>
  <si>
    <t>Projektant:</t>
  </si>
  <si>
    <t>65564618</t>
  </si>
  <si>
    <t>Ing. Miloš Valíček</t>
  </si>
  <si>
    <t>True</t>
  </si>
  <si>
    <t>Zpracovatel:</t>
  </si>
  <si>
    <t>47747528</t>
  </si>
  <si>
    <t xml:space="preserve">Veronika Šoulová </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</si>
  <si>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</si>
  <si>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</si>
  <si>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</si>
  <si>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</si>
  <si>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</si>
  <si>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</si>
  <si>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</si>
  <si>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</si>
  <si>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</si>
  <si>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</si>
  <si>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</si>
  <si>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</si>
  <si>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</si>
  <si>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</si>
  <si>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</si>
  <si>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</si>
  <si>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</si>
  <si>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</si>
  <si>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</si>
  <si>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</si>
  <si>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</si>
  <si>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</si>
  <si>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</si>
  <si>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</si>
  <si>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</si>
  <si>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</si>
  <si>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</si>
  <si>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</si>
  <si>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</si>
  <si>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</si>
  <si>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</si>
  <si>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</si>
  <si>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</si>
  <si>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</si>
  <si>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</si>
  <si>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</si>
  <si>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</si>
  <si>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</si>
  <si>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</si>
  <si>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</si>
  <si>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SO 01</t>
  </si>
  <si>
    <t>Objekt dětské skupiny</t>
  </si>
  <si>
    <t>STA</t>
  </si>
  <si>
    <t>1</t>
  </si>
  <si>
    <t>{0e33d4f0-4bba-424e-83cb-d033dde3435e}</t>
  </si>
  <si>
    <t>2</t>
  </si>
  <si>
    <t>/</t>
  </si>
  <si>
    <t>01</t>
  </si>
  <si>
    <t>Architektonicko stavební řešení</t>
  </si>
  <si>
    <t>Soupis</t>
  </si>
  <si>
    <t>{998b5914-b8c8-4b92-b50b-ab26808b7cb3}</t>
  </si>
  <si>
    <t>01.1</t>
  </si>
  <si>
    <t>Interiér</t>
  </si>
  <si>
    <t>{369f1c52-a09c-4010-9087-1189a322901b}</t>
  </si>
  <si>
    <t>02</t>
  </si>
  <si>
    <t>ZTI</t>
  </si>
  <si>
    <t>{a0dc9f11-8555-48b3-b11f-2e54b77fbb86}</t>
  </si>
  <si>
    <t>03</t>
  </si>
  <si>
    <t>Vytápění</t>
  </si>
  <si>
    <t>{3e721f4e-6c85-4fb2-9ba5-1e63ce405d2c}</t>
  </si>
  <si>
    <t>04</t>
  </si>
  <si>
    <t>VZT</t>
  </si>
  <si>
    <t>{fc0bb335-9f64-4e3d-bb86-657f70c5f1ac}</t>
  </si>
  <si>
    <t>05</t>
  </si>
  <si>
    <t>Elektroinstalace</t>
  </si>
  <si>
    <t>{df432688-4b19-4dbe-90f2-f9cb4d6e43e1}</t>
  </si>
  <si>
    <t>SO 02</t>
  </si>
  <si>
    <t>Úpravy v objektu mateřské školky</t>
  </si>
  <si>
    <t>{f278a39f-bdf3-4ae1-9582-dc1ede860a4c}</t>
  </si>
  <si>
    <t>{dca445e2-c4a2-44dc-8ab8-c2d131953ae4}</t>
  </si>
  <si>
    <t>{03832cbc-2f7c-4f2e-851c-3d4a12c6400e}</t>
  </si>
  <si>
    <t>{59a33482-b8ce-4b2a-87fb-8c4d47307e9f}</t>
  </si>
  <si>
    <t>{81beee4c-5e24-4cd7-b072-360b097db72d}</t>
  </si>
  <si>
    <t>SO 03</t>
  </si>
  <si>
    <t>Terénní a sadové úpravy, oplocení</t>
  </si>
  <si>
    <t>{0b40319e-371f-4c6c-b0b2-a0c8f93852bb}</t>
  </si>
  <si>
    <t>SO 04</t>
  </si>
  <si>
    <t>Parkoviště</t>
  </si>
  <si>
    <t>{7fffbe4a-a946-4b03-beeb-846088016479}</t>
  </si>
  <si>
    <t>VRN</t>
  </si>
  <si>
    <t>Vedlejší náklady</t>
  </si>
  <si>
    <t>{49ca1a12-5df4-42e4-a8c6-9ee708410f76}</t>
  </si>
  <si>
    <t>d2</t>
  </si>
  <si>
    <t>dveře 700x1970 mm</t>
  </si>
  <si>
    <t>m2</t>
  </si>
  <si>
    <t>1,379</t>
  </si>
  <si>
    <t>3</t>
  </si>
  <si>
    <t>d3</t>
  </si>
  <si>
    <t>dveře 800x1970 mm</t>
  </si>
  <si>
    <t>1,576</t>
  </si>
  <si>
    <t>KRYCÍ LIST SOUPISU PRACÍ</t>
  </si>
  <si>
    <t>d4</t>
  </si>
  <si>
    <t>dveře 900x1970 mm</t>
  </si>
  <si>
    <t>1,773</t>
  </si>
  <si>
    <t>Objekt:</t>
  </si>
  <si>
    <t>SO 01 - Objekt dětské skupiny</t>
  </si>
  <si>
    <t>Soupis:</t>
  </si>
  <si>
    <t>01 - Architektonicko stavební řešení</t>
  </si>
  <si>
    <t>REKAPITULACE ČLENĚNÍ SOUPISU PRACÍ</t>
  </si>
  <si>
    <t>Kód dílu - Popis</t>
  </si>
  <si>
    <t>Cena celkem [CZK]</t>
  </si>
  <si>
    <t>-1</t>
  </si>
  <si>
    <t>HSV - Práce a dodávky HSV</t>
  </si>
  <si>
    <t xml:space="preserve">    1 - Zemní práce</t>
  </si>
  <si>
    <t xml:space="preserve">    2 - Zakládání</t>
  </si>
  <si>
    <t xml:space="preserve">    6 - Úpravy povrchů, podlahy a osazování výplní</t>
  </si>
  <si>
    <t xml:space="preserve">    9 - Ostatní konstrukce a práce, bourání</t>
  </si>
  <si>
    <t xml:space="preserve">    998 - Přesun hmot</t>
  </si>
  <si>
    <t>PSV - Práce a dodávky PSV</t>
  </si>
  <si>
    <t xml:space="preserve">    711 - Izolace proti vodě, vlhkosti a plynům</t>
  </si>
  <si>
    <t xml:space="preserve">    712 - Povlakové krytiny</t>
  </si>
  <si>
    <t xml:space="preserve">    713 - Izolace tepelné</t>
  </si>
  <si>
    <t xml:space="preserve">    722 - Zdravotechnika - vnitřní vodovod</t>
  </si>
  <si>
    <t xml:space="preserve">    762 - Konstrukce tesařské</t>
  </si>
  <si>
    <t xml:space="preserve">    763 - Konstrukce suché výstavby</t>
  </si>
  <si>
    <t xml:space="preserve">    764 - Konstrukce klempířské</t>
  </si>
  <si>
    <t xml:space="preserve">    765 - Krytina skládaná</t>
  </si>
  <si>
    <t xml:space="preserve">    766 - Konstrukce truhlářské</t>
  </si>
  <si>
    <t xml:space="preserve">    767 - Konstrukce zámečnické</t>
  </si>
  <si>
    <t xml:space="preserve">    771 - Podlahy z dlaždic</t>
  </si>
  <si>
    <t xml:space="preserve">    776 - Podlahy povlakové</t>
  </si>
  <si>
    <t xml:space="preserve">    781 - Dokončovací práce - obklady</t>
  </si>
  <si>
    <t xml:space="preserve">    784 - Dokončovací práce - malby a tapety</t>
  </si>
  <si>
    <t>VRN - Vedlejší rozpočtové náklady</t>
  </si>
  <si>
    <t xml:space="preserve">    VRN1 - Průzkumné, geodetické a projektové práce</t>
  </si>
  <si>
    <t xml:space="preserve">    VRN3 - Zařízení staveniště</t>
  </si>
  <si>
    <t xml:space="preserve">    VRN9 -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</si>
  <si>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</si>
  <si>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</si>
  <si>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</si>
  <si>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</si>
  <si>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</si>
  <si>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</si>
  <si>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</si>
  <si>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</si>
  <si>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</si>
  <si>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</si>
  <si>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</si>
  <si>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</si>
  <si>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</si>
  <si>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</si>
  <si>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</si>
  <si>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</si>
  <si>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</si>
  <si>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</si>
  <si>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121151103</t>
  </si>
  <si>
    <t>Sejmutí ornice strojně při souvislé ploše do 100 m2, tl. vrstvy do 200 mm</t>
  </si>
  <si>
    <t>CS ÚRS 2024 01</t>
  </si>
  <si>
    <t>4</t>
  </si>
  <si>
    <t>-7088668</t>
  </si>
  <si>
    <t>Online PSC</t>
  </si>
  <si>
    <t>https://podminky.urs.cz/item/CS_URS_2024_01/121151103</t>
  </si>
  <si>
    <t>VV</t>
  </si>
  <si>
    <t>dle TZ</t>
  </si>
  <si>
    <t>66,0/0,2</t>
  </si>
  <si>
    <t>131251104</t>
  </si>
  <si>
    <t>Hloubení nezapažených jam a zářezů strojně s urovnáním dna do předepsaného profilu a spádu v hornině třídy těžitelnosti I skupiny 3 přes 100 do 500 m3</t>
  </si>
  <si>
    <t>m3</t>
  </si>
  <si>
    <t>-781000231</t>
  </si>
  <si>
    <t>https://podminky.urs.cz/item/CS_URS_2024_01/131251104</t>
  </si>
  <si>
    <t>220,0*0,85</t>
  </si>
  <si>
    <t>131251103.</t>
  </si>
  <si>
    <t>Příplatek za svahování stavební jámy</t>
  </si>
  <si>
    <t>kpl</t>
  </si>
  <si>
    <t>vlastní položka</t>
  </si>
  <si>
    <t>-1683556122</t>
  </si>
  <si>
    <t>132251101</t>
  </si>
  <si>
    <t>Hloubení nezapažených rýh šířky do 800 mm strojně s urovnáním dna do předepsaného profilu a spádu v hornině třídy těžitelnosti I skupiny 3 do 20 m3</t>
  </si>
  <si>
    <t>-1416602249</t>
  </si>
  <si>
    <t>https://podminky.urs.cz/item/CS_URS_2024_01/132251101</t>
  </si>
  <si>
    <t>(16,505+10,2+15,685+(8,545+0,4+0,82+1,055))*0,6*(1,25-0,55)</t>
  </si>
  <si>
    <t>5</t>
  </si>
  <si>
    <t>162251102</t>
  </si>
  <si>
    <t>Vodorovné přemístění výkopku nebo sypaniny po suchu na obvyklém dopravním prostředku, bez naložení výkopku, avšak se složením bez rozhrnutí z horniny třídy těžitelnosti I skupiny 1 až 3 na vzdálenost přes 20 do 50 m</t>
  </si>
  <si>
    <t>1104770126</t>
  </si>
  <si>
    <t>https://podminky.urs.cz/item/CS_URS_2024_01/162251102</t>
  </si>
  <si>
    <t>6</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</si>
  <si>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</si>
  <si>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</si>
  <si>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-20356597</t>
  </si>
  <si>
    <t>https://podminky.urs.cz/item/CS_URS_2024_01/162751119</t>
  </si>
  <si>
    <t>7</t>
  </si>
  <si>
    <t>167151101</t>
  </si>
  <si>
    <t>Nakládání, skládání a překládání neulehlého výkopku nebo sypaniny strojně nakládání, množství do 100 m3, z horniny třídy těžitelnosti I, skupiny 1 až 3</t>
  </si>
  <si>
    <t>15067631</t>
  </si>
  <si>
    <t>https://podminky.urs.cz/item/CS_URS_2024_01/167151101</t>
  </si>
  <si>
    <t>187</t>
  </si>
  <si>
    <t>22,348</t>
  </si>
  <si>
    <t>-10</t>
  </si>
  <si>
    <t>Součet</t>
  </si>
  <si>
    <t>8</t>
  </si>
  <si>
    <t>171201231</t>
  </si>
  <si>
    <t>Poplatek za uložení stavebního odpadu na recyklační skládce (skládkovné) zeminy a kamení zatříděného do Katalogu odpadů pod kódem 17 05 04</t>
  </si>
  <si>
    <t>t</t>
  </si>
  <si>
    <t>-460600115</t>
  </si>
  <si>
    <t>https://podminky.urs.cz/item/CS_URS_2024_01/171201231</t>
  </si>
  <si>
    <t>199,348*2,0</t>
  </si>
  <si>
    <t>9</t>
  </si>
  <si>
    <t>174151101</t>
  </si>
  <si>
    <t>Zásyp sypaninou z jakékoliv horniny strojně s uložením výkopku ve vrstvách se zhutněním jam, šachet, rýh nebo kolem objektů v těchto vykopávkách</t>
  </si>
  <si>
    <t>534083555</t>
  </si>
  <si>
    <t>https://podminky.urs.cz/item/CS_URS_2024_01/174151101</t>
  </si>
  <si>
    <t>předpoklad</t>
  </si>
  <si>
    <t>10,0</t>
  </si>
  <si>
    <t>Zakládání</t>
  </si>
  <si>
    <t>10</t>
  </si>
  <si>
    <t>00-02</t>
  </si>
  <si>
    <t>Vytvoření prostupů základ. kcí</t>
  </si>
  <si>
    <t>ks</t>
  </si>
  <si>
    <t>607352881</t>
  </si>
  <si>
    <t>11</t>
  </si>
  <si>
    <t>271532212</t>
  </si>
  <si>
    <t>Podsyp pod základové konstrukce se zhutněním a urovnáním povrchu z kameniva hrubého, frakce 16 - 32 mm</t>
  </si>
  <si>
    <t>542004248</t>
  </si>
  <si>
    <t>https://podminky.urs.cz/item/CS_URS_2024_01/271532212</t>
  </si>
  <si>
    <t>14,785*10,0*0,14</t>
  </si>
  <si>
    <t>0,85*1,255*0,14</t>
  </si>
  <si>
    <t>271562211</t>
  </si>
  <si>
    <t>Podsyp pod základové konstrukce se zhutněním a urovnáním povrchu z kameniva drobného, frakce 0 - 4 mm</t>
  </si>
  <si>
    <t>910299955</t>
  </si>
  <si>
    <t>https://podminky.urs.cz/item/CS_URS_2024_01/271562211</t>
  </si>
  <si>
    <t>14,785*10,0*0,03</t>
  </si>
  <si>
    <t>0,85*1,255*0,03</t>
  </si>
  <si>
    <t>13</t>
  </si>
  <si>
    <t>273322511</t>
  </si>
  <si>
    <t>Základy z betonu železového (bez výztuže) desky z betonu se zvýšenými nároky na prostředí tř. C 25/30</t>
  </si>
  <si>
    <t>-1967391554</t>
  </si>
  <si>
    <t>https://podminky.urs.cz/item/CS_URS_2024_01/273322511</t>
  </si>
  <si>
    <t>(0,4+14,785+0,4)*(0,4+10,0+0,4)*0,25</t>
  </si>
  <si>
    <t>(0,4+0,82)*(0,3+1,255+0,3)*0,25</t>
  </si>
  <si>
    <t>14</t>
  </si>
  <si>
    <t>273351121</t>
  </si>
  <si>
    <t>Bednění základů desek zřízení</t>
  </si>
  <si>
    <t>-242040595</t>
  </si>
  <si>
    <t>https://podminky.urs.cz/item/CS_URS_2024_01/273351121</t>
  </si>
  <si>
    <t>(16,505+10,2+15,685)*0,25</t>
  </si>
  <si>
    <t>15</t>
  </si>
  <si>
    <t>273351122</t>
  </si>
  <si>
    <t>Bednění základů desek odstranění</t>
  </si>
  <si>
    <t>-834836045</t>
  </si>
  <si>
    <t>https://podminky.urs.cz/item/CS_URS_2024_01/273351122</t>
  </si>
  <si>
    <t>16</t>
  </si>
  <si>
    <t>273361821</t>
  </si>
  <si>
    <t>Výztuž základů desek z betonářské oceli 10 505 (R) nebo BSt 500</t>
  </si>
  <si>
    <t>1977120803</t>
  </si>
  <si>
    <t>https://podminky.urs.cz/item/CS_URS_2024_01/273361821</t>
  </si>
  <si>
    <t>předpoklad 120 kg/m3</t>
  </si>
  <si>
    <t>42,646*120/1000</t>
  </si>
  <si>
    <t>17</t>
  </si>
  <si>
    <t>274322511</t>
  </si>
  <si>
    <t>Základy z betonu železového (bez výztuže) pasy z betonu se zvýšenými nároky na prostředí tř. C 25/30</t>
  </si>
  <si>
    <t>-1336809219</t>
  </si>
  <si>
    <t>https://podminky.urs.cz/item/CS_URS_2024_01/274322511</t>
  </si>
  <si>
    <t>(16,505+10,2+15,685+(8,545+0,4+0,82+1,055))*0,6*0,45</t>
  </si>
  <si>
    <t>Mezisoučet</t>
  </si>
  <si>
    <t>14,367*0,035</t>
  </si>
  <si>
    <t>18</t>
  </si>
  <si>
    <t>274361821</t>
  </si>
  <si>
    <t>Výztuž základů pasů z betonářské oceli 10 505 (R) nebo BSt 500</t>
  </si>
  <si>
    <t>648948033</t>
  </si>
  <si>
    <t>https://podminky.urs.cz/item/CS_URS_2024_01/274361821</t>
  </si>
  <si>
    <t xml:space="preserve">předpoklad </t>
  </si>
  <si>
    <t>26,605*0,011</t>
  </si>
  <si>
    <t>19</t>
  </si>
  <si>
    <t>279113154</t>
  </si>
  <si>
    <t>Základové zdi z tvárnic ztraceného bednění včetně výplně z betonu bez zvláštních nároků na vliv prostředí třídy C 25/30, tloušťky zdiva přes 250 do 300 mm</t>
  </si>
  <si>
    <t>1893449540</t>
  </si>
  <si>
    <t>https://podminky.urs.cz/item/CS_URS_2024_01/279113154</t>
  </si>
  <si>
    <t>(16,505+10,2+15,685+(8,545+0,4+0,82+1,055))*0,25*2</t>
  </si>
  <si>
    <t>Úpravy povrchů, podlahy a osazování výplní</t>
  </si>
  <si>
    <t>20</t>
  </si>
  <si>
    <t>622151031</t>
  </si>
  <si>
    <t>Penetrační nátěr vnějších pastovitých tenkovrstvých omítek silikonový stěn</t>
  </si>
  <si>
    <t>-2097327567</t>
  </si>
  <si>
    <t>https://podminky.urs.cz/item/CS_URS_2024_01/622151031</t>
  </si>
  <si>
    <t>15,74*(3,73-0,15)</t>
  </si>
  <si>
    <t>11,18*(4,5-0,15)</t>
  </si>
  <si>
    <t>11,18*(4,93-3,73)</t>
  </si>
  <si>
    <t>špalety</t>
  </si>
  <si>
    <t>(0,9+2*1,4)*0,16</t>
  </si>
  <si>
    <t>(1,8+2*2,25)*0,16</t>
  </si>
  <si>
    <t>12*(1,2+2*1,8)*0,16</t>
  </si>
  <si>
    <t>(1,1+2*2,65)*0,16</t>
  </si>
  <si>
    <t>622211035</t>
  </si>
  <si>
    <t>Montáž kontaktního zateplení lepením a injektovaným kotvením z polystyrenových desek (dodávka ve specifikaci) na jakýkoliv podklad, tloušťky desek přes 120 do 160 mm, vč. lišt - SYSTÉMOVĚ</t>
  </si>
  <si>
    <t>-1454424245</t>
  </si>
  <si>
    <t>https://podminky.urs.cz/item/CS_URS_2024_01/622211035</t>
  </si>
  <si>
    <t>-0,9*1,4</t>
  </si>
  <si>
    <t>-1,8*2,25</t>
  </si>
  <si>
    <t>-1,2*1,8*12</t>
  </si>
  <si>
    <t>-1,1*2,65</t>
  </si>
  <si>
    <t>22</t>
  </si>
  <si>
    <t>M</t>
  </si>
  <si>
    <t>28375952</t>
  </si>
  <si>
    <t>deska EPS 70 fasádní λ=0,039 tl 160mm</t>
  </si>
  <si>
    <t>1697716470</t>
  </si>
  <si>
    <t>140,602*1,05 'Přepočtené koeficientem množství</t>
  </si>
  <si>
    <t>23</t>
  </si>
  <si>
    <t>622531032</t>
  </si>
  <si>
    <t>Omítka tenkovrstvá silikonová vnějších ploch probarvená bez penetrace zatíraná (škrábaná), zrnitost 3,0 mm stěn</t>
  </si>
  <si>
    <t>-1571541278</t>
  </si>
  <si>
    <t>https://podminky.urs.cz/item/CS_URS_2024_01/622531032</t>
  </si>
  <si>
    <t>24</t>
  </si>
  <si>
    <t>632481213</t>
  </si>
  <si>
    <t>Separační vrstva k oddělení podlahových vrstev z polyetylénové fólie S PŘELEPENÝMI SPOJI</t>
  </si>
  <si>
    <t>1771775187</t>
  </si>
  <si>
    <t>https://podminky.urs.cz/item/CS_URS_2024_01/632481213</t>
  </si>
  <si>
    <t>(0,4+14,785+0,4)*(0,4+10,0+0,4)</t>
  </si>
  <si>
    <t>(0,4+0,82)*(0,3+1,255+0,3)</t>
  </si>
  <si>
    <t>25</t>
  </si>
  <si>
    <t>634112113</t>
  </si>
  <si>
    <t>Obvodová dilatace mezi stěnou a mazaninou nebo potěrem podlahovým páskem z pěnového PE tl. do 10 mm, výšky 80 mm</t>
  </si>
  <si>
    <t>m</t>
  </si>
  <si>
    <t>-1730598154</t>
  </si>
  <si>
    <t>https://podminky.urs.cz/item/CS_URS_2024_01/634112113</t>
  </si>
  <si>
    <t>"1.01" (2*2,1+2*2,0)</t>
  </si>
  <si>
    <t>"1.02" (3,95+0,1+2,61+2,19+2,0+1,7+4,5+0,1)</t>
  </si>
  <si>
    <t>"1.03" (2*6,28+2*10,4)</t>
  </si>
  <si>
    <t>"1.04" (2*4,68+2*7,6)</t>
  </si>
  <si>
    <t>"1.05" (2*4,68+2*2,71)</t>
  </si>
  <si>
    <t>"1.07" (2*1,825+2*(0,25+0,9+3,36))</t>
  </si>
  <si>
    <t>"1.08" (2*1,7+2*(2,27+0,7+0,55))+(2*0,88+2*1,59)</t>
  </si>
  <si>
    <t>"1.09" (2*1,86+2*0,9)</t>
  </si>
  <si>
    <t>26</t>
  </si>
  <si>
    <t>637211111</t>
  </si>
  <si>
    <t>Okapový chodník z dlaždic betonových do cementové malty MC-10 se zalitím spár cementovou maltou, tl. dlaždic 40 mm</t>
  </si>
  <si>
    <t>1092300224</t>
  </si>
  <si>
    <t>https://podminky.urs.cz/item/CS_URS_2024_01/637211111</t>
  </si>
  <si>
    <t>16,6+11,2</t>
  </si>
  <si>
    <t>15,8-2,2-2,8</t>
  </si>
  <si>
    <t>Ostatní konstrukce a práce, bourání</t>
  </si>
  <si>
    <t>27</t>
  </si>
  <si>
    <t>941311111</t>
  </si>
  <si>
    <t>Lešení řadové modulové lehké pracovní s podlahami s provozním zatížením tř. 3 do 200 kg/m2 šířky tř. SW06 od 0,6 do 0,9 m výšky do 10 m montáž</t>
  </si>
  <si>
    <t>-2052510671</t>
  </si>
  <si>
    <t>https://podminky.urs.cz/item/CS_URS_2024_01/941311111</t>
  </si>
  <si>
    <t>15,74*3,73</t>
  </si>
  <si>
    <t>11,18*4,5</t>
  </si>
  <si>
    <t>11,18*2,0</t>
  </si>
  <si>
    <t>2*3,0*3,73</t>
  </si>
  <si>
    <t>28</t>
  </si>
  <si>
    <t>941311211</t>
  </si>
  <si>
    <t>Lešení řadové modulové lehké pracovní s podlahami s provozním zatížením tř. 3 do 200 kg/m2 šířky tř. SW06 od 0,6 do 0,9 m výšky do 10 m příplatek k ceně za každý den použití</t>
  </si>
  <si>
    <t>-1987480692</t>
  </si>
  <si>
    <t>https://podminky.urs.cz/item/CS_URS_2024_01/941311211</t>
  </si>
  <si>
    <t>29</t>
  </si>
  <si>
    <t>941311311</t>
  </si>
  <si>
    <t>Odborná prohlídka lešení řadového modulového lehkého pracovního s podlahami s provozním zatížením tř. 3 do 200 kg/m2 šířky tř. SW06 přes 0,6 do 0,9 m výšky do 25 m, celkové plochy do 500 m2 nezakrytého</t>
  </si>
  <si>
    <t>kus</t>
  </si>
  <si>
    <t>-1293251510</t>
  </si>
  <si>
    <t>https://podminky.urs.cz/item/CS_URS_2024_01/941311311</t>
  </si>
  <si>
    <t>30</t>
  </si>
  <si>
    <t>941311811</t>
  </si>
  <si>
    <t>Lešení řadové modulové lehké pracovní s podlahami s provozním zatížením tř. 3 do 200 kg/m2 šířky tř. SW06 od 0,6 do 0,9 m výšky do 10 m demontáž</t>
  </si>
  <si>
    <t>-1350160187</t>
  </si>
  <si>
    <t>https://podminky.urs.cz/item/CS_URS_2024_01/941311811</t>
  </si>
  <si>
    <t>31</t>
  </si>
  <si>
    <t>949101111</t>
  </si>
  <si>
    <t>Lešení pomocné pracovní pro objekty pozemních staveb pro zatížení do 150 kg/m2, o výšce lešeňové podlahy do 1,9 m</t>
  </si>
  <si>
    <t>-1433444175</t>
  </si>
  <si>
    <t>https://podminky.urs.cz/item/CS_URS_2024_01/949101111</t>
  </si>
  <si>
    <t>4,54</t>
  </si>
  <si>
    <t>18,93</t>
  </si>
  <si>
    <t>36,7+29,1</t>
  </si>
  <si>
    <t>34,2</t>
  </si>
  <si>
    <t>12,15</t>
  </si>
  <si>
    <t>9,0</t>
  </si>
  <si>
    <t>6,3+1,4</t>
  </si>
  <si>
    <t>1,53</t>
  </si>
  <si>
    <t>998</t>
  </si>
  <si>
    <t>Přesun hmot</t>
  </si>
  <si>
    <t>32</t>
  </si>
  <si>
    <t>998011001</t>
  </si>
  <si>
    <t>Přesun hmot pro budovy občanské výstavby, bydlení, výrobu a služby s nosnou svislou konstrukcí zděnou z cihel, tvárnic nebo kamene vodorovná dopravní vzdálenost do 100 m základní pro budovy výšky do 6 m</t>
  </si>
  <si>
    <t>2129992490</t>
  </si>
  <si>
    <t>https://podminky.urs.cz/item/CS_URS_2024_01/998011001</t>
  </si>
  <si>
    <t>PSV</t>
  </si>
  <si>
    <t>Práce a dodávky PSV</t>
  </si>
  <si>
    <t>711</t>
  </si>
  <si>
    <t>Izolace proti vodě, vlhkosti a plynům</t>
  </si>
  <si>
    <t>33</t>
  </si>
  <si>
    <t>711111001</t>
  </si>
  <si>
    <t>Provedení izolace proti zemní vlhkosti natěradly a tmely za studena na ploše vodorovné V nátěrem penetračním</t>
  </si>
  <si>
    <t>624713245</t>
  </si>
  <si>
    <t>https://podminky.urs.cz/item/CS_URS_2024_01/711111001</t>
  </si>
  <si>
    <t>34</t>
  </si>
  <si>
    <t>711112001</t>
  </si>
  <si>
    <t>Provedení izolace proti zemní vlhkosti natěradly a tmely za studena na ploše svislé S nátěrem penetračním</t>
  </si>
  <si>
    <t>879438277</t>
  </si>
  <si>
    <t>https://podminky.urs.cz/item/CS_URS_2024_01/711112001</t>
  </si>
  <si>
    <t>(16,505+10,2+15,685+(8,545+0,4+0,82+1,055))*1,0</t>
  </si>
  <si>
    <t>35</t>
  </si>
  <si>
    <t>11163150</t>
  </si>
  <si>
    <t>lak penetrační asfaltový</t>
  </si>
  <si>
    <t>-306344908</t>
  </si>
  <si>
    <t>170,581</t>
  </si>
  <si>
    <t>53,21</t>
  </si>
  <si>
    <t>223,791*0,00034 'Přepočtené koeficientem množství</t>
  </si>
  <si>
    <t>36</t>
  </si>
  <si>
    <t>711141559</t>
  </si>
  <si>
    <t>Provedení izolace proti zemní vlhkosti pásy přitavením NAIP na ploše vodorovné V</t>
  </si>
  <si>
    <t>1310986487</t>
  </si>
  <si>
    <t>https://podminky.urs.cz/item/CS_URS_2024_01/711141559</t>
  </si>
  <si>
    <t>37</t>
  </si>
  <si>
    <t>711142559</t>
  </si>
  <si>
    <t>Provedení izolace proti zemní vlhkosti pásy přitavením NAIP na ploše svislé S</t>
  </si>
  <si>
    <t>666227067</t>
  </si>
  <si>
    <t>https://podminky.urs.cz/item/CS_URS_2024_01/711142559</t>
  </si>
  <si>
    <t>38</t>
  </si>
  <si>
    <t>62853004</t>
  </si>
  <si>
    <t>pás asfaltový natavitelný modifikovaný SBS s vložkou ze skleněné tkaniny a spalitelnou PE fólií nebo jemnozrnným minerálním posypem na horním povrchu tl 4,0mm</t>
  </si>
  <si>
    <t>905008243</t>
  </si>
  <si>
    <t>223,791*1,221 'Přepočtené koeficientem množství</t>
  </si>
  <si>
    <t>39</t>
  </si>
  <si>
    <t>998711101</t>
  </si>
  <si>
    <t>Přesun hmot pro izolace proti vodě, vlhkosti a plynům stanovený z hmotnosti přesunovaného materiálu vodorovná dopravní vzdálenost do 50 m základní v objektech výšky do 6 m</t>
  </si>
  <si>
    <t>-1462082209</t>
  </si>
  <si>
    <t>https://podminky.urs.cz/item/CS_URS_2024_01/998711101</t>
  </si>
  <si>
    <t>712</t>
  </si>
  <si>
    <t>Povlakové krytiny</t>
  </si>
  <si>
    <t>40</t>
  </si>
  <si>
    <t>712363356.r</t>
  </si>
  <si>
    <t>Povlakové krytiny střech z tvarovaných lišt délky 2 m okapnice široká do rš 200 mm</t>
  </si>
  <si>
    <t>610709166</t>
  </si>
  <si>
    <t>"K08" 24,5</t>
  </si>
  <si>
    <t>41</t>
  </si>
  <si>
    <t>712363357.r</t>
  </si>
  <si>
    <t>Povlakové krytiny střech z tvarovaných poplastovaných lišt délky 2 m okapnice široká rš 300 mm</t>
  </si>
  <si>
    <t>1781351126</t>
  </si>
  <si>
    <t>"K11" 8,6</t>
  </si>
  <si>
    <t>42</t>
  </si>
  <si>
    <t>712431111</t>
  </si>
  <si>
    <t>Provedení povlakové krytiny střech šikmých přes 10° do 30° pásy na sucho podkladní samolepící asfaltový pás</t>
  </si>
  <si>
    <t>332457527</t>
  </si>
  <si>
    <t>https://podminky.urs.cz/item/CS_URS_2024_01/712431111</t>
  </si>
  <si>
    <t>"S4" 56,8</t>
  </si>
  <si>
    <t>43</t>
  </si>
  <si>
    <t>62856001</t>
  </si>
  <si>
    <t>pás asfaltový samolepicí modifikovaný SBS s vložkou z hliníkové fólie s textilií se spalitelnou fólií nebo jemnozrnným minerálním posypem nebo textilií na horním povrchu tl 2,2mm</t>
  </si>
  <si>
    <t>-366110872</t>
  </si>
  <si>
    <t>56,8*1,1655 'Přepočtené koeficientem množství</t>
  </si>
  <si>
    <t>44</t>
  </si>
  <si>
    <t>712461705</t>
  </si>
  <si>
    <t>Provedení povlakové krytiny střech šikmých přes 10° do 30° fólií přilepenou se svařovanými spoji - SYSTÉMOVĚ</t>
  </si>
  <si>
    <t>957984290</t>
  </si>
  <si>
    <t>https://podminky.urs.cz/item/CS_URS_2024_01/712461705</t>
  </si>
  <si>
    <t>45</t>
  </si>
  <si>
    <t>28322012</t>
  </si>
  <si>
    <t>fólie hydroizolační střešní mPVC mechanicky kotvená šedá tl 1,5mm</t>
  </si>
  <si>
    <t>-1785852386</t>
  </si>
  <si>
    <t>46</t>
  </si>
  <si>
    <t>712463101.r</t>
  </si>
  <si>
    <t>Provedení povlakové krytiny střech šikmých přes 10° do 30° fólií ostatní činnosti při pokládání hydroizolačních fólií (materiál ve specifikaci) mechanické ukotvení talířovou hmoždinkou do polystyrenu nebo desek z minerální vlny</t>
  </si>
  <si>
    <t>2092014846</t>
  </si>
  <si>
    <t>47</t>
  </si>
  <si>
    <t>712491171</t>
  </si>
  <si>
    <t>Provedení povlakové krytiny střech šikmých přes 10° do 30°- ostatní práce provedení vrstvy textilní podkladní</t>
  </si>
  <si>
    <t>-1246385314</t>
  </si>
  <si>
    <t>https://podminky.urs.cz/item/CS_URS_2024_01/712491171</t>
  </si>
  <si>
    <t>48</t>
  </si>
  <si>
    <t>693112.r01</t>
  </si>
  <si>
    <t>textilie netkanásklovláknitá 120g/m2</t>
  </si>
  <si>
    <t>1370387142</t>
  </si>
  <si>
    <t>56,8*1,155 'Přepočtené koeficientem množství</t>
  </si>
  <si>
    <t>49</t>
  </si>
  <si>
    <t>998712101</t>
  </si>
  <si>
    <t>Přesun hmot pro povlakové krytiny stanovený z hmotnosti přesunovaného materiálu vodorovná dopravní vzdálenost do 50 m základní v objektech výšky do 6 m</t>
  </si>
  <si>
    <t>2044787685</t>
  </si>
  <si>
    <t>https://podminky.urs.cz/item/CS_URS_2024_01/998712101</t>
  </si>
  <si>
    <t>713</t>
  </si>
  <si>
    <t>Izolace tepelné</t>
  </si>
  <si>
    <t>50</t>
  </si>
  <si>
    <t>713111121</t>
  </si>
  <si>
    <t>Montáž tepelné izolace stropů rohožemi, pásy, dílci, deskami, bloky (izolační materiál ve specifikaci) rovných spodem s uchycením (drátem, páskou apod.)</t>
  </si>
  <si>
    <t>-554406068</t>
  </si>
  <si>
    <t>https://podminky.urs.cz/item/CS_URS_2024_01/713111121</t>
  </si>
  <si>
    <t>"S5" 136,0</t>
  </si>
  <si>
    <t>51</t>
  </si>
  <si>
    <t>63152133</t>
  </si>
  <si>
    <t>pás tepelně izolační univerzální λ=0,034-0,035 tl 100mm</t>
  </si>
  <si>
    <t>-403976460</t>
  </si>
  <si>
    <t>136*1,05 'Přepočtené koeficientem množství</t>
  </si>
  <si>
    <t>52</t>
  </si>
  <si>
    <t>63152134</t>
  </si>
  <si>
    <t>pás tepelně izolační univerzální λ=0,034-0,035 tl 120mm</t>
  </si>
  <si>
    <t>59203984</t>
  </si>
  <si>
    <t>"S5" 136,0*2</t>
  </si>
  <si>
    <t>53</t>
  </si>
  <si>
    <t>713123111</t>
  </si>
  <si>
    <t>Montáž tepelně izolačního systému základové desky z XPS desek na vodorovné ploše jednovrstvého tloušťky izolace do 100 mm</t>
  </si>
  <si>
    <t>1798867204</t>
  </si>
  <si>
    <t>https://podminky.urs.cz/item/CS_URS_2024_01/713123111</t>
  </si>
  <si>
    <t>14,785*10,0</t>
  </si>
  <si>
    <t>0,85*1,255</t>
  </si>
  <si>
    <t>54</t>
  </si>
  <si>
    <t>713123211</t>
  </si>
  <si>
    <t>Montáž tepelně izolačního systému základové desky z XPS desek na svislé ploše přilepených nízkoexpanzní (PUR) pěnou jednovrstvého tloušťky izolace do 100 mm</t>
  </si>
  <si>
    <t>657774253</t>
  </si>
  <si>
    <t>https://podminky.urs.cz/item/CS_URS_2024_01/713123211</t>
  </si>
  <si>
    <t>(16,505+10,2+15,685+(8,545+0,4+0,82+1,055))*0,5</t>
  </si>
  <si>
    <t>55</t>
  </si>
  <si>
    <t>28376421</t>
  </si>
  <si>
    <t>deska XPS hrana polodrážková a hladký povrch 300kPA λ=0,035 tl 80mm</t>
  </si>
  <si>
    <t>254712292</t>
  </si>
  <si>
    <t>148,917</t>
  </si>
  <si>
    <t>26,605</t>
  </si>
  <si>
    <t>175,522*1,03 'Přepočtené koeficientem množství</t>
  </si>
  <si>
    <t>56</t>
  </si>
  <si>
    <t>713131151</t>
  </si>
  <si>
    <t>Montáž tepelné izolace stěn rohožemi, pásy, deskami, dílci, bloky (izolační materiál ve specifikaci) vložením jednovrstvě</t>
  </si>
  <si>
    <t>-224058061</t>
  </si>
  <si>
    <t>https://podminky.urs.cz/item/CS_URS_2024_01/713131151</t>
  </si>
  <si>
    <t>"dilatace" (8,545+0,4+0,82+1,055)*(0,45+0,42+0,08+0,25+0,05)</t>
  </si>
  <si>
    <t>57</t>
  </si>
  <si>
    <t>28376418</t>
  </si>
  <si>
    <t>deska XPS hrana polodrážková a hladký povrch 300kPA λ=0,035 tl 60mm</t>
  </si>
  <si>
    <t>-1555070031</t>
  </si>
  <si>
    <t>13,525</t>
  </si>
  <si>
    <t>13,525*1,06 'Přepočtené koeficientem množství</t>
  </si>
  <si>
    <t>58</t>
  </si>
  <si>
    <t>713131242</t>
  </si>
  <si>
    <t>Montáž tepelné izolace stěn rohožemi, pásy, deskami, dílci, bloky (izolační materiál ve specifikaci) lepením celoplošně s mechanickým kotvením, tloušťky izolace přes 100 do 140 mm</t>
  </si>
  <si>
    <t>1314804065</t>
  </si>
  <si>
    <t>https://podminky.urs.cz/item/CS_URS_2024_01/713131242</t>
  </si>
  <si>
    <t>"S7" (16,505+10,2+15,685)*0,95</t>
  </si>
  <si>
    <t>59</t>
  </si>
  <si>
    <t>28376357</t>
  </si>
  <si>
    <t>deska perimetrická pro zateplení spodních staveb 200kPa λ=0,034 tl 140mm</t>
  </si>
  <si>
    <t>-1441398577</t>
  </si>
  <si>
    <t>40,271</t>
  </si>
  <si>
    <t>40,271*1,05 'Přepočtené koeficientem množství</t>
  </si>
  <si>
    <t>60</t>
  </si>
  <si>
    <t>713141111</t>
  </si>
  <si>
    <t>Montáž tepelné izolace střech plochých rohožemi, pásy, deskami, dílci, bloky (izolační materiál ve specifikaci) přilepenými asfaltem za horka jednovrstvá zplna</t>
  </si>
  <si>
    <t>426027804</t>
  </si>
  <si>
    <t>https://podminky.urs.cz/item/CS_URS_2024_01/713141111</t>
  </si>
  <si>
    <t>dle detailu A</t>
  </si>
  <si>
    <t>"S4" ((0,3+4,21+0,2)+(0,3+3,39+0,2))*0,25</t>
  </si>
  <si>
    <t>61</t>
  </si>
  <si>
    <t>28376425</t>
  </si>
  <si>
    <t>deska XPS hrana polodrážková a hladký povrch 300kPA λ=0,035 tl 160mm</t>
  </si>
  <si>
    <t>-1531107937</t>
  </si>
  <si>
    <t>2,15*1,05 'Přepočtené koeficientem množství</t>
  </si>
  <si>
    <t>62</t>
  </si>
  <si>
    <t>713141331</t>
  </si>
  <si>
    <t>Montáž tepelné izolace střech plochých spádovými klíny v ploše přilepenými za studena zplna</t>
  </si>
  <si>
    <t>126536854</t>
  </si>
  <si>
    <t>https://podminky.urs.cz/item/CS_URS_2024_01/713141331</t>
  </si>
  <si>
    <t>63</t>
  </si>
  <si>
    <t>28376142</t>
  </si>
  <si>
    <t>klín izolační spád do 5% EPS 150</t>
  </si>
  <si>
    <t>-2044668754</t>
  </si>
  <si>
    <t>"S4" 56,8*0,085</t>
  </si>
  <si>
    <t>64</t>
  </si>
  <si>
    <t>713151131</t>
  </si>
  <si>
    <t>Montáž tepelné izolace střech šikmých rohožemi, pásy, deskami (izolační materiál ve specifikaci) kladenými volně nad krokve, sklonu střechy do 30°</t>
  </si>
  <si>
    <t>-1896508402</t>
  </si>
  <si>
    <t>https://podminky.urs.cz/item/CS_URS_2024_01/713151131</t>
  </si>
  <si>
    <t>65</t>
  </si>
  <si>
    <t>28375912</t>
  </si>
  <si>
    <t>deska EPS 150 pro konstrukce s vysokým zatížením λ=0,035 tl 80mm</t>
  </si>
  <si>
    <t>-1015164845</t>
  </si>
  <si>
    <t>56,8*1,05 'Přepočtené koeficientem množství</t>
  </si>
  <si>
    <t>66</t>
  </si>
  <si>
    <t>28375990</t>
  </si>
  <si>
    <t>deska EPS 150 pro konstrukce s vysokým zatížením λ=0,035 tl 140mm</t>
  </si>
  <si>
    <t>1604237948</t>
  </si>
  <si>
    <t>67</t>
  </si>
  <si>
    <t>713191321</t>
  </si>
  <si>
    <t>Montáž tepelné izolace stavebních konstrukcí - doplňky a konstrukční součásti střech plochých osazení odvětrávacích komínků</t>
  </si>
  <si>
    <t>-1153154595</t>
  </si>
  <si>
    <t>https://podminky.urs.cz/item/CS_URS_2024_01/713191321</t>
  </si>
  <si>
    <t>"K15" 1</t>
  </si>
  <si>
    <t>68</t>
  </si>
  <si>
    <t>62851022</t>
  </si>
  <si>
    <t>komínek střešní odvětrávací s integrovanou manžetou z modifikovaného asfaltového pásu DN 100</t>
  </si>
  <si>
    <t>2145960351</t>
  </si>
  <si>
    <t>69</t>
  </si>
  <si>
    <t>713311111</t>
  </si>
  <si>
    <t>Montáž izolace tepelné těles pásy nebo rohožemi bez povrchové úpravy (izolační materiál ve specifikaci) připevněnými ocelovým drátem nebo na trny z tyčové oceli kruhové (bez přivaření trnů) pomocí příchytek nebo ohnutím trnů ploch rovných jednovrstvá</t>
  </si>
  <si>
    <t>214416536</t>
  </si>
  <si>
    <t>https://podminky.urs.cz/item/CS_URS_2024_01/713311111</t>
  </si>
  <si>
    <t>pro rekuperaci</t>
  </si>
  <si>
    <t>2*(2*0,95+2*0,5)*0,35</t>
  </si>
  <si>
    <t>70</t>
  </si>
  <si>
    <t>63152096.r</t>
  </si>
  <si>
    <t>pás tepelně izolační univerzální λ=0,032-0,033 tl 30mm</t>
  </si>
  <si>
    <t>917749355</t>
  </si>
  <si>
    <t>2,03*1,05 'Přepočtené koeficientem množství</t>
  </si>
  <si>
    <t>71</t>
  </si>
  <si>
    <t>998713101</t>
  </si>
  <si>
    <t>Přesun hmot pro izolace tepelné stanovený z hmotnosti přesunovaného materiálu vodorovná dopravní vzdálenost do 50 m s užitím mechanizace v objektech výšky do 6 m</t>
  </si>
  <si>
    <t>-601539576</t>
  </si>
  <si>
    <t>https://podminky.urs.cz/item/CS_URS_2024_01/998713101</t>
  </si>
  <si>
    <t>722</t>
  </si>
  <si>
    <t>Zdravotechnika - vnitřní vodovod</t>
  </si>
  <si>
    <t>72</t>
  </si>
  <si>
    <t>722.r</t>
  </si>
  <si>
    <t>Protipožární prostupy</t>
  </si>
  <si>
    <t>-1159948072</t>
  </si>
  <si>
    <t>73</t>
  </si>
  <si>
    <t>TI62P4VSH</t>
  </si>
  <si>
    <t>Hasící přístroj PHP 21A</t>
  </si>
  <si>
    <t>520695623</t>
  </si>
  <si>
    <t>74</t>
  </si>
  <si>
    <t>722259115</t>
  </si>
  <si>
    <t>Požární příslušenství a armatury hydrantové skříně ostatní příslušenství skříň pro ruční hasicí přístroj</t>
  </si>
  <si>
    <t>1752205513</t>
  </si>
  <si>
    <t>https://podminky.urs.cz/item/CS_URS_2024_01/722259115</t>
  </si>
  <si>
    <t>762</t>
  </si>
  <si>
    <t>Konstrukce tesařské</t>
  </si>
  <si>
    <t>75</t>
  </si>
  <si>
    <t>762.r01</t>
  </si>
  <si>
    <t>Úprava střechy u okrajů</t>
  </si>
  <si>
    <t>-634043322</t>
  </si>
  <si>
    <t>"S4" ((0,3+4,21+0,2)+(0,3+3,39+0,2))</t>
  </si>
  <si>
    <t>76</t>
  </si>
  <si>
    <t>762083121</t>
  </si>
  <si>
    <t>Impregnace řeziva máčením proti dřevokaznému hmyzu, houbám a plísním, třída ohrožení 1 a 2 (dřevo v interiéru)</t>
  </si>
  <si>
    <t>2105424425</t>
  </si>
  <si>
    <t>https://podminky.urs.cz/item/CS_URS_2024_01/762083121</t>
  </si>
  <si>
    <t>77</t>
  </si>
  <si>
    <t>762332134</t>
  </si>
  <si>
    <t>Montáž vázaných konstrukcí krovů střech pultových, sedlových, valbových, stanových čtvercového nebo obdélníkového půdorysu z řeziva hraněného průřezové plochy přes 288 do 450 cm2</t>
  </si>
  <si>
    <t>-35906765</t>
  </si>
  <si>
    <t>https://podminky.urs.cz/item/CS_URS_2024_01/762332134</t>
  </si>
  <si>
    <t>"S4" dle výpisu řeziva</t>
  </si>
  <si>
    <t>4,7</t>
  </si>
  <si>
    <t>5,6</t>
  </si>
  <si>
    <t>0,5</t>
  </si>
  <si>
    <t>78</t>
  </si>
  <si>
    <t>60512140</t>
  </si>
  <si>
    <t>hranol stavební řezivo průřezu do 450cm2 do dl 6m</t>
  </si>
  <si>
    <t>770330114</t>
  </si>
  <si>
    <t>P</t>
  </si>
  <si>
    <t>Poznámka k položce:_x000d_
Dřevo používané na stavbě musí pocházet z trvale obhospodařovaných zdrojů, dokladem může být např. certifikát PEFC (Programme for the Endorsement of Forest Certification Schemes) nebo FSC (Forest Stewardship Council) nebo jeho ekvivalent.</t>
  </si>
  <si>
    <t>dle výpisu řeziva</t>
  </si>
  <si>
    <t>1,41</t>
  </si>
  <si>
    <t>0,45</t>
  </si>
  <si>
    <t>0,32</t>
  </si>
  <si>
    <t>79</t>
  </si>
  <si>
    <t>762341250</t>
  </si>
  <si>
    <t>Montáž bednění střech rovných a šikmých sklonu do 60° s vyřezáním otvorů z prken hoblovaných</t>
  </si>
  <si>
    <t>-1985979970</t>
  </si>
  <si>
    <t>https://podminky.urs.cz/item/CS_URS_2024_01/762341250</t>
  </si>
  <si>
    <t>"S5" 143,0</t>
  </si>
  <si>
    <t>80</t>
  </si>
  <si>
    <t>60515111</t>
  </si>
  <si>
    <t>řezivo jehličnaté boční prkno 20-30mm</t>
  </si>
  <si>
    <t>2123995836</t>
  </si>
  <si>
    <t>"S5" 143,0*0,024</t>
  </si>
  <si>
    <t>81</t>
  </si>
  <si>
    <t>762342214</t>
  </si>
  <si>
    <t>Montáž laťování střech jednoduchých sklonu do 60° při osové vzdálenosti latí přes 150 do 360 mm</t>
  </si>
  <si>
    <t>-1011912762</t>
  </si>
  <si>
    <t>https://podminky.urs.cz/item/CS_URS_2024_01/762342214</t>
  </si>
  <si>
    <t>82</t>
  </si>
  <si>
    <t>762342511</t>
  </si>
  <si>
    <t>Montáž laťování montáž kontralatí na podklad bez tepelné izolace</t>
  </si>
  <si>
    <t>1366871532</t>
  </si>
  <si>
    <t>https://podminky.urs.cz/item/CS_URS_2024_01/762342511</t>
  </si>
  <si>
    <t>"S5" 2*13*5,63</t>
  </si>
  <si>
    <t>83</t>
  </si>
  <si>
    <t>60514101</t>
  </si>
  <si>
    <t>řezivo jehličnaté lať 10-25cm2</t>
  </si>
  <si>
    <t>-543191846</t>
  </si>
  <si>
    <t>"S5 latě" 143,0/0,36*12,25*0,06*0,04</t>
  </si>
  <si>
    <t>"S5 kontra" 2*13*5,63*0,06*0,04</t>
  </si>
  <si>
    <t>84</t>
  </si>
  <si>
    <t>762395000</t>
  </si>
  <si>
    <t>Spojovací prostředky krovů, bednění a laťování, nadstřešních konstrukcí svorníky, prkna, hřebíky, pásová ocel, vruty</t>
  </si>
  <si>
    <t>-1506291612</t>
  </si>
  <si>
    <t>https://podminky.urs.cz/item/CS_URS_2024_01/762395000</t>
  </si>
  <si>
    <t>2,18</t>
  </si>
  <si>
    <t>3,432</t>
  </si>
  <si>
    <t>12,029</t>
  </si>
  <si>
    <t>85</t>
  </si>
  <si>
    <t>762421022</t>
  </si>
  <si>
    <t>Obložení stropů nebo střešních podhledů z dřevoštěpkových desek OSB šroubovaných na pero a drážku nebroušených, tloušťky desky 12 mm</t>
  </si>
  <si>
    <t>-1856266966</t>
  </si>
  <si>
    <t>https://podminky.urs.cz/item/CS_URS_2024_01/762421022</t>
  </si>
  <si>
    <t>86</t>
  </si>
  <si>
    <t>762421026</t>
  </si>
  <si>
    <t>Obložení stropů nebo střešních podhledů z dřevoštěpkových desek OSB šroubovaných na pero a drážku nebroušených, tloušťky desky 22 mm</t>
  </si>
  <si>
    <t>-63702559</t>
  </si>
  <si>
    <t>https://podminky.urs.cz/item/CS_URS_2024_01/762421026</t>
  </si>
  <si>
    <t>87</t>
  </si>
  <si>
    <t>762429001</t>
  </si>
  <si>
    <t>Obložení stropů nebo střešních podhledů montáž roštu podkladového</t>
  </si>
  <si>
    <t>-278166575</t>
  </si>
  <si>
    <t>https://podminky.urs.cz/item/CS_URS_2024_01/762429001</t>
  </si>
  <si>
    <t>"S5" dle výpisu řeziva</t>
  </si>
  <si>
    <t>180,3</t>
  </si>
  <si>
    <t>88</t>
  </si>
  <si>
    <t>61223262</t>
  </si>
  <si>
    <t>hranol konstrukční KVH lepený průřezu 60x100mm nepohledový</t>
  </si>
  <si>
    <t>894266289</t>
  </si>
  <si>
    <t>1,08</t>
  </si>
  <si>
    <t>89</t>
  </si>
  <si>
    <t>762495000</t>
  </si>
  <si>
    <t>Spojovací prostředky olištování spár, obložení stropů, střešních podhledů a stěn hřebíky, vruty</t>
  </si>
  <si>
    <t>-2029635272</t>
  </si>
  <si>
    <t>https://podminky.urs.cz/item/CS_URS_2024_01/762495000</t>
  </si>
  <si>
    <t>136,0</t>
  </si>
  <si>
    <t>56,8</t>
  </si>
  <si>
    <t>90</t>
  </si>
  <si>
    <t>763 10-0101.RAB</t>
  </si>
  <si>
    <t>Montáž a výroba střešních vazníků, impregnovaných, plnostěnný vazník</t>
  </si>
  <si>
    <t>-498515252</t>
  </si>
  <si>
    <t>10,56*13</t>
  </si>
  <si>
    <t>91</t>
  </si>
  <si>
    <t>998762101</t>
  </si>
  <si>
    <t>Přesun hmot pro konstrukce tesařské stanovený z hmotnosti přesunovaného materiálu vodorovná dopravní vzdálenost do 50 m základní v objektech výšky do 6 m</t>
  </si>
  <si>
    <t>1161826207</t>
  </si>
  <si>
    <t>https://podminky.urs.cz/item/CS_URS_2024_01/998762101</t>
  </si>
  <si>
    <t>763</t>
  </si>
  <si>
    <t>Konstrukce suché výstavby</t>
  </si>
  <si>
    <t>92</t>
  </si>
  <si>
    <t>7631130.r</t>
  </si>
  <si>
    <t>Příčka instalační ze sádrokartonových desek s nosnou konstrukcí ze zdvojených ocelových profilů UW, CW s mezerou, CW profily navzájem spojeny páskem sádry opláštěná deskami 12,5 mm impregnovanými, montáž nosné konstrukce</t>
  </si>
  <si>
    <t>812218665</t>
  </si>
  <si>
    <t>2,27*2,75</t>
  </si>
  <si>
    <t>2,65*2,75</t>
  </si>
  <si>
    <t>93</t>
  </si>
  <si>
    <t>763131411</t>
  </si>
  <si>
    <t>Podhled ze sádrokartonových desek dvouvrstvá zavěšená spodní konstrukce z ocelových profilů CD, UD jednoduše opláštěná deskou standardní A, tl. 12,5 mm, bez izolace</t>
  </si>
  <si>
    <t>186037390</t>
  </si>
  <si>
    <t>https://podminky.urs.cz/item/CS_URS_2024_01/763131411</t>
  </si>
  <si>
    <t>pro zakrytí VZT potrubí</t>
  </si>
  <si>
    <t>(4,5+1,2)*(0,3+0,4)</t>
  </si>
  <si>
    <t>(2,27+0,7+0,55)*(0,3+0,4)</t>
  </si>
  <si>
    <t>94</t>
  </si>
  <si>
    <t>763131412.r</t>
  </si>
  <si>
    <t>Podhled ze sádrokartonových desek dvouvrstvá zavěšená spodní konstrukce z ocelových profilů CD, UD jednoduše opláštěná deskou standardní A, tl. 12,5 mm</t>
  </si>
  <si>
    <t>-391772290</t>
  </si>
  <si>
    <t>2*(2*0,95+2*0,5)*0,5</t>
  </si>
  <si>
    <t>95</t>
  </si>
  <si>
    <t>763131441</t>
  </si>
  <si>
    <t>Podhled ze sádrokartonových desek dvouvrstvá zavěšená spodní konstrukce z ocelových profilů CD, UD dvojitě opláštěná deskami protipožárními DF, tl. 2 x 12,5 mm, bez izolace, REI do 120</t>
  </si>
  <si>
    <t>-158299618</t>
  </si>
  <si>
    <t>https://podminky.urs.cz/item/CS_URS_2024_01/763131441</t>
  </si>
  <si>
    <t>"S4" 47,5</t>
  </si>
  <si>
    <t>-18,23</t>
  </si>
  <si>
    <t>96</t>
  </si>
  <si>
    <t>763131481</t>
  </si>
  <si>
    <t>Podhled ze sádrokartonových desek dvouvrstvá zavěšená spodní konstrukce z ocelových profilů CD, UD dvojitě opláštěná deskami impregnovanými protipožárními DFH2, tl. 2 x 12,5 mm, bez izolace, REI do 120</t>
  </si>
  <si>
    <t>1177465481</t>
  </si>
  <si>
    <t>https://podminky.urs.cz/item/CS_URS_2024_01/763131481</t>
  </si>
  <si>
    <t>97</t>
  </si>
  <si>
    <t>763131714</t>
  </si>
  <si>
    <t>Podhled ze sádrokartonových desek ostatní práce a konstrukce na podhledech ze sádrokartonových desek základní penetrační nátěr</t>
  </si>
  <si>
    <t>-1774759925</t>
  </si>
  <si>
    <t>https://podminky.urs.cz/item/CS_URS_2024_01/763131714</t>
  </si>
  <si>
    <t>98</t>
  </si>
  <si>
    <t>763131751</t>
  </si>
  <si>
    <t>Podhled ze sádrokartonových desek ostatní práce a konstrukce na podhledech ze sádrokartonových desek montáž parotěsné zábrany</t>
  </si>
  <si>
    <t>-696798435</t>
  </si>
  <si>
    <t>https://podminky.urs.cz/item/CS_URS_2024_01/763131751</t>
  </si>
  <si>
    <t>99</t>
  </si>
  <si>
    <t>28329282</t>
  </si>
  <si>
    <t xml:space="preserve">fólie PE vyztužená Al vrstvou pro parotěsnou vrstvu </t>
  </si>
  <si>
    <t>1059153086</t>
  </si>
  <si>
    <t>136*1,1235 'Přepočtené koeficientem množství</t>
  </si>
  <si>
    <t>100</t>
  </si>
  <si>
    <t>763164521</t>
  </si>
  <si>
    <t>Obklad konstrukcí sádrokartonovými deskami včetně ochranných úhelníků ve tvaru L rozvinuté šíře do 0,4 m, opláštěný deskou impregnovanou H2, tl. 12,5 mm</t>
  </si>
  <si>
    <t>-1686799642</t>
  </si>
  <si>
    <t>https://podminky.urs.cz/item/CS_URS_2024_01/763164521</t>
  </si>
  <si>
    <t>"1.09" 0,9*1,2</t>
  </si>
  <si>
    <t>101</t>
  </si>
  <si>
    <t>763215123.r01</t>
  </si>
  <si>
    <t>Sádrovláknitá nosná stěna - skladba S1 - bez povrchových úprav a zateplováku</t>
  </si>
  <si>
    <t>655389852</t>
  </si>
  <si>
    <t>102</t>
  </si>
  <si>
    <t>763215123.r02</t>
  </si>
  <si>
    <t xml:space="preserve">Sádrovláknitá nosná stěna - skladba S2 - bez povrchových úprav </t>
  </si>
  <si>
    <t>432043756</t>
  </si>
  <si>
    <t>2*10,4*3,2</t>
  </si>
  <si>
    <t>(10,4+0,88)*2,75</t>
  </si>
  <si>
    <t>2*d3</t>
  </si>
  <si>
    <t>-2*d4</t>
  </si>
  <si>
    <t>-1,0*1,97</t>
  </si>
  <si>
    <t>103</t>
  </si>
  <si>
    <t>763215123.r03</t>
  </si>
  <si>
    <t xml:space="preserve">Sádrovláknitá nosná stěna - skladba S3 - bez povrchových úprav </t>
  </si>
  <si>
    <t>-2039250189</t>
  </si>
  <si>
    <t>0,55*2,75</t>
  </si>
  <si>
    <t>(1,86+0,9+3,95)*2,75</t>
  </si>
  <si>
    <t>(2,1+2,0)*2,75</t>
  </si>
  <si>
    <t>4,680*3,2</t>
  </si>
  <si>
    <t>-d2</t>
  </si>
  <si>
    <t>-d3</t>
  </si>
  <si>
    <t>-d4</t>
  </si>
  <si>
    <t>104</t>
  </si>
  <si>
    <t>7632511.r</t>
  </si>
  <si>
    <t>Dilatace - těsnící profil.dilatační omítkový profil</t>
  </si>
  <si>
    <t>-1470228930</t>
  </si>
  <si>
    <t>2*3,8</t>
  </si>
  <si>
    <t>105</t>
  </si>
  <si>
    <t>763251152.r01</t>
  </si>
  <si>
    <t>Sádrovláknitá podlaha 2x12,5 s polystyrenovou deskou tl 100 mm podsyp 60 mm</t>
  </si>
  <si>
    <t>-1154203407</t>
  </si>
  <si>
    <t>106</t>
  </si>
  <si>
    <t>998763301</t>
  </si>
  <si>
    <t>Přesun hmot pro konstrukce montované z desek sádrokartonových, sádrovláknitých, cementovláknitých nebo cementových stanovený z hmotnosti přesunovaného materiálu vodorovná dopravní vzdálenost do 50 m základní v objektech výšky do 6 m</t>
  </si>
  <si>
    <t>-400151118</t>
  </si>
  <si>
    <t>https://podminky.urs.cz/item/CS_URS_2024_01/998763301</t>
  </si>
  <si>
    <t>764</t>
  </si>
  <si>
    <t>Konstrukce klempířské</t>
  </si>
  <si>
    <t>107</t>
  </si>
  <si>
    <t>764011419</t>
  </si>
  <si>
    <t>Dilatační lišta z pozinkovaného plechu připojovací, včetně tmelení rš 200 mm</t>
  </si>
  <si>
    <t>-2022238063</t>
  </si>
  <si>
    <t>https://podminky.urs.cz/item/CS_URS_2024_01/764011419</t>
  </si>
  <si>
    <t>"K12" 11,2</t>
  </si>
  <si>
    <t>108</t>
  </si>
  <si>
    <t>764111651</t>
  </si>
  <si>
    <t>Krytina ze svitků, ze šablon nebo taškových tabulí z pozinkovaného plechu s povrchovou úpravou s úpravou u okapů, prostupů a výčnělků střechy rovné z taškových tabulí, sklon střechy do 30° -SYSTÉMOVĚ</t>
  </si>
  <si>
    <t>596919924</t>
  </si>
  <si>
    <t>https://podminky.urs.cz/item/CS_URS_2024_01/764111651</t>
  </si>
  <si>
    <t>109</t>
  </si>
  <si>
    <t>764211605</t>
  </si>
  <si>
    <t>Oplechování střešních prvků z pozinkovaného plechu s povrchovou úpravou hřebene větraného z hřebenáčů oblých s větracím pásem rš 400 mm</t>
  </si>
  <si>
    <t>2078856985</t>
  </si>
  <si>
    <t>https://podminky.urs.cz/item/CS_URS_2024_01/764211605</t>
  </si>
  <si>
    <t>"K10" 12,5</t>
  </si>
  <si>
    <t>110</t>
  </si>
  <si>
    <t>764212635</t>
  </si>
  <si>
    <t>Oplechování střešních prvků z pozinkovaného plechu s povrchovou úpravou štítu závětrnou lištou rš 400 mm</t>
  </si>
  <si>
    <t>1937158932</t>
  </si>
  <si>
    <t>https://podminky.urs.cz/item/CS_URS_2024_01/764212635</t>
  </si>
  <si>
    <t>"K09" 23,6</t>
  </si>
  <si>
    <t>111</t>
  </si>
  <si>
    <t>764216602</t>
  </si>
  <si>
    <t>Oplechování parapetů z pozinkovaného plechu s povrchovou úpravou rovných mechanicky kotvené, bez rohů rš 200 mm</t>
  </si>
  <si>
    <t>636994418</t>
  </si>
  <si>
    <t>https://podminky.urs.cz/item/CS_URS_2024_01/764216602</t>
  </si>
  <si>
    <t>10*1,25</t>
  </si>
  <si>
    <t>0,95</t>
  </si>
  <si>
    <t>2*1,25</t>
  </si>
  <si>
    <t>0,75</t>
  </si>
  <si>
    <t>112</t>
  </si>
  <si>
    <t>764314612</t>
  </si>
  <si>
    <t>Lemování prostupů z pozinkovaného plechu s povrchovou úpravou bez lišty, střech s krytinou skládanou nebo z plechu</t>
  </si>
  <si>
    <t>-1204211790</t>
  </si>
  <si>
    <t>https://podminky.urs.cz/item/CS_URS_2024_01/764314612</t>
  </si>
  <si>
    <t>"K14" 2,5</t>
  </si>
  <si>
    <t>113</t>
  </si>
  <si>
    <t>764315625</t>
  </si>
  <si>
    <t>Lemování trub, konzol, držáků a ostatních kusových prvků z pozinkovaného plechu s povrchovou úpravou střech s krytinou skládanou mimo prejzovou nebo z plechu, průměr přes 200 do 300 mm</t>
  </si>
  <si>
    <t>629598754</t>
  </si>
  <si>
    <t>https://podminky.urs.cz/item/CS_URS_2024_01/764315625</t>
  </si>
  <si>
    <t>"K13"2</t>
  </si>
  <si>
    <t>114</t>
  </si>
  <si>
    <t>764511602</t>
  </si>
  <si>
    <t>Žlab podokapní z pozinkovaného plechu s povrchovou úpravou včetně háků a čel půlkruhový rš 330 mm</t>
  </si>
  <si>
    <t>728540676</t>
  </si>
  <si>
    <t>https://podminky.urs.cz/item/CS_URS_2024_01/764511602</t>
  </si>
  <si>
    <t>"K02" 24,5</t>
  </si>
  <si>
    <t>"K03" 8,6</t>
  </si>
  <si>
    <t>115</t>
  </si>
  <si>
    <t>764511642</t>
  </si>
  <si>
    <t>Žlab podokapní z pozinkovaného plechu s povrchovou úpravou včetně háků a čel kotlík oválný (trychtýřový), rš žlabu/průměr svodu 330/100 mm</t>
  </si>
  <si>
    <t>-1699256795</t>
  </si>
  <si>
    <t>https://podminky.urs.cz/item/CS_URS_2024_01/764511642</t>
  </si>
  <si>
    <t>"K04" 4</t>
  </si>
  <si>
    <t>116</t>
  </si>
  <si>
    <t>764518622</t>
  </si>
  <si>
    <t>Svod z pozinkovaného plechu s upraveným povrchem včetně objímek, kolen a odskoků kruhový, průměru 100 mm</t>
  </si>
  <si>
    <t>1575288875</t>
  </si>
  <si>
    <t>https://podminky.urs.cz/item/CS_URS_2024_01/764518622</t>
  </si>
  <si>
    <t>"K05" 14,8</t>
  </si>
  <si>
    <t>117</t>
  </si>
  <si>
    <t>764r01</t>
  </si>
  <si>
    <t>Zkrácení stávajícího dešťového svodu</t>
  </si>
  <si>
    <t>787090582</t>
  </si>
  <si>
    <t>"K06" 1</t>
  </si>
  <si>
    <t>118</t>
  </si>
  <si>
    <t>998764101</t>
  </si>
  <si>
    <t>Přesun hmot pro konstrukce klempířské stanovený z hmotnosti přesunovaného materiálu vodorovná dopravní vzdálenost do 50 m základní v objektech výšky do 6 m</t>
  </si>
  <si>
    <t>-507622161</t>
  </si>
  <si>
    <t>https://podminky.urs.cz/item/CS_URS_2024_01/998764101</t>
  </si>
  <si>
    <t>765</t>
  </si>
  <si>
    <t>Krytina skládaná</t>
  </si>
  <si>
    <t>119</t>
  </si>
  <si>
    <t>7651131.r01</t>
  </si>
  <si>
    <t>Okapová hrana s větracím pásem plastovým</t>
  </si>
  <si>
    <t>-321621269</t>
  </si>
  <si>
    <t>"K07" 24,5</t>
  </si>
  <si>
    <t>120</t>
  </si>
  <si>
    <t>765191001</t>
  </si>
  <si>
    <t>Montáž pojistné hydroizolační nebo parotěsné fólie kladené ve sklonu do 20° lepením (vodotěsné podstřeší) na bednění nebo tepelnou izolaci</t>
  </si>
  <si>
    <t>-633565263</t>
  </si>
  <si>
    <t>https://podminky.urs.cz/item/CS_URS_2024_01/765191001</t>
  </si>
  <si>
    <t>121</t>
  </si>
  <si>
    <t>28329031</t>
  </si>
  <si>
    <t>fólie kontaktní difuzně propustná pro doplňkovou hydroizolační vrstvu, monolitická dvouvrstvá PES/PR 270g/m2, integrovaná samolepící páska</t>
  </si>
  <si>
    <t>-419950937</t>
  </si>
  <si>
    <t>143*1,1 'Přepočtené koeficientem množství</t>
  </si>
  <si>
    <t>122</t>
  </si>
  <si>
    <t>998765101</t>
  </si>
  <si>
    <t>Přesun hmot pro krytiny skládané stanovený z hmotnosti přesunovaného materiálu vodorovná dopravní vzdálenost do 50 m základní na objektech výšky do 6 m</t>
  </si>
  <si>
    <t>779138093</t>
  </si>
  <si>
    <t>https://podminky.urs.cz/item/CS_URS_2024_01/998765101</t>
  </si>
  <si>
    <t>766</t>
  </si>
  <si>
    <t>Konstrukce truhlářské</t>
  </si>
  <si>
    <t>123</t>
  </si>
  <si>
    <t>766660171</t>
  </si>
  <si>
    <t>Montáž dveřních křídel dřevěných nebo plastových otevíravých do obložkové zárubně povrchově upravených jednokřídlových, šířky do 800 mm</t>
  </si>
  <si>
    <t>1214140224</t>
  </si>
  <si>
    <t>https://podminky.urs.cz/item/CS_URS_2024_01/766660171</t>
  </si>
  <si>
    <t>124</t>
  </si>
  <si>
    <t>766660172</t>
  </si>
  <si>
    <t>Montáž dveřních křídel dřevěných nebo plastových otevíravých do obložkové zárubně povrchově upravených jednokřídlových, šířky přes 800 mm</t>
  </si>
  <si>
    <t>-1390490307</t>
  </si>
  <si>
    <t>https://podminky.urs.cz/item/CS_URS_2024_01/766660172</t>
  </si>
  <si>
    <t>125</t>
  </si>
  <si>
    <t>61162073</t>
  </si>
  <si>
    <t>dveře jednokřídlé voštinové povrch laminátový plné 700x1970-2100mm - vč. kování, zámku</t>
  </si>
  <si>
    <t>889670360</t>
  </si>
  <si>
    <t>126</t>
  </si>
  <si>
    <t>61162074</t>
  </si>
  <si>
    <t>dveře jednokřídlé voštinové povrch laminátový plné 800x1970-2100mm - vč. kování, zámku</t>
  </si>
  <si>
    <t>1291985206</t>
  </si>
  <si>
    <t>127</t>
  </si>
  <si>
    <t>61162075</t>
  </si>
  <si>
    <t>dveře jednokřídlé voštinové povrch laminátový plné 900x1970-2100mm - vč. kování, zámku</t>
  </si>
  <si>
    <t>-1263137918</t>
  </si>
  <si>
    <t>128</t>
  </si>
  <si>
    <t>61162075.r01</t>
  </si>
  <si>
    <t>M+D dveřního madla</t>
  </si>
  <si>
    <t>-1907280463</t>
  </si>
  <si>
    <t>129</t>
  </si>
  <si>
    <t>766682111</t>
  </si>
  <si>
    <t>Montáž zárubní dřevěných nebo plastových obložkových, pro dveře jednokřídlové, tloušťky stěny do 170 mm</t>
  </si>
  <si>
    <t>264544284</t>
  </si>
  <si>
    <t>https://podminky.urs.cz/item/CS_URS_2024_01/766682111</t>
  </si>
  <si>
    <t>130</t>
  </si>
  <si>
    <t>61181101</t>
  </si>
  <si>
    <t>zárubeň jednokřídlá obložková s dýhovaným povrchem tl stěny 60-150mm rozměru 600-900/1970mm</t>
  </si>
  <si>
    <t>1572284042</t>
  </si>
  <si>
    <t>131</t>
  </si>
  <si>
    <t>766694116</t>
  </si>
  <si>
    <t>Montáž ostatních truhlářských konstrukcí parapetních desek dřevěných nebo plastových šířky do 300 mm</t>
  </si>
  <si>
    <t>-1835497567</t>
  </si>
  <si>
    <t>https://podminky.urs.cz/item/CS_URS_2024_01/766694116</t>
  </si>
  <si>
    <t>132</t>
  </si>
  <si>
    <t>60794102</t>
  </si>
  <si>
    <t>parapet dřevotřískový vnitřní povrch laminátový š 260mm</t>
  </si>
  <si>
    <t>-1767856856</t>
  </si>
  <si>
    <t>133</t>
  </si>
  <si>
    <t>766699611.r</t>
  </si>
  <si>
    <t>M+D krytů topného tělesa dřevěných povrchově upravených, vč větracích mřížek</t>
  </si>
  <si>
    <t>-100081698</t>
  </si>
  <si>
    <t>"T01" 9*(1,4*0,73+1,4*0,3)</t>
  </si>
  <si>
    <t>"T02" 3*(1,2*0,73+1,2*0,3)</t>
  </si>
  <si>
    <t>"T03" 3*(0,9*1,13+0,9*0,3)</t>
  </si>
  <si>
    <t>134</t>
  </si>
  <si>
    <t>776.r01</t>
  </si>
  <si>
    <t>Dělící stěna mezi toalety s jednostrannou dekorací</t>
  </si>
  <si>
    <t>1048882267</t>
  </si>
  <si>
    <t>"T04" 4</t>
  </si>
  <si>
    <t>135</t>
  </si>
  <si>
    <t>776.r011</t>
  </si>
  <si>
    <t xml:space="preserve">Šatní blok </t>
  </si>
  <si>
    <t>-712777159</t>
  </si>
  <si>
    <t>"T05" 5</t>
  </si>
  <si>
    <t>136</t>
  </si>
  <si>
    <t>776.r012</t>
  </si>
  <si>
    <t>Věšáky do umývárny</t>
  </si>
  <si>
    <t>-1324417893</t>
  </si>
  <si>
    <t>"T06" 2</t>
  </si>
  <si>
    <t>137</t>
  </si>
  <si>
    <t>776.r04</t>
  </si>
  <si>
    <t>Venkovní žaluzie vč. podomítkových kastlíků</t>
  </si>
  <si>
    <t>-1206516365</t>
  </si>
  <si>
    <t>138</t>
  </si>
  <si>
    <t>998766101</t>
  </si>
  <si>
    <t>Přesun hmot pro konstrukce truhlářské stanovený z hmotnosti přesunovaného materiálu vodorovná dopravní vzdálenost do 50 m základní v objektech výšky do 6 m</t>
  </si>
  <si>
    <t>1750995139</t>
  </si>
  <si>
    <t>https://podminky.urs.cz/item/CS_URS_2024_01/998766101</t>
  </si>
  <si>
    <t>139</t>
  </si>
  <si>
    <t>O1</t>
  </si>
  <si>
    <t>Okno ozn 101 ve výpisu oken</t>
  </si>
  <si>
    <t>-1798924066</t>
  </si>
  <si>
    <t>140</t>
  </si>
  <si>
    <t>O2</t>
  </si>
  <si>
    <t>Okno ozn 102 ve výpisu oken</t>
  </si>
  <si>
    <t>-360815928</t>
  </si>
  <si>
    <t>141</t>
  </si>
  <si>
    <t>O3</t>
  </si>
  <si>
    <t>Okno ozn 103 ve výpisu oken</t>
  </si>
  <si>
    <t>1504914585</t>
  </si>
  <si>
    <t>142</t>
  </si>
  <si>
    <t>O4</t>
  </si>
  <si>
    <t>Okno ozn 110 ve výpisu oken</t>
  </si>
  <si>
    <t>575628001</t>
  </si>
  <si>
    <t>143</t>
  </si>
  <si>
    <t>O5</t>
  </si>
  <si>
    <t>Okno ozn 111 ve výpisu oken</t>
  </si>
  <si>
    <t>1495835602</t>
  </si>
  <si>
    <t>144</t>
  </si>
  <si>
    <t>O6</t>
  </si>
  <si>
    <t>Okno ozn 104 ve výpisu oken</t>
  </si>
  <si>
    <t>-284677721</t>
  </si>
  <si>
    <t>145</t>
  </si>
  <si>
    <t>OO</t>
  </si>
  <si>
    <t>Montáž oken vč. drobného materiálu a dopravy</t>
  </si>
  <si>
    <t>218556173</t>
  </si>
  <si>
    <t>767</t>
  </si>
  <si>
    <t>Konstrukce zámečnické</t>
  </si>
  <si>
    <t>146</t>
  </si>
  <si>
    <t>767.r01</t>
  </si>
  <si>
    <t>Hliníková dilatační lišta</t>
  </si>
  <si>
    <t>1124010161</t>
  </si>
  <si>
    <t>"Z6" 4,6</t>
  </si>
  <si>
    <t>147</t>
  </si>
  <si>
    <t>767161126.r</t>
  </si>
  <si>
    <t xml:space="preserve">Montáž a dodávka zábradlí rovného z trubek </t>
  </si>
  <si>
    <t>2118784570</t>
  </si>
  <si>
    <t>"Z2" 3,0</t>
  </si>
  <si>
    <t>"Z3" 2,0</t>
  </si>
  <si>
    <t>"Z4" 2,5</t>
  </si>
  <si>
    <t>148</t>
  </si>
  <si>
    <t>767531121</t>
  </si>
  <si>
    <t>Montáž vstupních čisticích zón z rohoží osazení rámu mosazného nebo hliníkového zapuštěného z L profilů</t>
  </si>
  <si>
    <t>1484331111</t>
  </si>
  <si>
    <t>"Z1" 2*1,8+2*0,8</t>
  </si>
  <si>
    <t>149</t>
  </si>
  <si>
    <t>69752160</t>
  </si>
  <si>
    <t>rám pro zapuštění profil L-30/30 25/25 20/30 15/30-Al</t>
  </si>
  <si>
    <t>2044178381</t>
  </si>
  <si>
    <t>5,2*1,1 'Přepočtené koeficientem množství</t>
  </si>
  <si>
    <t>150</t>
  </si>
  <si>
    <t>767531213</t>
  </si>
  <si>
    <t>Montáž vstupních čisticích zón z rohoží kovových nebo plastových plochy přes 1 do 1,5 m2</t>
  </si>
  <si>
    <t>1166069223</t>
  </si>
  <si>
    <t>"Z1" 1</t>
  </si>
  <si>
    <t>151</t>
  </si>
  <si>
    <t>69752030</t>
  </si>
  <si>
    <t>rohož vstupní provedení hliník nebo mosaz/gumové vlnovky/</t>
  </si>
  <si>
    <t>1429401894</t>
  </si>
  <si>
    <t>1*1,1 'Přepočtené koeficientem množství</t>
  </si>
  <si>
    <t>152</t>
  </si>
  <si>
    <t>767810113</t>
  </si>
  <si>
    <t>Montáž větracích mřížek ocelových čtyřhranných, průřezu přes 0,04 do 0,09 m2</t>
  </si>
  <si>
    <t>365456655</t>
  </si>
  <si>
    <t>"Z5" 4</t>
  </si>
  <si>
    <t>153</t>
  </si>
  <si>
    <t>55341413</t>
  </si>
  <si>
    <t>mřížka hliníková 400x400mm</t>
  </si>
  <si>
    <t>1168841714</t>
  </si>
  <si>
    <t>154</t>
  </si>
  <si>
    <t>998767101</t>
  </si>
  <si>
    <t>Přesun hmot pro zámečnické konstrukce stanovený z hmotnosti přesunovaného materiálu vodorovná dopravní vzdálenost do 50 m základní v objektech výšky do 6 m</t>
  </si>
  <si>
    <t>-1711847665</t>
  </si>
  <si>
    <t>771</t>
  </si>
  <si>
    <t>Podlahy z dlaždic</t>
  </si>
  <si>
    <t>155</t>
  </si>
  <si>
    <t>771474112</t>
  </si>
  <si>
    <t>Montáž soklů z dlaždic keramických lepených cementovým flexibilním lepidlem rovných, výšky přes 65 do 90 mm</t>
  </si>
  <si>
    <t>1730266121</t>
  </si>
  <si>
    <t>https://podminky.urs.cz/item/CS_URS_2024_01/771474112</t>
  </si>
  <si>
    <t>"1.01" (2*2,1+2*2,0)-1,8-0,9</t>
  </si>
  <si>
    <t>156</t>
  </si>
  <si>
    <t>59761187</t>
  </si>
  <si>
    <t>sokl keramický mrazuvzdorný povrch hladký/lapovaný tl do 10mm výšky přes 65 do 90 mm</t>
  </si>
  <si>
    <t>1469660555</t>
  </si>
  <si>
    <t>5,5</t>
  </si>
  <si>
    <t>5,5*1,1 'Přepočtené koeficientem množství</t>
  </si>
  <si>
    <t>157</t>
  </si>
  <si>
    <t>771574419</t>
  </si>
  <si>
    <t>Montáž podlah z dlaždic keramických lepených cementovým flexibilním lepidlem hladkých, tloušťky do 10 mm přes 22 do 25 ks/m2</t>
  </si>
  <si>
    <t>-336279310</t>
  </si>
  <si>
    <t>https://podminky.urs.cz/item/CS_URS_2024_01/771574419</t>
  </si>
  <si>
    <t>"1.01" 4,54</t>
  </si>
  <si>
    <t>"1.07" 9,0</t>
  </si>
  <si>
    <t>"1.08" 6,3</t>
  </si>
  <si>
    <t>"1.09"1,53</t>
  </si>
  <si>
    <t>158</t>
  </si>
  <si>
    <t>59761159</t>
  </si>
  <si>
    <t>dlažba keramická slinutá mrazuvzdorná povrch hladký/matný tl do 10mm přes 22 do 25ks/m2</t>
  </si>
  <si>
    <t>-271967915</t>
  </si>
  <si>
    <t>21,37</t>
  </si>
  <si>
    <t>21,37*1,1 'Přepočtené koeficientem množství</t>
  </si>
  <si>
    <t>159</t>
  </si>
  <si>
    <t>771591112</t>
  </si>
  <si>
    <t>Izolace podlahy pod dlažbu nátěrem nebo stěrkou ve dvou vrstvách</t>
  </si>
  <si>
    <t>-2106147788</t>
  </si>
  <si>
    <t>https://podminky.urs.cz/item/CS_URS_2024_01/771591112</t>
  </si>
  <si>
    <t>160</t>
  </si>
  <si>
    <t>998771101</t>
  </si>
  <si>
    <t>Přesun hmot pro podlahy z dlaždic stanovený z hmotnosti přesunovaného materiálu vodorovná dopravní vzdálenost do 50 m základní v objektech výšky do 6 m</t>
  </si>
  <si>
    <t>-1924667923</t>
  </si>
  <si>
    <t>https://podminky.urs.cz/item/CS_URS_2024_01/998771101</t>
  </si>
  <si>
    <t>776</t>
  </si>
  <si>
    <t>Podlahy povlakové</t>
  </si>
  <si>
    <t>161</t>
  </si>
  <si>
    <t>776211111</t>
  </si>
  <si>
    <t>Montáž textilních podlahovin lepením pásů standardních</t>
  </si>
  <si>
    <t>663920377</t>
  </si>
  <si>
    <t>https://podminky.urs.cz/item/CS_URS_2024_01/776211111</t>
  </si>
  <si>
    <t>"1.03" 29,1</t>
  </si>
  <si>
    <t>162</t>
  </si>
  <si>
    <t>69751063</t>
  </si>
  <si>
    <t>koberec zátěžový vpichovaný role š 2m, vlákno 100% PA, hm 800g/m2, R &lt;= 100MΩ, zátěž 33, útlum 25dB, hořlavost Bfl S1</t>
  </si>
  <si>
    <t>1055606431</t>
  </si>
  <si>
    <t>29,1</t>
  </si>
  <si>
    <t>29,1*1,1 'Přepočtené koeficientem množství</t>
  </si>
  <si>
    <t>163</t>
  </si>
  <si>
    <t>776241111</t>
  </si>
  <si>
    <t>Montáž podlahovin ze sametového vinylu lepením pásů hladkých (bez vzoru)</t>
  </si>
  <si>
    <t>1840116692</t>
  </si>
  <si>
    <t>https://podminky.urs.cz/item/CS_URS_2024_01/776241111</t>
  </si>
  <si>
    <t>"1.02" 18,93</t>
  </si>
  <si>
    <t>"1.03" 36,7</t>
  </si>
  <si>
    <t>"1.04" 34,2</t>
  </si>
  <si>
    <t>"1.05" 12,15</t>
  </si>
  <si>
    <t>164</t>
  </si>
  <si>
    <t>28411141</t>
  </si>
  <si>
    <t>PVC vinyl homogenní protiskluzná se vsypem a výztuž. vrstvou tl 2,00mm nášlapná vrstva 2,00mm, hořlavost Bfl-s1, třída zátěže 34/43, útlum 5dB, bodová zátěž &lt;= 0,10mm, protiskluznost R10</t>
  </si>
  <si>
    <t>1757169718</t>
  </si>
  <si>
    <t>101,98</t>
  </si>
  <si>
    <t>165</t>
  </si>
  <si>
    <t>776411111</t>
  </si>
  <si>
    <t>Montáž soklíků lepením obvodových, výšky do 80 mm</t>
  </si>
  <si>
    <t>1738714370</t>
  </si>
  <si>
    <t>https://podminky.urs.cz/item/CS_URS_2024_01/776411111</t>
  </si>
  <si>
    <t>"1.02" (3,95+0,1+2,61+2,19+2,0+1,7+4,5+0,1)-2*0,9</t>
  </si>
  <si>
    <t>"1.03" (2*6,28+2*10,4)-2*0,8-2*0,9-1,1</t>
  </si>
  <si>
    <t>"1.04" (2*4,68+2*7,6)-0,9</t>
  </si>
  <si>
    <t>"1.05" (2*4,68+2*2,71)-0,8</t>
  </si>
  <si>
    <t>166</t>
  </si>
  <si>
    <t>28411009</t>
  </si>
  <si>
    <t>lišta soklová PVC 18x80mm</t>
  </si>
  <si>
    <t>-1857931790</t>
  </si>
  <si>
    <t>81,85</t>
  </si>
  <si>
    <t>81,85*1,02 'Přepočtené koeficientem množství</t>
  </si>
  <si>
    <t>167</t>
  </si>
  <si>
    <t>776421312</t>
  </si>
  <si>
    <t>Montáž lišt přechodových šroubovaných</t>
  </si>
  <si>
    <t>118063464</t>
  </si>
  <si>
    <t>https://podminky.urs.cz/item/CS_URS_2024_01/776421312</t>
  </si>
  <si>
    <t>"1.03" 6,28</t>
  </si>
  <si>
    <t>168</t>
  </si>
  <si>
    <t>59054153</t>
  </si>
  <si>
    <t>profil přechodový mezi kobercem a vinylem</t>
  </si>
  <si>
    <t>1440326705</t>
  </si>
  <si>
    <t>6,28</t>
  </si>
  <si>
    <t>6,28*1,02 'Přepočtené koeficientem množství</t>
  </si>
  <si>
    <t>169</t>
  </si>
  <si>
    <t>998776101</t>
  </si>
  <si>
    <t>Přesun hmot pro podlahy povlakové stanovený z hmotnosti přesunovaného materiálu vodorovná dopravní vzdálenost do 50 m základní v objektech výšky do 6 m</t>
  </si>
  <si>
    <t>-1359399164</t>
  </si>
  <si>
    <t>https://podminky.urs.cz/item/CS_URS_2024_01/998776101</t>
  </si>
  <si>
    <t>781</t>
  </si>
  <si>
    <t>Dokončovací práce - obklady</t>
  </si>
  <si>
    <t>170</t>
  </si>
  <si>
    <t>781121011</t>
  </si>
  <si>
    <t>Příprava podkladu před provedením obkladu nátěr penetrační na stěnu</t>
  </si>
  <si>
    <t>-1297008521</t>
  </si>
  <si>
    <t>https://podminky.urs.cz/item/CS_URS_2024_01/781121011</t>
  </si>
  <si>
    <t>"1.07" (2*1,825+2*(0,25+0,9+3,36))*1,6-2*0,8*1,6</t>
  </si>
  <si>
    <t>"1.08" ((2*1,7+2*(2,27+0,7+0,55))*1,6-2*0,7*1,6)+((2*0,88+2*1,59)*2,2-0,7*2,2)</t>
  </si>
  <si>
    <t>"1.09" (2*1,86+2*0,9)*1,6-0,7*1,6</t>
  </si>
  <si>
    <t>171</t>
  </si>
  <si>
    <t>781131112</t>
  </si>
  <si>
    <t>Izolace stěny pod obklad izolace nátěrem nebo stěrkou ve dvou vrstvách - VČ. ÚPRAVY V ROZÍCH</t>
  </si>
  <si>
    <t>-537108040</t>
  </si>
  <si>
    <t>https://podminky.urs.cz/item/CS_URS_2024_01/781131112</t>
  </si>
  <si>
    <t>"1.07" (2*1,825+2*(0,25+0,9+3,36))*0,15-2*0,8*0,15</t>
  </si>
  <si>
    <t>"1.08" (2*1,7+2*(2,27+0,7+0,55))*0,15-2*0,7*0,15+((2*0,88+2*1,59)*2,2-0,7*2,2)</t>
  </si>
  <si>
    <t>"1.09" (2*1,86+2*0,9)*0,15-0,7*0,15</t>
  </si>
  <si>
    <t>172</t>
  </si>
  <si>
    <t>781472219</t>
  </si>
  <si>
    <t>Montáž keramických obkladů stěn lepených cementovým flexibilním lepidlem hladkých přes 22 do 25 ks/m2</t>
  </si>
  <si>
    <t>1536489779</t>
  </si>
  <si>
    <t>https://podminky.urs.cz/item/CS_URS_2024_01/781472219</t>
  </si>
  <si>
    <t>173</t>
  </si>
  <si>
    <t>59761714</t>
  </si>
  <si>
    <t>obklad keramický nemrazuvzdorný povrch hladký/matný tl do 10mm přes 22 do 25ks/m2</t>
  </si>
  <si>
    <t>-17272588</t>
  </si>
  <si>
    <t>49,216*1,1 'Přepočtené koeficientem množství</t>
  </si>
  <si>
    <t>174</t>
  </si>
  <si>
    <t>781492251</t>
  </si>
  <si>
    <t>Obklad - dokončující práce montáž profilu lepeného flexibilním cementovým lepidlem ukončovacího</t>
  </si>
  <si>
    <t>-833513052</t>
  </si>
  <si>
    <t>https://podminky.urs.cz/item/CS_URS_2024_01/781492251</t>
  </si>
  <si>
    <t>"1.07 - vod." (2*1,825+2*(0,25+0,9+3,36))+1,2</t>
  </si>
  <si>
    <t>"1.07 - svis." 2*(1,6-1,45)+6*1,6</t>
  </si>
  <si>
    <t>"1.08 - vod." ((2*1,7+2*(2,27+0,7+0,55))+1,2)+(2*0,88+2*1,59)</t>
  </si>
  <si>
    <t>"1.08 - svis." 2*(1,6-1,45)+5*1,6</t>
  </si>
  <si>
    <t>"1.09 - vod." (2*1,86+2*0,9)</t>
  </si>
  <si>
    <t>"1.09 - svis." 2*1,6</t>
  </si>
  <si>
    <t>175</t>
  </si>
  <si>
    <t>28342003</t>
  </si>
  <si>
    <t>lišta ukončovací z PVC 10mm</t>
  </si>
  <si>
    <t>1463665498</t>
  </si>
  <si>
    <t>57,37*1,05 'Přepočtené koeficientem množství</t>
  </si>
  <si>
    <t>176</t>
  </si>
  <si>
    <t>781495115</t>
  </si>
  <si>
    <t>Obklad - dokončující práce ostatní práce spárování silikonem</t>
  </si>
  <si>
    <t>305589276</t>
  </si>
  <si>
    <t>https://podminky.urs.cz/item/CS_URS_2024_01/781495115</t>
  </si>
  <si>
    <t>mezi dlažbou a obkladem</t>
  </si>
  <si>
    <t>"1.08" ((2*1,7+2*(2,27+0,7+0,55)))+((2*0,88+2*1,59))</t>
  </si>
  <si>
    <t>177</t>
  </si>
  <si>
    <t>998781101</t>
  </si>
  <si>
    <t>Přesun hmot pro obklady keramické stanovený z hmotnosti přesunovaného materiálu vodorovná dopravní vzdálenost do 50 m základní v objektech výšky do 6 m</t>
  </si>
  <si>
    <t>-738892955</t>
  </si>
  <si>
    <t>https://podminky.urs.cz/item/CS_URS_2024_01/998781101</t>
  </si>
  <si>
    <t>784</t>
  </si>
  <si>
    <t>Dokončovací práce - malby a tapety</t>
  </si>
  <si>
    <t>178</t>
  </si>
  <si>
    <t>784211001</t>
  </si>
  <si>
    <t>Malby z malířských směsí oděruvzdorných za mokra jednonásobné, bílé za mokra odruvzdorné výborně v místnostech výšky do 3,80 m</t>
  </si>
  <si>
    <t>-728977283</t>
  </si>
  <si>
    <t>https://podminky.urs.cz/item/CS_URS_2024_01/784211001</t>
  </si>
  <si>
    <t>"omíítky" 364,072</t>
  </si>
  <si>
    <t>- "obklad" 49,216</t>
  </si>
  <si>
    <t>"stropy" 165,27+18,23</t>
  </si>
  <si>
    <t>Vedlejší rozpočtové náklady</t>
  </si>
  <si>
    <t>VRN1</t>
  </si>
  <si>
    <t>Průzkumné, geodetické a projektové práce</t>
  </si>
  <si>
    <t>179</t>
  </si>
  <si>
    <t>012002000</t>
  </si>
  <si>
    <t>Geodetické práce</t>
  </si>
  <si>
    <t>1024</t>
  </si>
  <si>
    <t>570272912</t>
  </si>
  <si>
    <t>https://podminky.urs.cz/item/CS_URS_2024_01/012002000</t>
  </si>
  <si>
    <t>VRN3</t>
  </si>
  <si>
    <t>Zařízení staveniště</t>
  </si>
  <si>
    <t>180</t>
  </si>
  <si>
    <t>030001000</t>
  </si>
  <si>
    <t>soub</t>
  </si>
  <si>
    <t>1885562127</t>
  </si>
  <si>
    <t>https://podminky.urs.cz/item/CS_URS_2024_01/030001000</t>
  </si>
  <si>
    <t>VRN9</t>
  </si>
  <si>
    <t>Ostatní náklady</t>
  </si>
  <si>
    <t>181</t>
  </si>
  <si>
    <t>090001000</t>
  </si>
  <si>
    <t>2025577777</t>
  </si>
  <si>
    <t>https://podminky.urs.cz/item/CS_URS_2024_01/090001000</t>
  </si>
  <si>
    <t>01.1 - Interiér</t>
  </si>
  <si>
    <t>HSV - HSV</t>
  </si>
  <si>
    <t xml:space="preserve">    D1 - Herna</t>
  </si>
  <si>
    <t xml:space="preserve">    D11 - Ložnice</t>
  </si>
  <si>
    <t xml:space="preserve">    D111 - Kancelář</t>
  </si>
  <si>
    <t xml:space="preserve">    D1111 - Šatna, umývárna</t>
  </si>
  <si>
    <t>D1</t>
  </si>
  <si>
    <t>Herna</t>
  </si>
  <si>
    <t>K009</t>
  </si>
  <si>
    <t>Dětské patro slouží ke hře a odpočinku. Ve spodní části je kuchyňka s divadlem a obchůdkem. Materiál: kostra - bukový masiv; skříňky, police a korpusy - kvalitní barevná lamino deska; dekorace - MDF barevně lakovaná deska, průhledy - bezpečnostní sklo.</t>
  </si>
  <si>
    <t>-1810672526</t>
  </si>
  <si>
    <t>K010</t>
  </si>
  <si>
    <t>Katedra se 4 uzamykatelnými zásuvkami, bez zad. Rozměr 1400x700xV750 mm. Materiál stolová deska LTD 25 mm, ostaní části LTD 18mm, ABS 2 mm,</t>
  </si>
  <si>
    <t>-300907965</t>
  </si>
  <si>
    <t>K011</t>
  </si>
  <si>
    <t>Dětský stůl s barevnou stolovou deskou a podnoží z masivního dřeva. Rozměr: 120x80cm, výška stolu 52cm. Materiál: Lamino 18mm, ABS hrana, buková podnož</t>
  </si>
  <si>
    <t>1263432461</t>
  </si>
  <si>
    <t>K012</t>
  </si>
  <si>
    <t>Stohovatelná židle z masivního buku, výška sedáku 30cm.</t>
  </si>
  <si>
    <t>-1839582868</t>
  </si>
  <si>
    <t>K013</t>
  </si>
  <si>
    <t>Konferenční židle s čalouněným panelem na sedáku. Materiál: chromový ocelový rám, dřevěná skořepina</t>
  </si>
  <si>
    <t>827646129</t>
  </si>
  <si>
    <t>K014</t>
  </si>
  <si>
    <t>Kosmetický stolek se zásuvkou a velkým zrcadlem. Rozměr 60x148cm, hl.40cm. Materiál: lamino 18mm, ABS hrana, barevně lakovaná dřevovláknitá MDF deska, buková překližka, bezpečnostní fólie</t>
  </si>
  <si>
    <t>374309474</t>
  </si>
  <si>
    <t>K015</t>
  </si>
  <si>
    <t>Taburetka barevná 30x30x30cm</t>
  </si>
  <si>
    <t>-1696003992</t>
  </si>
  <si>
    <t>K016</t>
  </si>
  <si>
    <t>Značkovník s kolíčky - 20 míst. Rozměr 56x76cm. Materiál: březová překližka</t>
  </si>
  <si>
    <t>-2012337414</t>
  </si>
  <si>
    <t>K017</t>
  </si>
  <si>
    <t>Dekorativní korková nástěnka s jednoduchým obloukem, 78x112cm. Materiál: barevně lakovaná MDF deska, buková překližka, kvalitní jemnozrnný korek</t>
  </si>
  <si>
    <t>-698725454</t>
  </si>
  <si>
    <t>K018</t>
  </si>
  <si>
    <t>Skříňka s dvířky a policemi, zvýšená. Rozměr: 100x40, v.130cm. Materiál: lamino 18mm, ABS hrana.</t>
  </si>
  <si>
    <t>930231960</t>
  </si>
  <si>
    <t>K019</t>
  </si>
  <si>
    <t>Skříňka policová, zvýšená. Rozměr: 100x40, v.130cm. Materiál: lamino 18mm, ABS hrana. 12 plastových boxů</t>
  </si>
  <si>
    <t>-1886605266</t>
  </si>
  <si>
    <t>K020</t>
  </si>
  <si>
    <t>Nástěnná dřevěná dekorace Slunce Mio, Rozměr: 78x58cm (s dráty 130x98cm). Materiál: barevně lakovaná dřevovláknitá MDF deska, buková překližka, dráty práškově lakované</t>
  </si>
  <si>
    <t>1747162845</t>
  </si>
  <si>
    <t>K021</t>
  </si>
  <si>
    <t>Nástěnná dřevěná dekorace Rozkvetlý kvítek, Rozměr: 64x99cm. Materiál: barevně lakovaná dřevovláknitá MDF deska, buková překližka</t>
  </si>
  <si>
    <t>-1175026032</t>
  </si>
  <si>
    <t>K022</t>
  </si>
  <si>
    <t>Nástěnná dřevěná dekorace Mák, Rozměr: 54x89cm. Materiál: barevně lakovaná dřevovláknitá MDF deska, březová překližka</t>
  </si>
  <si>
    <t>945887893</t>
  </si>
  <si>
    <t>K023</t>
  </si>
  <si>
    <t>Pojízdný vozík na výtvarné potřeby v jemných barvách. Rozměr: 80x40xv.80cm. Materiál: lamino 18mm, ABS hrana</t>
  </si>
  <si>
    <t>1083282029</t>
  </si>
  <si>
    <t>K024</t>
  </si>
  <si>
    <t>Skříň na hračka a pomůcky. Rozměr: 83,4x50xv.180cm. Materiál: lamino 18mm, ABS hrana</t>
  </si>
  <si>
    <t>262642098</t>
  </si>
  <si>
    <t>K025</t>
  </si>
  <si>
    <t>Skříň nízká, policová. Rozměr: 100x40xv.80cm. Materiál: lamino 18mm, ABS hrana</t>
  </si>
  <si>
    <t>1659960527</t>
  </si>
  <si>
    <t>K026</t>
  </si>
  <si>
    <t>Magnetická tabule s mitivem berušky. Rozměr: 120x126cm, tabule 120x90cm. Materiál: barevně lakovaná dřevovláknitá MDF deska, buková překližka, magnetická tabule</t>
  </si>
  <si>
    <t>1575190861</t>
  </si>
  <si>
    <t>K027</t>
  </si>
  <si>
    <t>Montáž hodinová</t>
  </si>
  <si>
    <t>600463344</t>
  </si>
  <si>
    <t>D11</t>
  </si>
  <si>
    <t>Ložnice</t>
  </si>
  <si>
    <t>K028</t>
  </si>
  <si>
    <t>Stohovatelné lůžko s kolečky včetně matrace. Rozměr: 130x60cm. Materiál: buk</t>
  </si>
  <si>
    <t>-2125133943</t>
  </si>
  <si>
    <t>K029</t>
  </si>
  <si>
    <t>Nástěnný dřevěný dekorativní oblouk Hvězdičky, Rozměr: 200x22cm. Materiál: barevně lakovaná dřevovláknitá MDF deska, buková překližka</t>
  </si>
  <si>
    <t>-873194960</t>
  </si>
  <si>
    <t>K030</t>
  </si>
  <si>
    <t>Dětské nástěnné hodiny s dekorací Hvězdička. Rozměr: 58x38cm. Materiál: barevně lakovaná dřevovláknitá MDF deska, buková překližka, plast</t>
  </si>
  <si>
    <t>1321951794</t>
  </si>
  <si>
    <t>K031</t>
  </si>
  <si>
    <t>Nástěnná dřevěná dekorace Kometa, Rozměr: 38x28cm. Materiál: barevně lakovaná dřevovláknitá MDF deska, buková překližka</t>
  </si>
  <si>
    <t>-480865243</t>
  </si>
  <si>
    <t>K032</t>
  </si>
  <si>
    <t>Nástěnná dřevěná dekorace Sluníčko v oblacích, Rozměr: 58x26cm. Materiál: barevně lakovaná dřevovláknitá MDF deska, buková překližka</t>
  </si>
  <si>
    <t>1969752941</t>
  </si>
  <si>
    <t>K033</t>
  </si>
  <si>
    <t>Nástěnná dřevěná dekorace Ovečka Mili, Rozměr: 58x38cm. Materiál: barevně lakovaná dřevovláknitá MDF deska, březová překližka</t>
  </si>
  <si>
    <t>1553382705</t>
  </si>
  <si>
    <t>K034</t>
  </si>
  <si>
    <t>Nástěnná dřevěná dekorace Ovečka se zvonkem, Rozměr: 78x58cm. Materiál: barevně lakovaná dřevovláknitá MDF deska, březová překližka</t>
  </si>
  <si>
    <t>-516085612</t>
  </si>
  <si>
    <t>K035</t>
  </si>
  <si>
    <t>Nástěnná dřevěná dekorace Ovečka Lili, Rozměr: 58x38cm. Materiál: barevně lakovaná dřevovláknitá MDF deska, březová překližka</t>
  </si>
  <si>
    <t>2025145586</t>
  </si>
  <si>
    <t>K036</t>
  </si>
  <si>
    <t>Nástěnná dřevěná dekorace Mraky střední, Rozměr: 43x38cm. Materiál: barevně lakovaná dřevovláknitá MDF deska, březová překližka</t>
  </si>
  <si>
    <t>999897264</t>
  </si>
  <si>
    <t>K037</t>
  </si>
  <si>
    <t>Nástěnná dřevěná dekorace Měsíc, Rozměr: 38x43cm. Materiál: barevně lakovaná dřevovláknitá MDF deska, březová překližka</t>
  </si>
  <si>
    <t>5590302</t>
  </si>
  <si>
    <t>-120835628</t>
  </si>
  <si>
    <t>D111</t>
  </si>
  <si>
    <t>Kancelář</t>
  </si>
  <si>
    <t>K038</t>
  </si>
  <si>
    <t>Kancelářský stůl s pultem. Rozměr 1500x700xV800 mm. Materiál stolová deska LTD 25 mm, ostaní části LTD 18mm, ABS 2 mm,</t>
  </si>
  <si>
    <t>455275041</t>
  </si>
  <si>
    <t>K039</t>
  </si>
  <si>
    <t>Pojízdný kontejner se 4 zásuvkami, uzamykatelný. Rozměr 400x600xV600 mm. Materiál Lamino 18mm, ABS hrana</t>
  </si>
  <si>
    <t>241538630</t>
  </si>
  <si>
    <t>K040</t>
  </si>
  <si>
    <t>Kancelářská židle s područkami, s čalouněným sedákem a opěrákem.</t>
  </si>
  <si>
    <t>-1466421346</t>
  </si>
  <si>
    <t>K041</t>
  </si>
  <si>
    <t>Vysoká skříň kombinovaná police/dvířka. Rozměr: 100x40, v.180cm. Materiál: lamino 18mm, ABS hrana. Dvířka uzamykatelná</t>
  </si>
  <si>
    <t>-1357661805</t>
  </si>
  <si>
    <t>K042</t>
  </si>
  <si>
    <t>Nástavec na skříň s dvířky. Rozměr: 100x40, v.60cm. Materiál: lamino 18mm, ABS hrana. Dvířka uzamykatelná</t>
  </si>
  <si>
    <t>-1198158440</t>
  </si>
  <si>
    <t>K043</t>
  </si>
  <si>
    <t>Skříň kombinovaná police/dvířka. Rozměr: 100x36, v.110cm. Materiál: lamino 18mm, ABS hrana. Dvířka uzamykatelná</t>
  </si>
  <si>
    <t>-1684257897</t>
  </si>
  <si>
    <t>K044</t>
  </si>
  <si>
    <t>Skříň kombinovaná police/dvířka. Rozměr: 50x36, v.110cm. Materiál: lamino 18mm, ABS hrana. Dvířka uzamykatelná</t>
  </si>
  <si>
    <t>1829658553</t>
  </si>
  <si>
    <t>K045</t>
  </si>
  <si>
    <t>Polička na knihy zdvojená. Rozměr: 100x27xv.50cm. Materiál: lamino 18mm, ABS hrana.</t>
  </si>
  <si>
    <t>2041862409</t>
  </si>
  <si>
    <t>K046</t>
  </si>
  <si>
    <t>Šatní skříň. Rozměr: 60x60, v.180cm. Materiál: lamino 18mm, ABS hrana.</t>
  </si>
  <si>
    <t>330958870</t>
  </si>
  <si>
    <t>K047</t>
  </si>
  <si>
    <t>Nástěnná dřevěná dekorace Kámen - rám s fotografií, Rozměr: 78x58cm. Materiál: barevně lakovaná dřevovláknitá MDF deska, fotografie - plastová deska</t>
  </si>
  <si>
    <t>426354214</t>
  </si>
  <si>
    <t>K048</t>
  </si>
  <si>
    <t>Nástěnná dřevěná dekorace Kámen - rám s fotografií, Rozměr: 118x78cm. Materiál: barevně lakovaná dřevovláknitá MDF deska, fotografie - plastová deska</t>
  </si>
  <si>
    <t>-402478667</t>
  </si>
  <si>
    <t>K049</t>
  </si>
  <si>
    <t>Dekorativní korková nástěnka Kameny malé, 118x116cm. Materiál: barevně lakovaná MDF deska, buková překližka, kvalitní jemnozrnný korek</t>
  </si>
  <si>
    <t>-1577255369</t>
  </si>
  <si>
    <t>K050</t>
  </si>
  <si>
    <t>Nástěnné hodiny s dekorací Kámen. Rozměr: 58x38cm. Materiál: barevně lakovaná dřevovláknitá MDF deska, buková překližka, plast</t>
  </si>
  <si>
    <t>734848718</t>
  </si>
  <si>
    <t>K051</t>
  </si>
  <si>
    <t>Nástěnný věšák, 7ks velkých dvouvěšáků. Rozměr: 180x60 cm. Materiál: lamino 18mm, ABS hrana.</t>
  </si>
  <si>
    <t>1638715741</t>
  </si>
  <si>
    <t>1473093446</t>
  </si>
  <si>
    <t>D1111</t>
  </si>
  <si>
    <t>Šatna, umývárna</t>
  </si>
  <si>
    <t>K052</t>
  </si>
  <si>
    <t>Dekorativní korková nástěnka Včelka na louce, Rozměr: 200x94cm. Materiál: barevně lakovaná MDF deska, buková překližka, kvalitní jemnozrnný korek</t>
  </si>
  <si>
    <t>-39265581</t>
  </si>
  <si>
    <t>K053</t>
  </si>
  <si>
    <t>Provázková nástěnka Motýl Matěj - levý díl. Rozměr: 38x88cm. Materiál: barevně lakovaná dřevovláknitá MDF deska, buková překližka, provázek, kovová očka</t>
  </si>
  <si>
    <t>1762132120</t>
  </si>
  <si>
    <t>K054</t>
  </si>
  <si>
    <t>Středová liště k provázkové nástěnce. Rozměr: 16x88cm. Materiál: barevně lakovaná dřevovláknitá MDF deska,</t>
  </si>
  <si>
    <t>-611214394</t>
  </si>
  <si>
    <t>K055</t>
  </si>
  <si>
    <t>Provázková nástěnka Beruška - pravý díl. Rozměr: 38x88cm. Materiál: barevně lakovaná dřevovláknitá MDF deska, buková překližka, provázek, kovová očka</t>
  </si>
  <si>
    <t>1065686075</t>
  </si>
  <si>
    <t>K056</t>
  </si>
  <si>
    <t>Značkovník Beruška s kolíčky - 20 míst. Rozměr: 58x84cm. Materiál: barevně lakovaná dřevovláknitá MDF deska, březová překližka, bukové čtverečky, plastové rámečky</t>
  </si>
  <si>
    <t>510822086</t>
  </si>
  <si>
    <t>K057</t>
  </si>
  <si>
    <t>Dekorativní korková nástěnka Veselé sluníčko, Rozměr: 78x135 cm. Materiál: barevně lakovaná MDF deska, buková překližka, kvalitní jemnozrnný korek</t>
  </si>
  <si>
    <t>1814462592</t>
  </si>
  <si>
    <t>K058</t>
  </si>
  <si>
    <t>Nástěnný dřevěný dekorativní oblouk Klasy, Rozměr: 200x22cm. Materiál: barevně lakovaná dřevovláknitá MDF deska, buková překližka</t>
  </si>
  <si>
    <t>-1131384952</t>
  </si>
  <si>
    <t>K059</t>
  </si>
  <si>
    <t>Nástěnný dřevěný dekorativní oblouk Rozkvetlá louka, Rozměr: 100x22cm. Materiál: barevně lakovaná dřevovláknitá MDF deska, buková překližka</t>
  </si>
  <si>
    <t>-715459327</t>
  </si>
  <si>
    <t>K060</t>
  </si>
  <si>
    <t>Nástěnná dřevěná dekorace Slunce Natura, Rozměr: 78x58cm (s dráty 130x98cm). Materiál: barevně lakovaná dřevovláknitá MDF deska, buková překližka, dráty práškově lakované</t>
  </si>
  <si>
    <t>1183903915</t>
  </si>
  <si>
    <t>K061</t>
  </si>
  <si>
    <t>Zrcadlo vnější prům. 38cm, průměr zrcadla 27cm. Materiál: barevně lakovaná dřevovláknitá MDF deska, buková překližka, bezpečnostní fólie</t>
  </si>
  <si>
    <t>-1538357873</t>
  </si>
  <si>
    <t>K062</t>
  </si>
  <si>
    <t>Nástěnný dřevěný dekorativní oblouk Luční kvítí, Rozměr: 200x22cm. Materiál: barevně lakovaná dřevovláknitá MDF deska, buková překližka</t>
  </si>
  <si>
    <t>31389876</t>
  </si>
  <si>
    <t>K063</t>
  </si>
  <si>
    <t>Nástěnná dřevěná dekorace Beruška holčička, Rozměr: 43x38cm. Materiál: barevně lakovaná dřevovláknitá MDF deska, březová překližka</t>
  </si>
  <si>
    <t>2085662406</t>
  </si>
  <si>
    <t>K064</t>
  </si>
  <si>
    <t>Zrcadlo vnější prům. 50cm, průměr zrcadla 39cm. Materiál: barevně lakovaná dřevovláknitá MDF deska, buková překližka, bezpečnostní fólie</t>
  </si>
  <si>
    <t>501293310</t>
  </si>
  <si>
    <t>K065</t>
  </si>
  <si>
    <t>Nástěnný dřevěný dekorativní oblouk Na louce, Rozměr: 100x22cm. Materiál: barevně lakovaná dřevovláknitá MDF deska, buková překližka</t>
  </si>
  <si>
    <t>1070506087</t>
  </si>
  <si>
    <t>K066</t>
  </si>
  <si>
    <t>Nástěnná dřevěná dekorace Brouček chlapeček, Rozměr: 43x38cm. Materiál: barevně lakovaná dřevovláknitá MDF deska, březová překližka</t>
  </si>
  <si>
    <t>1204861271</t>
  </si>
  <si>
    <t>798665478</t>
  </si>
  <si>
    <t>02 - ZTI</t>
  </si>
  <si>
    <t>11 - Přípravné a přidružené práce</t>
  </si>
  <si>
    <t>12 - Odkopávky a prokopávky</t>
  </si>
  <si>
    <t>13 - Hloubené vykopávky</t>
  </si>
  <si>
    <t>15 - Roubení</t>
  </si>
  <si>
    <t>16 - Přemístění výkopku</t>
  </si>
  <si>
    <t>17 - Konstrukce ze zemin</t>
  </si>
  <si>
    <t>171 - Násypy a skládky předepsaných tvarů</t>
  </si>
  <si>
    <t>18 - Povrchové úpravy terénu</t>
  </si>
  <si>
    <t>38 - Různé kompletní konstrukce nedělitelné do stav. dílů</t>
  </si>
  <si>
    <t>45 - Podkladní a vedlejší konstrukce (inženýr. stavby kromě vozovek a železnič. svršku)</t>
  </si>
  <si>
    <t>59 - Kryty pozemních komunikací, letišť a ploch dlážděných (předlažby)</t>
  </si>
  <si>
    <t>721 - Vnitřní kanalizace</t>
  </si>
  <si>
    <t>722 - Vnitřní vodovod</t>
  </si>
  <si>
    <t>725 - Zařizovací předměty</t>
  </si>
  <si>
    <t>726 - Instalační prefabrikáty</t>
  </si>
  <si>
    <t>734 - Armatury</t>
  </si>
  <si>
    <t>87 - Potrubí z trub plastických, skleněných a čedičových</t>
  </si>
  <si>
    <t>89 - Ostatní konstrukce a práce na trubním vedení</t>
  </si>
  <si>
    <t>H27 - Vedení trubní dálková a přípojná</t>
  </si>
  <si>
    <t>H722 - Vnitřní vodovod</t>
  </si>
  <si>
    <t>H725 - Zařizovací předměty</t>
  </si>
  <si>
    <t>H726 - Instalační prefabrikáty</t>
  </si>
  <si>
    <t>H733 - Rozvod potrubí</t>
  </si>
  <si>
    <t>M46 - Zemní práce při montážích</t>
  </si>
  <si>
    <t>D1 - Ostatní materiál</t>
  </si>
  <si>
    <t>Přípravné a přidružené práce</t>
  </si>
  <si>
    <t>113106231R00</t>
  </si>
  <si>
    <t>Rozebrání dlažeb ze zámkové dlažby v kamenivu</t>
  </si>
  <si>
    <t>RTS I / 2020</t>
  </si>
  <si>
    <t>113107305R00</t>
  </si>
  <si>
    <t>Odstranění podkladu pl. 50 m2,kam.těžené tl.5 cm</t>
  </si>
  <si>
    <t>Odkopávky a prokopávky</t>
  </si>
  <si>
    <t>121101100R00</t>
  </si>
  <si>
    <t>Sejmutí ornice, pl. do 400 m2, přemístění do 50 m</t>
  </si>
  <si>
    <t>Hloubené vykopávky</t>
  </si>
  <si>
    <t>132201212R00</t>
  </si>
  <si>
    <t>Hloubení rýh š.do 200 cm hor.3 do 1000m3,STROJNĚ</t>
  </si>
  <si>
    <t>132201219R00</t>
  </si>
  <si>
    <t>Přípl.za lepivost,hloubení rýh 200cm,hor.3,STROJNĚ</t>
  </si>
  <si>
    <t>132301212R00</t>
  </si>
  <si>
    <t>Hloubení rýh š.do 200 cm hor.4 do 1000 m3, STROJNĚ</t>
  </si>
  <si>
    <t>132301219R00</t>
  </si>
  <si>
    <t>Přípl.za lepivost,hloubení rýh 200cm,hor.4,STROJNĚ</t>
  </si>
  <si>
    <t>131201112R00</t>
  </si>
  <si>
    <t>Hloubení nezapaž. jam hor.3 do 1000 m3, STROJNĚ</t>
  </si>
  <si>
    <t>131201119R00</t>
  </si>
  <si>
    <t>Příplatek za lepivost - hloubení nezap.jam v hor.3</t>
  </si>
  <si>
    <t>131301112R00</t>
  </si>
  <si>
    <t>Hloubení nezapaž. jam hor.4 do 1000 m3, STROJNĚ</t>
  </si>
  <si>
    <t>131301119R00</t>
  </si>
  <si>
    <t>Příplatek za lepivost - hloubení nezap.jam v hor.4</t>
  </si>
  <si>
    <t>Roubení</t>
  </si>
  <si>
    <t>151101101R00</t>
  </si>
  <si>
    <t>Pažení a rozepření stěn rýh - příložné - hl.do 2 m</t>
  </si>
  <si>
    <t>151101111R00</t>
  </si>
  <si>
    <t>Odstranění pažení stěn rýh - příložné - hl. do 2 m</t>
  </si>
  <si>
    <t>151101102R00</t>
  </si>
  <si>
    <t>Pažení a rozepření stěn rýh - příložné - hl.do 4 m</t>
  </si>
  <si>
    <t>151101112R00</t>
  </si>
  <si>
    <t>Odstranění pažení stěn rýh - příložné - hl. do 4 m</t>
  </si>
  <si>
    <t>Přemístění výkopku</t>
  </si>
  <si>
    <t>161101101R00</t>
  </si>
  <si>
    <t>Svislé přemístění výkopku z hor.1-4 do 2,5 m</t>
  </si>
  <si>
    <t>162701105RT6</t>
  </si>
  <si>
    <t>Vodorovné přemístění výkopku z hor.1-4 do 10000 m nosnost 30 t</t>
  </si>
  <si>
    <t>Konstrukce ze zemin</t>
  </si>
  <si>
    <t>171201101R00</t>
  </si>
  <si>
    <t>Uložení sypaniny do násypů nezhutněných (na skládku)</t>
  </si>
  <si>
    <t>174101101R00</t>
  </si>
  <si>
    <t>Zásyp jam, rýh, šachet se zhutněním</t>
  </si>
  <si>
    <t>175101101RT2</t>
  </si>
  <si>
    <t>Obsyp potrubí bez prohození sypaniny s dodáním štěrkopísku frakce 0 - 22 mm</t>
  </si>
  <si>
    <t>175101201R00</t>
  </si>
  <si>
    <t>Obsyp objektu bez prohození sypaniny - obsyp retenčních objektů</t>
  </si>
  <si>
    <t>Násypy a skládky předepsaných tvarů</t>
  </si>
  <si>
    <t>171SKLADKOVNEVD</t>
  </si>
  <si>
    <t>Poplatek za uložení na skládku (zemina a kamení)</t>
  </si>
  <si>
    <t>Povrchové úpravy terénu</t>
  </si>
  <si>
    <t>180402111R00</t>
  </si>
  <si>
    <t>Založení trávníku parkového výsevem v rovině</t>
  </si>
  <si>
    <t>181301102R00</t>
  </si>
  <si>
    <t>Rozprostření ornice, rovina, tl. 10-15 cm,do 500m2</t>
  </si>
  <si>
    <t>Různé kompletní konstrukce nedělitelné do stav. dílů</t>
  </si>
  <si>
    <t>382127873R00</t>
  </si>
  <si>
    <t>Montáž prefa.dílců - zákrytová deska akumulační nádrže - do 3,5 t - obdobná položka</t>
  </si>
  <si>
    <t>382127890R00</t>
  </si>
  <si>
    <t>Montáž prefa.dílců - dno akumulační nádrže - do 7,5t - obdobná položka</t>
  </si>
  <si>
    <t>Podkladní a vedlejší konstrukce (inženýr. stavby kromě vozovek a železnič. svršku)</t>
  </si>
  <si>
    <t>451541111R00</t>
  </si>
  <si>
    <t>Lože pod potrubí ze štěrkodrtě 0 - 63 mm</t>
  </si>
  <si>
    <t>Kryty pozemních komunikací, letišť a ploch dlážděných (předlažby)</t>
  </si>
  <si>
    <t>596215041R00</t>
  </si>
  <si>
    <t>Kladení zámkové dlažby tl. 8 cm do drtě tl. 5 cm</t>
  </si>
  <si>
    <t>721</t>
  </si>
  <si>
    <t>Vnitřní kanalizace</t>
  </si>
  <si>
    <t>721176102R00</t>
  </si>
  <si>
    <t>Potrubí PP připojovací DN 40 x 1,8 mm</t>
  </si>
  <si>
    <t>RTS II / 2015</t>
  </si>
  <si>
    <t>721176103R00</t>
  </si>
  <si>
    <t>Potrubí PP připojovací DN 50 x 1,8 mm</t>
  </si>
  <si>
    <t>721176105R00</t>
  </si>
  <si>
    <t>Potrubí PP připojovací DN 100 x 2,7 mm</t>
  </si>
  <si>
    <t>721176115R00</t>
  </si>
  <si>
    <t>Potrubí PP odpadní svislé DN 100 x 2,7 mm</t>
  </si>
  <si>
    <t>721176222R00</t>
  </si>
  <si>
    <t>Potrubí PVC svodné (ležaté) v zemi D 110 x 3,2 mm</t>
  </si>
  <si>
    <t>721176223R00</t>
  </si>
  <si>
    <t>Potrubí PVC svodné (ležaté) v zemi D 125 x 3,2 mm</t>
  </si>
  <si>
    <t>721223425RT1</t>
  </si>
  <si>
    <t>Vpusť podlahová se zápachovou uzávěrkou mřížka nerez 115 x 115 mm, odpad D 50/75 mm</t>
  </si>
  <si>
    <t>721194104R00</t>
  </si>
  <si>
    <t>Vyvedení odpadní výpustky D 40 x 1,8</t>
  </si>
  <si>
    <t>721152218R00</t>
  </si>
  <si>
    <t>Čisticí kus PP,pro odpadní svislé D 110 mm, obdobná pol.</t>
  </si>
  <si>
    <t>721273200RT3</t>
  </si>
  <si>
    <t>Souprava ventilační střešní souprava větrací hlavice D 110 mm</t>
  </si>
  <si>
    <t>721290111R00</t>
  </si>
  <si>
    <t>Zkouška těsnosti kanalizace vodou do DN 125</t>
  </si>
  <si>
    <t>721140917R00</t>
  </si>
  <si>
    <t>Oprava - propojení dosavadního potrubí do DN 150</t>
  </si>
  <si>
    <t>721242112R00</t>
  </si>
  <si>
    <t>Lapač střešních splavenin D 110 mm</t>
  </si>
  <si>
    <t>Vnitřní vodovod</t>
  </si>
  <si>
    <t>722172411R00</t>
  </si>
  <si>
    <t>Potrubí z PPR, D 20 x 2,8 mm, PN 16</t>
  </si>
  <si>
    <t>722172412R00</t>
  </si>
  <si>
    <t>Potrubí z PPR, D 25 x 3,5 mm, PN 16</t>
  </si>
  <si>
    <t>722172413R00</t>
  </si>
  <si>
    <t>Potrubí z PPR, D 32 x 4,4 mm, PN 16</t>
  </si>
  <si>
    <t>722181212RT7</t>
  </si>
  <si>
    <t>Izolace návleková pro d 20 mm tl. stěny 9 mm</t>
  </si>
  <si>
    <t>722181212RT9</t>
  </si>
  <si>
    <t>Izolace návleková pro d 25 mm tl. stěny 9 mm</t>
  </si>
  <si>
    <t>722181212RU2</t>
  </si>
  <si>
    <t>Izolace návleková pro d 32 mm tl. stěny 9 mm</t>
  </si>
  <si>
    <t>722202414R00</t>
  </si>
  <si>
    <t>Kohout kulový nerozebíratelný PP-R INSTAPLAST D 32</t>
  </si>
  <si>
    <t>722172915R00</t>
  </si>
  <si>
    <t>Propojení plastového potrubí polyf. D 40 mm</t>
  </si>
  <si>
    <t>722220111R00</t>
  </si>
  <si>
    <t>Nástěnka K 247, pro výtokový ventil G 1/2</t>
  </si>
  <si>
    <t>722223181R00</t>
  </si>
  <si>
    <t>Kohout kulový výtokový, DN 15, hadicová koncovka</t>
  </si>
  <si>
    <t>Poznámka k položce:_x000d_
Pořizované vybavení využívající vodu musí mít optimalizovanou spotřebu vody, dvě nejvyšší hodnocení EU Water Label. Tuto skutečnost bude nutné doložit např. odkazem na certifikát či technickým listem produktu.</t>
  </si>
  <si>
    <t>722235653R00</t>
  </si>
  <si>
    <t>Ventil vod.zpětný DN 25</t>
  </si>
  <si>
    <t>722235652R00</t>
  </si>
  <si>
    <t>Ventil vod.zpětný DN 20</t>
  </si>
  <si>
    <t>722290234R00</t>
  </si>
  <si>
    <t>Proplach a dezinfekce vodovod.potrubí do DN 80</t>
  </si>
  <si>
    <t>722290226R00</t>
  </si>
  <si>
    <t>Zkouška tlaku potrubí do DN 50</t>
  </si>
  <si>
    <t>725</t>
  </si>
  <si>
    <t>Zařizovací předměty</t>
  </si>
  <si>
    <t>725017134R00</t>
  </si>
  <si>
    <t>Umyvadlo na šrouby 60 x 45 cm, bílé</t>
  </si>
  <si>
    <t>soubor</t>
  </si>
  <si>
    <t>725017138R00</t>
  </si>
  <si>
    <t>Kryt sifonu umyvadel , bílý</t>
  </si>
  <si>
    <t>725017351R00</t>
  </si>
  <si>
    <t>Umývátko dětské na šrouby 45 x 32 cm, bílé</t>
  </si>
  <si>
    <t>725823121RT1</t>
  </si>
  <si>
    <t>Výtok umyvadlový stoján. ruční, vč. otvír.odpadu</t>
  </si>
  <si>
    <t>725860213R00</t>
  </si>
  <si>
    <t>Sifon umyvadlový, D 32, 40 mm</t>
  </si>
  <si>
    <t>725819401R00</t>
  </si>
  <si>
    <t>Montáž ventilu rohového s trubičkou G 1/2</t>
  </si>
  <si>
    <t>725034132RT1</t>
  </si>
  <si>
    <t>Klozet závěsný dětský bílý včetně sedátka v bílé barvě - obdobná položka</t>
  </si>
  <si>
    <t>725014131RT1</t>
  </si>
  <si>
    <t>Klozet závěsný + sedátko, bílý</t>
  </si>
  <si>
    <t>725849200R00</t>
  </si>
  <si>
    <t>Montáž baterií sprchových, nastavitelná výška</t>
  </si>
  <si>
    <t>725849302R00</t>
  </si>
  <si>
    <t>Montáž držáku sprchy</t>
  </si>
  <si>
    <t>725860222RT1</t>
  </si>
  <si>
    <t>Sifon sprchový, D 40/50 mm, samočisticí, stavitelný odpad 6/4 ", krytka nerez</t>
  </si>
  <si>
    <t>725980122R00</t>
  </si>
  <si>
    <t>Dvířka z plastu, 300 x 300 mm</t>
  </si>
  <si>
    <t>726</t>
  </si>
  <si>
    <t>Instalační prefabrikáty</t>
  </si>
  <si>
    <t>726211122R00</t>
  </si>
  <si>
    <t>Modul-WC s odsáváním</t>
  </si>
  <si>
    <t>734</t>
  </si>
  <si>
    <t>Armatury</t>
  </si>
  <si>
    <t>734255135R00</t>
  </si>
  <si>
    <t>Ventil pojistný DN 25</t>
  </si>
  <si>
    <t>Potrubí z trub plastických, skleněných a čedičových</t>
  </si>
  <si>
    <t>871313121R00</t>
  </si>
  <si>
    <t>Montáž trub z plastu, gumový kroužek, DN 100, obdobná položka</t>
  </si>
  <si>
    <t>871313121R00.1</t>
  </si>
  <si>
    <t>Montáž trub z plastu, gumový kroužek, DN 125, obdobná položka</t>
  </si>
  <si>
    <t>871313121R00.2</t>
  </si>
  <si>
    <t>Montáž trub z plastu, gumový kroužek, DN 150</t>
  </si>
  <si>
    <t>877313123R00</t>
  </si>
  <si>
    <t>Montáž tvarovek jednoos. plast. gum.kroužek DN 100, obdobná položka</t>
  </si>
  <si>
    <t>877313123R00.1</t>
  </si>
  <si>
    <t>Montáž tvarovek jednoos. plast. gum.kroužek DN 125, obdobná položka</t>
  </si>
  <si>
    <t>877313123R00.2</t>
  </si>
  <si>
    <t>Montáž tvarovek jednoos. plast. gum.kroužek DN 150</t>
  </si>
  <si>
    <t>877353121R00</t>
  </si>
  <si>
    <t>Montáž tvarovek odboč. plast. gum. kroužek DN 125, obdobná položka</t>
  </si>
  <si>
    <t>877353121R00.1</t>
  </si>
  <si>
    <t>Montáž tvarovek odboč. plast. gum. kroužek DN 150, obdobná položka</t>
  </si>
  <si>
    <t>877355121R00</t>
  </si>
  <si>
    <t>Výřez a montáž tvarovky z plastu na potrubí do DN 200</t>
  </si>
  <si>
    <t>Ostatní konstrukce a práce na trubním vedení</t>
  </si>
  <si>
    <t>894411121R00</t>
  </si>
  <si>
    <t>Zřízení šachet z dílců, obdobná položka</t>
  </si>
  <si>
    <t>899103111RT2</t>
  </si>
  <si>
    <t>Osazení poklopu s rámem do 150 kg včetně dodávky poklopu lit. kruhového D 600</t>
  </si>
  <si>
    <t>892571111R00</t>
  </si>
  <si>
    <t>Zkouška těsnosti kanalizace DN do 200, vodou</t>
  </si>
  <si>
    <t>892573111R00</t>
  </si>
  <si>
    <t>Zabezpečení konců kanal. potrubí DN do 200, vodou</t>
  </si>
  <si>
    <t>úsek</t>
  </si>
  <si>
    <t>H27</t>
  </si>
  <si>
    <t>Vedení trubní dálková a přípojná</t>
  </si>
  <si>
    <t>998276101R00</t>
  </si>
  <si>
    <t>Přesun hmot, trubní vedení plastová, otevř. výkop</t>
  </si>
  <si>
    <t>998276115R00</t>
  </si>
  <si>
    <t>Přesun hmot, trubní vedení plastová, příplatek 1km</t>
  </si>
  <si>
    <t>H722</t>
  </si>
  <si>
    <t>998722102R00</t>
  </si>
  <si>
    <t>Přesun hmot pro vnitřní vodovod, výšky do 12 m</t>
  </si>
  <si>
    <t>H725</t>
  </si>
  <si>
    <t>998721102R00</t>
  </si>
  <si>
    <t>Přesun hmot pro vnitřní kanalizaci, výšky do 12 m</t>
  </si>
  <si>
    <t>H726</t>
  </si>
  <si>
    <t>998726122R00</t>
  </si>
  <si>
    <t>Přesun hmot pro předstěnové systémy, výšky do 12 m</t>
  </si>
  <si>
    <t>H733</t>
  </si>
  <si>
    <t>Rozvod potrubí</t>
  </si>
  <si>
    <t>998725102R00</t>
  </si>
  <si>
    <t>Přesun hmot pro zařizovací předměty, výšky do 12 m</t>
  </si>
  <si>
    <t>M46</t>
  </si>
  <si>
    <t>Zemní práce při montážích</t>
  </si>
  <si>
    <t>460030101RT1</t>
  </si>
  <si>
    <t>Vytrhání obrubníků, lože písek, stojatých s očištěním a uložením na hromady</t>
  </si>
  <si>
    <t>460620021RT1</t>
  </si>
  <si>
    <t>Zpětné položení obrubníku -zřízení lože, osazení obrubníku, obdobná položka</t>
  </si>
  <si>
    <t>Ostatní materiál</t>
  </si>
  <si>
    <t>286143001</t>
  </si>
  <si>
    <t>Trubka D20x2,8 PP-RCT</t>
  </si>
  <si>
    <t>182</t>
  </si>
  <si>
    <t>286143002</t>
  </si>
  <si>
    <t>Trubka D25x2,8 PP-RCT</t>
  </si>
  <si>
    <t>184</t>
  </si>
  <si>
    <t>286143003</t>
  </si>
  <si>
    <t>Trubka D32x3,6 PP-RCT</t>
  </si>
  <si>
    <t>186</t>
  </si>
  <si>
    <t>55102023</t>
  </si>
  <si>
    <t>Centrální termostatický směšovací ventil (42 l/min)</t>
  </si>
  <si>
    <t>188</t>
  </si>
  <si>
    <t>725SZ60060VD</t>
  </si>
  <si>
    <t>Sprchový žlábek nerezovy 800/60, odtok d50, rošt nerez, vč. montáže</t>
  </si>
  <si>
    <t>190</t>
  </si>
  <si>
    <t>55144224</t>
  </si>
  <si>
    <t>Baterie podomítková sprchová - obdobná položka</t>
  </si>
  <si>
    <t>192</t>
  </si>
  <si>
    <t>283141494</t>
  </si>
  <si>
    <t>Fólie výstražná pro kanal. š. 300 mm šedá</t>
  </si>
  <si>
    <t>194</t>
  </si>
  <si>
    <t>59224154</t>
  </si>
  <si>
    <t>Skruž rovná 1000/1000/120 SP</t>
  </si>
  <si>
    <t>196</t>
  </si>
  <si>
    <t>59224172</t>
  </si>
  <si>
    <t>Skruž přechodová 1000//600/120/SPK (SLK)</t>
  </si>
  <si>
    <t>198</t>
  </si>
  <si>
    <t>59224177</t>
  </si>
  <si>
    <t>Prstenec vyrovnávací DN600 výšky100 tl. 120 mm</t>
  </si>
  <si>
    <t>200</t>
  </si>
  <si>
    <t>59224177.A</t>
  </si>
  <si>
    <t>Prstenec vyrovnávací DN600 výšky120 tl. 120 mm</t>
  </si>
  <si>
    <t>202</t>
  </si>
  <si>
    <t>58337331</t>
  </si>
  <si>
    <t>Štěrkopísek frakce 0-22 B k obsypu retenčních objektů</t>
  </si>
  <si>
    <t>204</t>
  </si>
  <si>
    <t>28650433</t>
  </si>
  <si>
    <t>Koleno odpadové PVC-U D 110/87°</t>
  </si>
  <si>
    <t>206</t>
  </si>
  <si>
    <t>283ECOBLOC2KONVD</t>
  </si>
  <si>
    <t>Vsakovací blok - 2x zakončení</t>
  </si>
  <si>
    <t>208</t>
  </si>
  <si>
    <t>283ECOBLOCDNOVD</t>
  </si>
  <si>
    <t>Vsakovací blok - dno</t>
  </si>
  <si>
    <t>210</t>
  </si>
  <si>
    <t>283ECOBLOCVD</t>
  </si>
  <si>
    <t>Vsakovací blok 80x80x36 cm - tělo</t>
  </si>
  <si>
    <t>212</t>
  </si>
  <si>
    <t>283GEOT369023VD</t>
  </si>
  <si>
    <t>FILTRAČNÍ GEOTEXTILIE PRO VSAKOVACÍ OBJEKTY</t>
  </si>
  <si>
    <t>214</t>
  </si>
  <si>
    <t>283ODHLPVC100VD</t>
  </si>
  <si>
    <t>ODVĚTRÁVACÍ HLAVICE PVC100</t>
  </si>
  <si>
    <t>216</t>
  </si>
  <si>
    <t>28611141.A</t>
  </si>
  <si>
    <t>Trubka kanalizační SN 4 PVC 110x3,2x1000 mm</t>
  </si>
  <si>
    <t>218</t>
  </si>
  <si>
    <t>28611149.A</t>
  </si>
  <si>
    <t>Trubka kanalizační KGEM SN 4 PVC 125x3,2x5000 mm</t>
  </si>
  <si>
    <t>220</t>
  </si>
  <si>
    <t>286111903</t>
  </si>
  <si>
    <t>Trubka kanalizační PVC SN 12 DN 150/6000</t>
  </si>
  <si>
    <t>222</t>
  </si>
  <si>
    <t>28651690.A</t>
  </si>
  <si>
    <t>Redukce kanalizační KGR 125/ 110 PVC</t>
  </si>
  <si>
    <t>224</t>
  </si>
  <si>
    <t>28651691.A</t>
  </si>
  <si>
    <t>Redukce kanalizační KGR 160/ 110 PVC</t>
  </si>
  <si>
    <t>226</t>
  </si>
  <si>
    <t>28651692.A</t>
  </si>
  <si>
    <t>Redukce kanalizační KGR 160/ 125 PVC</t>
  </si>
  <si>
    <t>228</t>
  </si>
  <si>
    <t>28651652.A</t>
  </si>
  <si>
    <t>Koleno kanalizační KGB 110/ 45° PVC</t>
  </si>
  <si>
    <t>230</t>
  </si>
  <si>
    <t>28651654.A</t>
  </si>
  <si>
    <t>Koleno kanalizační KGB 110/ 87° PVC</t>
  </si>
  <si>
    <t>232</t>
  </si>
  <si>
    <t>28651657.A</t>
  </si>
  <si>
    <t>Koleno kanalizační KGB 125/ 45° PVC</t>
  </si>
  <si>
    <t>234</t>
  </si>
  <si>
    <t>28651699.A</t>
  </si>
  <si>
    <t>Odbočka kanalizač. KGEA 160/ 110/45° PVC</t>
  </si>
  <si>
    <t>236</t>
  </si>
  <si>
    <t>28651701.A</t>
  </si>
  <si>
    <t>Odbočka kanalizační KGEA 125/ 110/45° PVC</t>
  </si>
  <si>
    <t>238</t>
  </si>
  <si>
    <t>28651705.A</t>
  </si>
  <si>
    <t>Odbočka kanalizační KGEA 160/ 160/45° PVC</t>
  </si>
  <si>
    <t>240</t>
  </si>
  <si>
    <t>55162494.A</t>
  </si>
  <si>
    <t>Velkokapacitní dvorní vtok DN110</t>
  </si>
  <si>
    <t>242</t>
  </si>
  <si>
    <t>00572400</t>
  </si>
  <si>
    <t>Směs travní parková I. běžná zátěž PROFI</t>
  </si>
  <si>
    <t>kg</t>
  </si>
  <si>
    <t>244</t>
  </si>
  <si>
    <t>592261110</t>
  </si>
  <si>
    <t>Dno nádrže akumulační 7,363 m3 nosnost D400</t>
  </si>
  <si>
    <t>246</t>
  </si>
  <si>
    <t>59226126</t>
  </si>
  <si>
    <t>Deska zákrytová nádrže akumulační tl. 20 cm nosnost D400</t>
  </si>
  <si>
    <t>248</t>
  </si>
  <si>
    <t>03 - Vytápění</t>
  </si>
  <si>
    <t xml:space="preserve">    731 - Ústřední vytápění - kotelny</t>
  </si>
  <si>
    <t xml:space="preserve">    733 - Ústřední vytápění - rozvodné potrubí</t>
  </si>
  <si>
    <t xml:space="preserve">    734 - Ústřední vytápění - armatury</t>
  </si>
  <si>
    <t xml:space="preserve">    735 - Ústřední vytápění - otopná tělesa</t>
  </si>
  <si>
    <t>731</t>
  </si>
  <si>
    <t>Ústřední vytápění - kotelny</t>
  </si>
  <si>
    <t>732 522 117</t>
  </si>
  <si>
    <t>Tepelné čerpadlo vzduch/voda pro vytápění i chlazení venkovní jednotka topný/chladicí výkon 6,0/7,13 Kw</t>
  </si>
  <si>
    <t>-591052892</t>
  </si>
  <si>
    <t>https://podminky.urs.cz/item/CS_URS_2024_01/732 522 117</t>
  </si>
  <si>
    <t>732 522 132</t>
  </si>
  <si>
    <t>Tepelné čerpadlo vzduch/voda pro vytápění i chlazení vnitřní jednotka se zásobníkem výkon elektrokotle 2-9 kW</t>
  </si>
  <si>
    <t>1048869517</t>
  </si>
  <si>
    <t>https://podminky.urs.cz/item/CS_URS_2024_01/732 522 132</t>
  </si>
  <si>
    <t>Specifikace</t>
  </si>
  <si>
    <t>Set silentblok. podstavců 600mm</t>
  </si>
  <si>
    <t>-1920301716</t>
  </si>
  <si>
    <t>Specifikace.1</t>
  </si>
  <si>
    <t>Uvedení do provozu a zaškolení obsluhy</t>
  </si>
  <si>
    <t>-1150878923</t>
  </si>
  <si>
    <t>Specifikace.2</t>
  </si>
  <si>
    <t>Pružná hadice pro připojení TČ</t>
  </si>
  <si>
    <t>-273603538</t>
  </si>
  <si>
    <t>751 614 130</t>
  </si>
  <si>
    <t>Montáž regulace, ovladače, dotykového ovladače, mechanického ovladače na omítku</t>
  </si>
  <si>
    <t>2081130674</t>
  </si>
  <si>
    <t>https://podminky.urs.cz/item/CS_URS_2024_01/751 614 130</t>
  </si>
  <si>
    <t>732 523 101</t>
  </si>
  <si>
    <t>Pokojové čidlo pro tepelné čerpadlo</t>
  </si>
  <si>
    <t>1559873871</t>
  </si>
  <si>
    <t>https://podminky.urs.cz/item/CS_URS_2024_01/732 523 101</t>
  </si>
  <si>
    <t>Specifikace.3</t>
  </si>
  <si>
    <t>Vekovní čidlo včetně propojení</t>
  </si>
  <si>
    <t>-112394357</t>
  </si>
  <si>
    <t>Specifikace.4</t>
  </si>
  <si>
    <t>Elektrický topný kabel na potrubí kondenzátu</t>
  </si>
  <si>
    <t>294656061</t>
  </si>
  <si>
    <t>732 519 612</t>
  </si>
  <si>
    <t>Montáž čerpadlových skupin dvoutrubkových</t>
  </si>
  <si>
    <t>-1499068537</t>
  </si>
  <si>
    <t>https://podminky.urs.cz/item/CS_URS_2024_01/732 519 612</t>
  </si>
  <si>
    <t>Specifikace.5</t>
  </si>
  <si>
    <t>Dvoutrubková čerpadlová skupina s nízkoenergetickým oběhovým čerpadlem, filtrem s magnetem, zpětným ventilem pod filtrem, kulovými kohouty, teploměry a šroubeními</t>
  </si>
  <si>
    <t>1118257033</t>
  </si>
  <si>
    <t>734 209 115</t>
  </si>
  <si>
    <t>Montáž armatury závitové s dvěma závity G 1</t>
  </si>
  <si>
    <t>-953378873</t>
  </si>
  <si>
    <t>https://podminky.urs.cz/item/CS_URS_2024_01/734 209 115</t>
  </si>
  <si>
    <t>Specifikace.6</t>
  </si>
  <si>
    <t>Bezpečnostní skupina 2,5 bar pro instalaci UT</t>
  </si>
  <si>
    <t>-796454880</t>
  </si>
  <si>
    <t>998 731 211</t>
  </si>
  <si>
    <t>Přesun hmot procentní pro kotelny s omezením mechanizace v objektech v do 6 m</t>
  </si>
  <si>
    <t>%</t>
  </si>
  <si>
    <t>-1750246591</t>
  </si>
  <si>
    <t>https://podminky.urs.cz/item/CS_URS_2024_01/998 731 211</t>
  </si>
  <si>
    <t>733</t>
  </si>
  <si>
    <t>Ústřední vytápění - rozvodné potrubí</t>
  </si>
  <si>
    <t>733 222 302</t>
  </si>
  <si>
    <t>Potrubí měděné polotvrdé spojované lisováním D 15x1 mm</t>
  </si>
  <si>
    <t>2107622320</t>
  </si>
  <si>
    <t>https://podminky.urs.cz/item/CS_URS_2024_01/733 222 302</t>
  </si>
  <si>
    <t>733 222 303</t>
  </si>
  <si>
    <t>Potrubí měděné polotvrdé spojované lisováním D 18x1 mm</t>
  </si>
  <si>
    <t>-1011317494</t>
  </si>
  <si>
    <t>https://podminky.urs.cz/item/CS_URS_2024_01/733 222 303</t>
  </si>
  <si>
    <t>733 222 304</t>
  </si>
  <si>
    <t>Potrubí měděné polotvrdé spojované lisováním D 22x1 mm</t>
  </si>
  <si>
    <t>1023011427</t>
  </si>
  <si>
    <t>https://podminky.urs.cz/item/CS_URS_2024_01/733 222 304</t>
  </si>
  <si>
    <t>733 222 305</t>
  </si>
  <si>
    <t>Potrubí měděné polotvrdé spojované lisováním D 28x1 mm</t>
  </si>
  <si>
    <t>327272541</t>
  </si>
  <si>
    <t>https://podminky.urs.cz/item/CS_URS_2024_01/733 222 305</t>
  </si>
  <si>
    <t>733 811 221</t>
  </si>
  <si>
    <t>Ochrana potrubí ústředního vytápění termoizolačními trubicemi z PE tl přes 6 do 9 mm DN do 22 mm</t>
  </si>
  <si>
    <t>1537291292</t>
  </si>
  <si>
    <t>https://podminky.urs.cz/item/CS_URS_2024_01/733 811 221</t>
  </si>
  <si>
    <t>733 811 242</t>
  </si>
  <si>
    <t>Ochrana potrubí ústředního vytápění termoizolačními trubicemi z PE tl přes 13 do 20 mm DN přes 22 do 45 mm</t>
  </si>
  <si>
    <t>1426173214</t>
  </si>
  <si>
    <t>https://podminky.urs.cz/item/CS_URS_2024_01/733 811 242</t>
  </si>
  <si>
    <t>733291101</t>
  </si>
  <si>
    <t>Zkouška těsnosti potrubí měděné D do 35x1,5</t>
  </si>
  <si>
    <t>32704251</t>
  </si>
  <si>
    <t>https://podminky.urs.cz/item/CS_URS_2024_01/733291101</t>
  </si>
  <si>
    <t>998 733 201</t>
  </si>
  <si>
    <t>Přesun hmot procentní pro rozvody potrubí v objektech v do 6 m</t>
  </si>
  <si>
    <t>-201072401</t>
  </si>
  <si>
    <t>https://podminky.urs.cz/item/CS_URS_2024_01/998 733 201</t>
  </si>
  <si>
    <t>Ústřední vytápění - armatury</t>
  </si>
  <si>
    <t>-1754728339</t>
  </si>
  <si>
    <t>Specifikace.7</t>
  </si>
  <si>
    <t>Odlučovač nečistot s magnetem 1"</t>
  </si>
  <si>
    <t>-622638099</t>
  </si>
  <si>
    <t>734 291 123</t>
  </si>
  <si>
    <t>Kohout plnící a vypouštěcí G 1/2 PN 10 do 90°C závitový</t>
  </si>
  <si>
    <t>535537307</t>
  </si>
  <si>
    <t>https://podminky.urs.cz/item/CS_URS_2024_01/734 291 123</t>
  </si>
  <si>
    <t>734 211 118</t>
  </si>
  <si>
    <t>Ventil závitový odvzdušňovací G 1/4 PN 14 do 120°C automatický</t>
  </si>
  <si>
    <t>2140206535</t>
  </si>
  <si>
    <t>https://podminky.urs.cz/item/CS_URS_2024_01/734 211 118</t>
  </si>
  <si>
    <t>734 209 114</t>
  </si>
  <si>
    <t>Montáž armatury závitové s dvěma závity G 3/4</t>
  </si>
  <si>
    <t>519875977</t>
  </si>
  <si>
    <t>https://podminky.urs.cz/item/CS_URS_2024_01/734 209 114</t>
  </si>
  <si>
    <t>Specifikace.8</t>
  </si>
  <si>
    <t>Pojistná sestava pro připojení zásobníkového ohřívače - SV</t>
  </si>
  <si>
    <t>1483785875</t>
  </si>
  <si>
    <t>734 411 101</t>
  </si>
  <si>
    <t>Teploměr technický</t>
  </si>
  <si>
    <t>-1563560101</t>
  </si>
  <si>
    <t>https://podminky.urs.cz/item/CS_URS_2024_01/734 411 101</t>
  </si>
  <si>
    <t>734 261 402</t>
  </si>
  <si>
    <t>Armatura připojovací rohová G 1/2x18 PN 10 do 110°C radiátorů typu VK</t>
  </si>
  <si>
    <t>1843839496</t>
  </si>
  <si>
    <t>https://podminky.urs.cz/item/CS_URS_2024_01/734 261 402</t>
  </si>
  <si>
    <t>734 221 682</t>
  </si>
  <si>
    <t>Termostatická hlavice kapalinová PN 10 do 110°C otopných těles VK</t>
  </si>
  <si>
    <t>548826784</t>
  </si>
  <si>
    <t>https://podminky.urs.cz/item/CS_URS_2024_01/734 221 682</t>
  </si>
  <si>
    <t>998 734 201</t>
  </si>
  <si>
    <t>Přesun hmot procentní pro armatury v objektech do 6 m</t>
  </si>
  <si>
    <t>-1122886956</t>
  </si>
  <si>
    <t>https://podminky.urs.cz/item/CS_URS_2024_01/998 734 201</t>
  </si>
  <si>
    <t>735</t>
  </si>
  <si>
    <t>Ústřední vytápění - otopná tělesa</t>
  </si>
  <si>
    <t>735 152 556</t>
  </si>
  <si>
    <t>Otopné těleso panelové VK dvoudeskové 2 přídavné přestupní plochy VK typ 22 výška/délka 500/900 mm</t>
  </si>
  <si>
    <t>-920985892</t>
  </si>
  <si>
    <t>https://podminky.urs.cz/item/CS_URS_2024_01/735 152 556</t>
  </si>
  <si>
    <t>735 152 559</t>
  </si>
  <si>
    <t>Otopné těleso panelové VK dvoudeskové 2 přídavné přestupní plochy VK typ 22 výška/délka 500/1200 mm</t>
  </si>
  <si>
    <t>1848481709</t>
  </si>
  <si>
    <t>https://podminky.urs.cz/item/CS_URS_2024_01/735 152 559</t>
  </si>
  <si>
    <t>735 152 656</t>
  </si>
  <si>
    <t>Otopné těleso panelové VK třídeskové 3 přídavné přestupní plochy VK typ 33 výška/délka 500/900 mm</t>
  </si>
  <si>
    <t>KS</t>
  </si>
  <si>
    <t>1627082540</t>
  </si>
  <si>
    <t>https://podminky.urs.cz/item/CS_URS_2024_01/735 152 656</t>
  </si>
  <si>
    <t>735 152 658</t>
  </si>
  <si>
    <t>Otopné těleso panelové VK třídeskové 3 přídavné přestupní plochy VK typ 33 výška/délka 500/1100 mm</t>
  </si>
  <si>
    <t>1374132435</t>
  </si>
  <si>
    <t>https://podminky.urs.cz/item/CS_URS_2024_01/735 152 658</t>
  </si>
  <si>
    <t>735 152 659</t>
  </si>
  <si>
    <t>Otopné těleso panelové VK třídeskové 3 přídavné přestupní plochy VK typ 33 výška/délka 500/1200 mm</t>
  </si>
  <si>
    <t>-81127502</t>
  </si>
  <si>
    <t>https://podminky.urs.cz/item/CS_URS_2024_01/735 152 659</t>
  </si>
  <si>
    <t>735 152 693</t>
  </si>
  <si>
    <t>Otopné těleso panelové VK třídeskové 3 přídavné přestupní plochy VK typ 33 výška/délka 900/600 mm</t>
  </si>
  <si>
    <t>-1971368540</t>
  </si>
  <si>
    <t>https://podminky.urs.cz/item/CS_URS_2024_01/735 152 693</t>
  </si>
  <si>
    <t>998 735 201</t>
  </si>
  <si>
    <t>Přesun hmot procentní pro otopná tělesa v objektech do 6 m</t>
  </si>
  <si>
    <t>-1833724366</t>
  </si>
  <si>
    <t>https://podminky.urs.cz/item/CS_URS_2024_01/998 735 201</t>
  </si>
  <si>
    <t>04 - VZT</t>
  </si>
  <si>
    <t xml:space="preserve">    751 - Vzduchotechnika</t>
  </si>
  <si>
    <t xml:space="preserve">      751_1 - Ventilátory</t>
  </si>
  <si>
    <t xml:space="preserve">      751_2 - Distribuční příslušenství</t>
  </si>
  <si>
    <t xml:space="preserve">      751_3 - Potrubí</t>
  </si>
  <si>
    <t xml:space="preserve">      751_4 - Tepelné izolace</t>
  </si>
  <si>
    <t>751</t>
  </si>
  <si>
    <t>Vzduchotechnika</t>
  </si>
  <si>
    <t>751_1</t>
  </si>
  <si>
    <t>Ventilátory</t>
  </si>
  <si>
    <t>751122092</t>
  </si>
  <si>
    <t>Montáž ventilátoru radiálního nízkotlakého potrubního základního do kruhového potrubí D přes 100 do 200 mm</t>
  </si>
  <si>
    <t>-940481873</t>
  </si>
  <si>
    <t>https://podminky.urs.cz/item/CS_URS_2024_01/751122092</t>
  </si>
  <si>
    <t>Specifikace.11</t>
  </si>
  <si>
    <t>Diagonální odvodní ventilátor do potrubí prům 160 mm, min. výkon 400 m3/h, 150 Pa</t>
  </si>
  <si>
    <t>-1856416056</t>
  </si>
  <si>
    <t>Specifikace.12</t>
  </si>
  <si>
    <t>Doběhové relé</t>
  </si>
  <si>
    <t>-1213608443</t>
  </si>
  <si>
    <t>Specifikace.13</t>
  </si>
  <si>
    <t>Pružná spojka prům.160</t>
  </si>
  <si>
    <t>1280377804</t>
  </si>
  <si>
    <t>751611164</t>
  </si>
  <si>
    <t>Montáž lokální vzduchotechnické jednotky s rekuperací tepla stojaté s výměnou vzduchu přes 500 do 1000 m3/h</t>
  </si>
  <si>
    <t>-1234633011</t>
  </si>
  <si>
    <t>https://podminky.urs.cz/item/CS_URS_2024_01/751611164</t>
  </si>
  <si>
    <t>Specifikace.14</t>
  </si>
  <si>
    <t>"Rekuperační jednotka - uzavírací klapka, parapetní provedení, proměnnými ot., filtr, do 40°C, EC motor, regulace, vest. elektrický _x000d_
dohřev, vest. elektrický předehřev, deskový protiproudý výměník, _x000d_
vest. čidlo CO2, doprava</t>
  </si>
  <si>
    <t>225495942</t>
  </si>
  <si>
    <t>998751211</t>
  </si>
  <si>
    <t>Přesun hmot procentní pro vzduchotechniku s omezením mechanizace v objektech v do 12 m</t>
  </si>
  <si>
    <t>-523538812</t>
  </si>
  <si>
    <t>https://podminky.urs.cz/item/CS_URS_2024_01/998751211</t>
  </si>
  <si>
    <t>HZS3212</t>
  </si>
  <si>
    <t>Hodinová zúčtovací sazba montér vzduchotechniky a chlazení odborný - zaregulování průtoků vzduchu, uvedení do provozu</t>
  </si>
  <si>
    <t>h</t>
  </si>
  <si>
    <t>-2036509301</t>
  </si>
  <si>
    <t>https://podminky.urs.cz/item/CS_URS_2024_01/HZS3212</t>
  </si>
  <si>
    <t>751_2</t>
  </si>
  <si>
    <t>Distribuční příslušenství</t>
  </si>
  <si>
    <t>751514662</t>
  </si>
  <si>
    <t>Montáž škrtící klapky nebo zpětné klapky do plechového potrubí kruhové s přírubou D přes 100 do 200 mm</t>
  </si>
  <si>
    <t>-1486856298</t>
  </si>
  <si>
    <t>https://podminky.urs.cz/item/CS_URS_2024_01/751514662</t>
  </si>
  <si>
    <t>Specifikace.15</t>
  </si>
  <si>
    <t>Zpětná klapka kruhová prům. 160 mm</t>
  </si>
  <si>
    <t>1496507313</t>
  </si>
  <si>
    <t>751398021</t>
  </si>
  <si>
    <t>Montáž větrací mřížky stěnové do 0,040 m2</t>
  </si>
  <si>
    <t>-872350898</t>
  </si>
  <si>
    <t>https://podminky.urs.cz/item/CS_URS_2024_01/751398021</t>
  </si>
  <si>
    <t>Specifikace.16</t>
  </si>
  <si>
    <t>Přechod ze žaluzie TWG na kruhové potrubí.</t>
  </si>
  <si>
    <t>-653288783</t>
  </si>
  <si>
    <t>Specifikace.17</t>
  </si>
  <si>
    <t>Plechové protidešťové žaluzie 200x200</t>
  </si>
  <si>
    <t>1737476419</t>
  </si>
  <si>
    <t>751322011</t>
  </si>
  <si>
    <t>Montáž talířového ventilu D do 100 mm</t>
  </si>
  <si>
    <t>-951737678</t>
  </si>
  <si>
    <t>https://podminky.urs.cz/item/CS_URS_2024_01/751322011</t>
  </si>
  <si>
    <t>751322012</t>
  </si>
  <si>
    <t>Montáž talířového ventilu D přes 100 do 200 mm</t>
  </si>
  <si>
    <t>-1351848596</t>
  </si>
  <si>
    <t>https://podminky.urs.cz/item/CS_URS_2024_01/751322012</t>
  </si>
  <si>
    <t>Specifikace.18</t>
  </si>
  <si>
    <t>Talířový ventil odvodní kovový připojení prům.100</t>
  </si>
  <si>
    <t>1477334086</t>
  </si>
  <si>
    <t>Specifikace.19</t>
  </si>
  <si>
    <t>Talířový ventil odvodní kovový připojení prům.150</t>
  </si>
  <si>
    <t>-1889971458</t>
  </si>
  <si>
    <t>751514777</t>
  </si>
  <si>
    <t>Montáž protidešťové stříšky nebo výfukové hlavice do plechového potrubí kruhové bez příruby D přes 200 do 300 mm</t>
  </si>
  <si>
    <t>-1903781798</t>
  </si>
  <si>
    <t>https://podminky.urs.cz/item/CS_URS_2024_01/751514777</t>
  </si>
  <si>
    <t>Specifikace.20</t>
  </si>
  <si>
    <t>Střešní hlavice pro přívod a odvod vzduchu pro potrubí prům 315 mm</t>
  </si>
  <si>
    <t>-939906586</t>
  </si>
  <si>
    <t>751691111</t>
  </si>
  <si>
    <t>Zaregulování systému vzduchotechnického zařízení - 1 koncový (distribuční) prvek</t>
  </si>
  <si>
    <t>-1262880227</t>
  </si>
  <si>
    <t>https://podminky.urs.cz/item/CS_URS_2024_01/751691111</t>
  </si>
  <si>
    <t>998751211.1</t>
  </si>
  <si>
    <t>-222428818</t>
  </si>
  <si>
    <t>https://podminky.urs.cz/item/CS_URS_2024_01/998751211.1</t>
  </si>
  <si>
    <t>751_3</t>
  </si>
  <si>
    <t>Potrubí</t>
  </si>
  <si>
    <t>751510041</t>
  </si>
  <si>
    <t>Vzduchotechnické potrubí z pozinkovaného plechu kruhové spirálně vinutá trouba bez příruby D do 100 mm</t>
  </si>
  <si>
    <t>-167130867</t>
  </si>
  <si>
    <t>https://podminky.urs.cz/item/CS_URS_2024_01/751510041</t>
  </si>
  <si>
    <t>751510042</t>
  </si>
  <si>
    <t>Vzduchotechnické potrubí z pozinkovaného plechu kruhové spirálně vinutá trouba bez příruby D přes 100 do 200 mm</t>
  </si>
  <si>
    <t>2078364280</t>
  </si>
  <si>
    <t>https://podminky.urs.cz/item/CS_URS_2024_01/751510042</t>
  </si>
  <si>
    <t>751510044</t>
  </si>
  <si>
    <t>Vzduchotechnické potrubí z pozinkovaného plechu kruhové spirálně vinutá trouba bez příruby D přes 300 do 400 mm</t>
  </si>
  <si>
    <t>1986493643</t>
  </si>
  <si>
    <t>https://podminky.urs.cz/item/CS_URS_2024_01/751510044</t>
  </si>
  <si>
    <t>751572141</t>
  </si>
  <si>
    <t>Uchycení potrubí kruhového pomocí závěsu kotveného do betonu</t>
  </si>
  <si>
    <t>-761630758</t>
  </si>
  <si>
    <t>https://podminky.urs.cz/item/CS_URS_2024_01/751572141</t>
  </si>
  <si>
    <t>751 398 153</t>
  </si>
  <si>
    <t>Montáž nepožárního prostupu stěnou trubkou kruhovou kovovou D 200 mm</t>
  </si>
  <si>
    <t>499901305</t>
  </si>
  <si>
    <t>https://podminky.urs.cz/item/CS_URS_2024_01/751 398 153</t>
  </si>
  <si>
    <t>751 398 163</t>
  </si>
  <si>
    <t>Montáž nepožárního prostupu stropem trubkou kruhovou kovovou D 315 mm</t>
  </si>
  <si>
    <t>1563612359</t>
  </si>
  <si>
    <t>https://podminky.urs.cz/item/CS_URS_2024_01/751 398 163</t>
  </si>
  <si>
    <t>998751201</t>
  </si>
  <si>
    <t>Přesun hmot procentní pro vzduchotechniku v objektech výšky do 12 m</t>
  </si>
  <si>
    <t>-820264513</t>
  </si>
  <si>
    <t>https://podminky.urs.cz/item/CS_URS_2024_01/998751201</t>
  </si>
  <si>
    <t>751_4</t>
  </si>
  <si>
    <t>Tepelné izolace</t>
  </si>
  <si>
    <t>713411141</t>
  </si>
  <si>
    <t>Montáž izolace tepelné potrubí pásy nebo rohožemi s Al fólií staženými Al páskou 1x</t>
  </si>
  <si>
    <t>1953730989</t>
  </si>
  <si>
    <t>https://podminky.urs.cz/item/CS_URS_2024_01/713411141</t>
  </si>
  <si>
    <t>Specifikace.21</t>
  </si>
  <si>
    <t xml:space="preserve">Tepelná izolace VZT potrubí  tl.30 mm s Al povrchem</t>
  </si>
  <si>
    <t>2136613162</t>
  </si>
  <si>
    <t>Specifikace.22</t>
  </si>
  <si>
    <t xml:space="preserve">Tepelná izolace VZT potrubí  tl.40 mm s Al povrchem</t>
  </si>
  <si>
    <t>929312698</t>
  </si>
  <si>
    <t>998713203</t>
  </si>
  <si>
    <t>Přesun hmot procentní pro izolace tepelné v objektech v přes 12 do 24 m</t>
  </si>
  <si>
    <t>-1611755489</t>
  </si>
  <si>
    <t>https://podminky.urs.cz/item/CS_URS_2024_01/998713203</t>
  </si>
  <si>
    <t>05 - Elektroinstalace</t>
  </si>
  <si>
    <t>“*) V případě, že tato zadávací dokumentace obsahuje technické podmínky stanovené prostřednictvím přímého, nebo nepříméhoodkazu na určité dodavatele, nebo výrobky, nebo patenty na vynálezy, užitné vzory, průmyslové vzory, ochranné známky nebo označení původu, zadavatel umožňuje nabídnout rovnocené řešení.“</t>
  </si>
  <si>
    <t>PSV - PSV</t>
  </si>
  <si>
    <t xml:space="preserve">    D1 - Silnoproudá  elektroinstalace _x000d_
</t>
  </si>
  <si>
    <t xml:space="preserve">      D1_1 - MATERIÁL/MONTÁŽ</t>
  </si>
  <si>
    <t xml:space="preserve">      D1_2 - HROMOSVOD</t>
  </si>
  <si>
    <t xml:space="preserve">      D1_3 - DODÁVKY včetně montáže</t>
  </si>
  <si>
    <t xml:space="preserve">      D1_4 - HZS</t>
  </si>
  <si>
    <t xml:space="preserve">Silnoproudá  elektroinstalace _x000d_
</t>
  </si>
  <si>
    <t>D1_1</t>
  </si>
  <si>
    <t>MATERIÁL/MONTÁŽ</t>
  </si>
  <si>
    <t>M001</t>
  </si>
  <si>
    <t>trubka KOPOFLEX Typ 40 R=40mm (PO) - odhad</t>
  </si>
  <si>
    <t>538606934</t>
  </si>
  <si>
    <t>M002</t>
  </si>
  <si>
    <t>trubka oheb.el.inst. typ 23 R=23mm (PO)</t>
  </si>
  <si>
    <t>-438724367</t>
  </si>
  <si>
    <t>M003</t>
  </si>
  <si>
    <t>trubka oheb.el.inst. typ 23 R=16mm (PO)</t>
  </si>
  <si>
    <t>1790842725</t>
  </si>
  <si>
    <t>M004</t>
  </si>
  <si>
    <t>krab.přístrojová (1901; KP 68; KZ 3) bez zapojení</t>
  </si>
  <si>
    <t>-774889344</t>
  </si>
  <si>
    <t>M005</t>
  </si>
  <si>
    <t>krab.odboč.s víčkem.svor.(1903;KR 68) kruh.vč.zap.</t>
  </si>
  <si>
    <t>-1006496896</t>
  </si>
  <si>
    <t>M006.1</t>
  </si>
  <si>
    <t>CYKY-CYKYm 4Bx10 mm2 750V (PU) -odhad</t>
  </si>
  <si>
    <t>1227554092</t>
  </si>
  <si>
    <t>M007</t>
  </si>
  <si>
    <t>CYKY-CYKYm 5Cx6 mm2 750V (PU)</t>
  </si>
  <si>
    <t>1004531260</t>
  </si>
  <si>
    <t>M008</t>
  </si>
  <si>
    <t>CYKY-CYKYm 5Cx2.5 mm2 750V (PU)</t>
  </si>
  <si>
    <t>1567130573</t>
  </si>
  <si>
    <t>M009</t>
  </si>
  <si>
    <t>CYKY-CYKYm 3Cx2.5 mm2 750V (PU)</t>
  </si>
  <si>
    <t>-1059541041</t>
  </si>
  <si>
    <t>M010</t>
  </si>
  <si>
    <t>CYKY-CYKYm 3Cx1.5 mm2 750V (PU)</t>
  </si>
  <si>
    <t>24219669</t>
  </si>
  <si>
    <t>M011</t>
  </si>
  <si>
    <t>CYKY-CYKYm 3Ax1.5 mm2 750V (PU)</t>
  </si>
  <si>
    <t>-861078673</t>
  </si>
  <si>
    <t>M012</t>
  </si>
  <si>
    <t>CYKY-CYKYm 2Ax1.5 mm2 750V (PU)</t>
  </si>
  <si>
    <t>1105764207</t>
  </si>
  <si>
    <t>M013</t>
  </si>
  <si>
    <t>CY 6 mm2 750V (PU), zž</t>
  </si>
  <si>
    <t>-993590695</t>
  </si>
  <si>
    <t>M014</t>
  </si>
  <si>
    <t>UTP Cat. 6(PU)</t>
  </si>
  <si>
    <t>-1435538747</t>
  </si>
  <si>
    <t>M015</t>
  </si>
  <si>
    <t>KOAX</t>
  </si>
  <si>
    <t>1903069587</t>
  </si>
  <si>
    <t>M016</t>
  </si>
  <si>
    <t>spín.nást.prost.obyč. 1-pólový - řazení 1</t>
  </si>
  <si>
    <t>1133264249</t>
  </si>
  <si>
    <t>M017</t>
  </si>
  <si>
    <t>přepínač – žaluziov nást.prost.obyč.</t>
  </si>
  <si>
    <t>1730906041</t>
  </si>
  <si>
    <t>M018</t>
  </si>
  <si>
    <t>přepínač - řazení 6 nást.prost.obyč stmívatelný DALI.</t>
  </si>
  <si>
    <t>-2144331073</t>
  </si>
  <si>
    <t>M019</t>
  </si>
  <si>
    <t>přepínač - řazení 6 nást.prost.obyč.</t>
  </si>
  <si>
    <t>-1902467753</t>
  </si>
  <si>
    <t>M020</t>
  </si>
  <si>
    <t>přepínač - řazení 7 nást.prost.obyč.</t>
  </si>
  <si>
    <t>-1330357873</t>
  </si>
  <si>
    <t>M021</t>
  </si>
  <si>
    <t>spín.řazení 1 nást. prostř.obyč. DALI</t>
  </si>
  <si>
    <t>-670846988</t>
  </si>
  <si>
    <t>M022</t>
  </si>
  <si>
    <t>zás.polozap./zapuštěné 10/16A 250V 2P+Z .</t>
  </si>
  <si>
    <t>-1538872333</t>
  </si>
  <si>
    <t>M023</t>
  </si>
  <si>
    <t>zás.polozap./zapuštěné 10/16A 250V 2P+Z .+ svodič p.</t>
  </si>
  <si>
    <t>-786864858</t>
  </si>
  <si>
    <t>M024</t>
  </si>
  <si>
    <t>zásuvka GO 16A/230V</t>
  </si>
  <si>
    <t>1736225422</t>
  </si>
  <si>
    <t>M025</t>
  </si>
  <si>
    <t>zás.polozap./zapuštěné DVOJITÁ DATOVÁ</t>
  </si>
  <si>
    <t>2082619926</t>
  </si>
  <si>
    <t>M026</t>
  </si>
  <si>
    <t>zás.polozap./zapuštěné STA koncová</t>
  </si>
  <si>
    <t>1198415108</t>
  </si>
  <si>
    <t>M027</t>
  </si>
  <si>
    <t>sv. MODUS EXAL8000CM3KOPBD/ND „zadavatel umožňuje nabídnout rovnocené řešení*)“</t>
  </si>
  <si>
    <t>1959548984</t>
  </si>
  <si>
    <t>M028</t>
  </si>
  <si>
    <t>sv. MODUS EXAL8000CM3KOPBD/DALI „zadavatel umožňuje nabídnout rovnocené řešení*)“</t>
  </si>
  <si>
    <t>938538220</t>
  </si>
  <si>
    <t>M029</t>
  </si>
  <si>
    <t>sv. MODUS BRS3KO300V1/NDSM „zadavatel umožňuje nabídnout rovnocené řešení*)“</t>
  </si>
  <si>
    <t>65782660</t>
  </si>
  <si>
    <t>M030</t>
  </si>
  <si>
    <t>sv. MODUS BRS3KO375V2/NDSM „zadavatel umožňuje nabídnout rovnocené řešení*)“</t>
  </si>
  <si>
    <t>444632574</t>
  </si>
  <si>
    <t>M031</t>
  </si>
  <si>
    <t>sv. MODUS BRSB3KO375V2/NDSM „zadavatel umožňuje nabídnout rovnocené řešení*)“</t>
  </si>
  <si>
    <t>1491846279</t>
  </si>
  <si>
    <t>D1_2</t>
  </si>
  <si>
    <t>HROMOSVOD</t>
  </si>
  <si>
    <t>K001</t>
  </si>
  <si>
    <t>uzem. v zemi FeZn 30/4mm</t>
  </si>
  <si>
    <t>1491675995</t>
  </si>
  <si>
    <t>K002</t>
  </si>
  <si>
    <t>FeZn 10mm, včetně izolace (napojení svodů)</t>
  </si>
  <si>
    <t>1304990279</t>
  </si>
  <si>
    <t>K003</t>
  </si>
  <si>
    <t>svodové vodiče AlMgSi 8mm2 vč. ukotvení na podpěry</t>
  </si>
  <si>
    <t>1179818544</t>
  </si>
  <si>
    <t>K004</t>
  </si>
  <si>
    <t>svorky hromosvodové do 2 šroubů</t>
  </si>
  <si>
    <t>-953883064</t>
  </si>
  <si>
    <t>K005</t>
  </si>
  <si>
    <t>svorky hromosvodové nad 2 šrouby</t>
  </si>
  <si>
    <t>1221828387</t>
  </si>
  <si>
    <t>K006</t>
  </si>
  <si>
    <t>tvarování montážního dílu-pom.jímače, ochran. trubky, izolace sv</t>
  </si>
  <si>
    <t>353753486</t>
  </si>
  <si>
    <t>K007</t>
  </si>
  <si>
    <t>podpěra svislého vedení s příchytkou do zdi</t>
  </si>
  <si>
    <t>-789890342</t>
  </si>
  <si>
    <t>K008</t>
  </si>
  <si>
    <t>podpěra vedení pro střechu/atiku</t>
  </si>
  <si>
    <t>1172789955</t>
  </si>
  <si>
    <t>M032</t>
  </si>
  <si>
    <t>pomocný jímač do délky 1,5m</t>
  </si>
  <si>
    <t>316476001</t>
  </si>
  <si>
    <t>M033</t>
  </si>
  <si>
    <t>AlMgSi 8mm</t>
  </si>
  <si>
    <t>-2065560874</t>
  </si>
  <si>
    <t>M034</t>
  </si>
  <si>
    <t>-1539793665</t>
  </si>
  <si>
    <t>M035</t>
  </si>
  <si>
    <t>1927018719</t>
  </si>
  <si>
    <t>M036</t>
  </si>
  <si>
    <t>1793246916</t>
  </si>
  <si>
    <t>M037</t>
  </si>
  <si>
    <t>1020009467</t>
  </si>
  <si>
    <t>M038</t>
  </si>
  <si>
    <t>svorka S0</t>
  </si>
  <si>
    <t>2141013524</t>
  </si>
  <si>
    <t>M039</t>
  </si>
  <si>
    <t>svorka SZ</t>
  </si>
  <si>
    <t>1107175448</t>
  </si>
  <si>
    <t>M040</t>
  </si>
  <si>
    <t>svorka SS, SU</t>
  </si>
  <si>
    <t>1236877150</t>
  </si>
  <si>
    <t>D1_3</t>
  </si>
  <si>
    <t>DODÁVKY včetně montáže</t>
  </si>
  <si>
    <t>M041</t>
  </si>
  <si>
    <t>autonomní detektor kouře</t>
  </si>
  <si>
    <t>187291694</t>
  </si>
  <si>
    <t>M042</t>
  </si>
  <si>
    <t>zařízení pro příjem STA</t>
  </si>
  <si>
    <t>sestava</t>
  </si>
  <si>
    <t>-1219097098</t>
  </si>
  <si>
    <t>M043</t>
  </si>
  <si>
    <t>zprovoznění datové sítě</t>
  </si>
  <si>
    <t>-1833930440</t>
  </si>
  <si>
    <t>M044</t>
  </si>
  <si>
    <t>rozvaděč RH+školka, doplnění jističe 3/25A</t>
  </si>
  <si>
    <t>778940566</t>
  </si>
  <si>
    <t>M045</t>
  </si>
  <si>
    <t>HLAVNÍ POTENC. PŘÍPOJNICE</t>
  </si>
  <si>
    <t>868429932</t>
  </si>
  <si>
    <t>M046</t>
  </si>
  <si>
    <t>rozvaděč R tepelné čerpadlo</t>
  </si>
  <si>
    <t>-33320140</t>
  </si>
  <si>
    <t>M047</t>
  </si>
  <si>
    <t>rozvaděč R dětská skupina</t>
  </si>
  <si>
    <t>1599952934</t>
  </si>
  <si>
    <t>D1_4</t>
  </si>
  <si>
    <t>HZS</t>
  </si>
  <si>
    <t>M048</t>
  </si>
  <si>
    <t>zapojení rekuperační jednotky</t>
  </si>
  <si>
    <t>-1489645156</t>
  </si>
  <si>
    <t>M049</t>
  </si>
  <si>
    <t>zapojení ventilátoru včetně relé</t>
  </si>
  <si>
    <t>176699053</t>
  </si>
  <si>
    <t>M050</t>
  </si>
  <si>
    <t>revize elektro</t>
  </si>
  <si>
    <t>hod</t>
  </si>
  <si>
    <t>400398935</t>
  </si>
  <si>
    <t>M051</t>
  </si>
  <si>
    <t>dokumentace skutečného provedení stavby</t>
  </si>
  <si>
    <t>22384616</t>
  </si>
  <si>
    <t>M052</t>
  </si>
  <si>
    <t>podružný materiál, prořez</t>
  </si>
  <si>
    <t>1787609452</t>
  </si>
  <si>
    <t>M053</t>
  </si>
  <si>
    <t>výkopové práce pro přípojku k čerpadlu</t>
  </si>
  <si>
    <t>851381212</t>
  </si>
  <si>
    <t>d1</t>
  </si>
  <si>
    <t>dveře 600x1970 mm</t>
  </si>
  <si>
    <t>1,182</t>
  </si>
  <si>
    <t>SO 02 - Úpravy v objektu mateřské školky</t>
  </si>
  <si>
    <t xml:space="preserve">    3 - Svislé a kompletní konstrukce</t>
  </si>
  <si>
    <t xml:space="preserve">    997 - Přesun sutě</t>
  </si>
  <si>
    <t xml:space="preserve">    725 - Zdravotechnika - zařizovací předměty</t>
  </si>
  <si>
    <t xml:space="preserve">    783 - Dokončovací práce - nátěry</t>
  </si>
  <si>
    <t>133112811</t>
  </si>
  <si>
    <t>Hloubení nezapažených šachet ručně v horninách třídy těžitelnosti I skupiny 1 a 2, půdorysná plocha výkopu do 4 m2</t>
  </si>
  <si>
    <t>-29069599</t>
  </si>
  <si>
    <t>https://podminky.urs.cz/item/CS_URS_2024_01/133112811</t>
  </si>
  <si>
    <t>pozn. C</t>
  </si>
  <si>
    <t>0,8*1,38*1,0</t>
  </si>
  <si>
    <t>174111102</t>
  </si>
  <si>
    <t>Zásyp sypaninou z jakékoliv horniny ručně s uložením výkopku ve vrstvách se zhutněním v uzavřených prostorách s urovnáním povrchu zásypu</t>
  </si>
  <si>
    <t>-952495512</t>
  </si>
  <si>
    <t>https://podminky.urs.cz/item/CS_URS_2024_01/174111102</t>
  </si>
  <si>
    <t>273321411</t>
  </si>
  <si>
    <t>Základy z betonu železového (bez výztuže) desky z betonu bez zvláštních nároků na prostředí tř. C 20/25</t>
  </si>
  <si>
    <t>17961451</t>
  </si>
  <si>
    <t>https://podminky.urs.cz/item/CS_URS_2024_01/273321411</t>
  </si>
  <si>
    <t>0,8*1,38*0,1</t>
  </si>
  <si>
    <t>273362021</t>
  </si>
  <si>
    <t>Výztuž základů desek ze svařovaných sítí z drátů typu KARI</t>
  </si>
  <si>
    <t>1993232200</t>
  </si>
  <si>
    <t>https://podminky.urs.cz/item/CS_URS_2024_01/273362021</t>
  </si>
  <si>
    <t>0,9*1,4*2,1/1000</t>
  </si>
  <si>
    <t>Svislé a kompletní konstrukce</t>
  </si>
  <si>
    <t>310231015</t>
  </si>
  <si>
    <t>Zazdívka otvorů ve zdivu nadzákladovém děrovanými cihlami plochy přes 1 do 4 m2 přes P10 do P15, tl. zdiva 175 mm</t>
  </si>
  <si>
    <t>-150708909</t>
  </si>
  <si>
    <t>https://podminky.urs.cz/item/CS_URS_2024_01/310231015</t>
  </si>
  <si>
    <t>0,8*2,0</t>
  </si>
  <si>
    <t>310231055</t>
  </si>
  <si>
    <t>Zazdívka otvorů ve zdivu nadzákladovém děrovanými cihlami plochy přes 1 do 4 m2 přes P10 do P15, tl. zdiva 300 mm</t>
  </si>
  <si>
    <t>451254662</t>
  </si>
  <si>
    <t>https://podminky.urs.cz/item/CS_URS_2024_01/310231055</t>
  </si>
  <si>
    <t>3*1,2*1,8</t>
  </si>
  <si>
    <t>0,87*1,2</t>
  </si>
  <si>
    <t>0,6*0,6</t>
  </si>
  <si>
    <t>317168011</t>
  </si>
  <si>
    <t>Překlady keramické ploché osazené do maltového lože, výšky překladu 71 mm šířky 115 mm, délky 1000 mm</t>
  </si>
  <si>
    <t>-165584371</t>
  </si>
  <si>
    <t>https://podminky.urs.cz/item/CS_URS_2024_01/317168011</t>
  </si>
  <si>
    <t>317168012</t>
  </si>
  <si>
    <t>Překlady keramické ploché osazené do maltového lože, výšky překladu 71 mm šířky 115 mm, délky 1250 mm</t>
  </si>
  <si>
    <t>1547213160</t>
  </si>
  <si>
    <t>https://podminky.urs.cz/item/CS_URS_2024_01/317168012</t>
  </si>
  <si>
    <t>317234410</t>
  </si>
  <si>
    <t>Vyzdívka mezi nosníky cihlami pálenými na maltu cementovou</t>
  </si>
  <si>
    <t>CS ÚRS 2016 02</t>
  </si>
  <si>
    <t>1860843656</t>
  </si>
  <si>
    <t>Pozn E</t>
  </si>
  <si>
    <t>2*0,9*0,15*0,08</t>
  </si>
  <si>
    <t>317944321</t>
  </si>
  <si>
    <t>Válcované nosníky dodatečně osazované do připravených otvorů bez zazdění hlav do č. 12</t>
  </si>
  <si>
    <t>1435621306</t>
  </si>
  <si>
    <t>https://podminky.urs.cz/item/CS_URS_2024_01/317944321</t>
  </si>
  <si>
    <t>2*0,9*6,0/1000</t>
  </si>
  <si>
    <t>342244101</t>
  </si>
  <si>
    <t>Příčky jednoduché z cihel děrovaných klasických spojených na pero a drážku na maltu M5, pevnost cihel do P15, tl. příčky 80 mm</t>
  </si>
  <si>
    <t>1584711891</t>
  </si>
  <si>
    <t>https://podminky.urs.cz/item/CS_URS_2024_01/342244101</t>
  </si>
  <si>
    <t>(2,0+1,4)*3,07</t>
  </si>
  <si>
    <t>-2*d2</t>
  </si>
  <si>
    <t>342244111</t>
  </si>
  <si>
    <t>Příčky jednoduché z cihel děrovaných klasických spojených na pero a drážku na maltu M5, pevnost cihel do P15, tl. příčky 115 mm</t>
  </si>
  <si>
    <t>-196416629</t>
  </si>
  <si>
    <t>https://podminky.urs.cz/item/CS_URS_2024_01/342244111</t>
  </si>
  <si>
    <t>(3,85+(0,2+1,2+0,56))*3,07</t>
  </si>
  <si>
    <t>346481111</t>
  </si>
  <si>
    <t>Zaplentování rýh, potrubí, válcovaných nosníků, výklenků nebo nik jakéhokoliv tvaru, na maltu ve stěnách nebo před stěnami rabicovým pletivem</t>
  </si>
  <si>
    <t>-483261615</t>
  </si>
  <si>
    <t>2*0,9*0,08+0,15*0,9</t>
  </si>
  <si>
    <t>611325421</t>
  </si>
  <si>
    <t>Oprava vápenocementové omítky vnitřních ploch štukové dvouvrstvé, tloušťky do 20 mm a tloušťky štuku do 3 mm stropů, v rozsahu opravované plochy do 10%</t>
  </si>
  <si>
    <t>-367240509</t>
  </si>
  <si>
    <t>https://podminky.urs.cz/item/CS_URS_2024_01/611325421</t>
  </si>
  <si>
    <t>2,0*1,6</t>
  </si>
  <si>
    <t>2,4*1,0</t>
  </si>
  <si>
    <t>612321141</t>
  </si>
  <si>
    <t>Omítka vápenocementová vnitřních ploch nanášená ručně dvouvrstvá, tloušťky jádrové omítky do 10 mm a tloušťky štuku do 3 mm štuková svislých konstrukcí stěn</t>
  </si>
  <si>
    <t>-1193451862</t>
  </si>
  <si>
    <t>https://podminky.urs.cz/item/CS_URS_2024_01/612321141</t>
  </si>
  <si>
    <t>na nových kcí</t>
  </si>
  <si>
    <t>1,6*2</t>
  </si>
  <si>
    <t>7,884</t>
  </si>
  <si>
    <t>7,68*2</t>
  </si>
  <si>
    <t>16,064*2</t>
  </si>
  <si>
    <t>612325422</t>
  </si>
  <si>
    <t>Oprava vápenocementové omítky vnitřních ploch štukové dvouvrstvé, tloušťky do 20 mm a tloušťky štuku do 3 mm stěn, v rozsahu opravované plochy přes 10 do 30%</t>
  </si>
  <si>
    <t>-642637292</t>
  </si>
  <si>
    <t>https://podminky.urs.cz/item/CS_URS_2024_01/612325422</t>
  </si>
  <si>
    <t>12,0</t>
  </si>
  <si>
    <t>631311114</t>
  </si>
  <si>
    <t>Mazanina z betonu prostého bez zvýšených nároků na prostředí tl. přes 50 do 80 mm tř. C 16/20</t>
  </si>
  <si>
    <t>1879544478</t>
  </si>
  <si>
    <t>https://podminky.urs.cz/item/CS_URS_2024_01/631311114</t>
  </si>
  <si>
    <t>P1</t>
  </si>
  <si>
    <t>2,8*0,06</t>
  </si>
  <si>
    <t>rampa</t>
  </si>
  <si>
    <t>1,2*0,15/2*1,4</t>
  </si>
  <si>
    <t>642942111</t>
  </si>
  <si>
    <t>Osazování zárubní nebo rámů kovových dveřních lisovaných nebo z úhelníků bez dveřních křídel na cementovou maltu, plochy otvoru do 2,5 m2</t>
  </si>
  <si>
    <t>1429447406</t>
  </si>
  <si>
    <t>https://podminky.urs.cz/item/CS_URS_2024_01/642942111</t>
  </si>
  <si>
    <t>55331481</t>
  </si>
  <si>
    <t>zárubeň jednokřídlá ocelová pro zdění tl stěny 75-100mm rozměru 700/1970, 2100mm</t>
  </si>
  <si>
    <t>-630844375</t>
  </si>
  <si>
    <t>642945111</t>
  </si>
  <si>
    <t>Osazování ocelových zárubní protipožárních nebo protiplynových dveří do vynechaného otvoru, s obetonováním, dveří jednokřídlových do 2,5 m2</t>
  </si>
  <si>
    <t>-206892172</t>
  </si>
  <si>
    <t>https://podminky.urs.cz/item/CS_URS_2024_01/642945111</t>
  </si>
  <si>
    <t>55331558</t>
  </si>
  <si>
    <t>zárubeň jednokřídlá ocelová pro zdění s protipožární úpravou tl stěny 75-100mm rozměru 900/1970, 2100mm</t>
  </si>
  <si>
    <t>1000572262</t>
  </si>
  <si>
    <t>962.r01</t>
  </si>
  <si>
    <t>zakotvení výztuže do stávající desky</t>
  </si>
  <si>
    <t>-1594635772</t>
  </si>
  <si>
    <t xml:space="preserve">vč. chem. kotev </t>
  </si>
  <si>
    <t>962031011</t>
  </si>
  <si>
    <t>Bourání příček nebo přizdívek z cihel děrovaných, tl. do 100 mm</t>
  </si>
  <si>
    <t>176595919</t>
  </si>
  <si>
    <t>https://podminky.urs.cz/item/CS_URS_2024_01/962031011</t>
  </si>
  <si>
    <t>(0,9+1,38)*3,1</t>
  </si>
  <si>
    <t>962031013</t>
  </si>
  <si>
    <t>Bourání příček nebo přizdívek z cihel děrovaných, tl. přes 100 do 150 mm</t>
  </si>
  <si>
    <t>-220500841</t>
  </si>
  <si>
    <t>https://podminky.urs.cz/item/CS_URS_2024_01/962031013</t>
  </si>
  <si>
    <t>2,22*3,1</t>
  </si>
  <si>
    <t>965043331</t>
  </si>
  <si>
    <t>Bourání mazanin betonových s potěrem nebo teracem tl. do 100 mm, plochy do 4 m2</t>
  </si>
  <si>
    <t>-53940382</t>
  </si>
  <si>
    <t>https://podminky.urs.cz/item/CS_URS_2024_01/965043331</t>
  </si>
  <si>
    <t>Pozn K</t>
  </si>
  <si>
    <t>1,51*1,1*0,1</t>
  </si>
  <si>
    <t>2,35*2,075*0,1</t>
  </si>
  <si>
    <t>965049111</t>
  </si>
  <si>
    <t>Bourání mazanin Příplatek k cenám za bourání mazanin betonových se svařovanou sítí, tl. do 100 mm</t>
  </si>
  <si>
    <t>-1139061506</t>
  </si>
  <si>
    <t>https://podminky.urs.cz/item/CS_URS_2024_01/965049111</t>
  </si>
  <si>
    <t>965081213</t>
  </si>
  <si>
    <t>Bourání podlah z dlaždic bez podkladního lože nebo mazaniny, s jakoukoliv výplní spár keramických nebo xylolitových tl. do 10 mm, plochy přes 1 m2</t>
  </si>
  <si>
    <t>1607569684</t>
  </si>
  <si>
    <t>https://podminky.urs.cz/item/CS_URS_2024_01/965081213</t>
  </si>
  <si>
    <t>0,8*1,38</t>
  </si>
  <si>
    <t>1,51*1,1</t>
  </si>
  <si>
    <t>2,35*2,075</t>
  </si>
  <si>
    <t>965082.r01</t>
  </si>
  <si>
    <t xml:space="preserve">Rozebrání okapového chodníčku </t>
  </si>
  <si>
    <t>-1788732702</t>
  </si>
  <si>
    <t>(9,0+0,82+2,08)*0,3</t>
  </si>
  <si>
    <t>966080105</t>
  </si>
  <si>
    <t>Bourání kontaktního zateplení včetně povrchové úpravy omítkou nebo nátěrem z polystyrénových desek, tloušťky přes 120 do 180 mm</t>
  </si>
  <si>
    <t>-189166237</t>
  </si>
  <si>
    <t>https://podminky.urs.cz/item/CS_URS_2024_01/966080105</t>
  </si>
  <si>
    <t>(8,98+0,82+2,16)*(2,97+0,53)</t>
  </si>
  <si>
    <t>-1,2*1,8*2</t>
  </si>
  <si>
    <t>-1,2*2,0</t>
  </si>
  <si>
    <t>-1,17*1,8</t>
  </si>
  <si>
    <t>-0,87*1,2</t>
  </si>
  <si>
    <t>968072455</t>
  </si>
  <si>
    <t>Vybourání kovových rámů oken s křídly, dveřních zárubní, vrat, stěn, ostění nebo obkladů dveřních zárubní, plochy do 2 m2</t>
  </si>
  <si>
    <t>-787621812</t>
  </si>
  <si>
    <t>https://podminky.urs.cz/item/CS_URS_2024_01/968072455</t>
  </si>
  <si>
    <t>vnitřní dveře</t>
  </si>
  <si>
    <t>2*0,8*1,9</t>
  </si>
  <si>
    <t>0,6*1,9</t>
  </si>
  <si>
    <t>968082017</t>
  </si>
  <si>
    <t>Vybourání plastových rámů oken s křídly, dveřních zárubní, vrat rámu oken s křídly, plochy přes 2 do 4 m2</t>
  </si>
  <si>
    <t>-1175575302</t>
  </si>
  <si>
    <t>https://podminky.urs.cz/item/CS_URS_2024_01/968082017</t>
  </si>
  <si>
    <t>1,2*1,8*3</t>
  </si>
  <si>
    <t>1,17*1,8</t>
  </si>
  <si>
    <t>968082022</t>
  </si>
  <si>
    <t>Vybourání plastových rámů oken s křídly, dveřních zárubní, vrat dveřních zárubní, plochy přes 2 do 4 m2</t>
  </si>
  <si>
    <t>-597454176</t>
  </si>
  <si>
    <t>https://podminky.urs.cz/item/CS_URS_2024_01/968082022</t>
  </si>
  <si>
    <t>1,2*2,0</t>
  </si>
  <si>
    <t>971038531</t>
  </si>
  <si>
    <t>Vybourání otvorů ve zdivu základovém nebo nadzákladovém z cihel, tvárnic, příčkovek dutých tvárnic nebo příčkovek, velikosti plochy do 1 m2, tl. do 150 mm</t>
  </si>
  <si>
    <t>905756546</t>
  </si>
  <si>
    <t>https://podminky.urs.cz/item/CS_URS_2024_01/971038531</t>
  </si>
  <si>
    <t>0,6*1,1</t>
  </si>
  <si>
    <t>973032863</t>
  </si>
  <si>
    <t>Vysekání kapes ve zdivu z dutých cihel nebo tvárnic pro zavázání nových příček a zdí, tl. do 150 mm</t>
  </si>
  <si>
    <t>-1365698377</t>
  </si>
  <si>
    <t>https://podminky.urs.cz/item/CS_URS_2024_01/973032863</t>
  </si>
  <si>
    <t>4*2*1,8</t>
  </si>
  <si>
    <t>2*0,6</t>
  </si>
  <si>
    <t>973032863.r01</t>
  </si>
  <si>
    <t>Zavázání nových příček pomocí nerezových stěnových spojek</t>
  </si>
  <si>
    <t>117204486</t>
  </si>
  <si>
    <t>5*3,07</t>
  </si>
  <si>
    <t>974032664</t>
  </si>
  <si>
    <t>Vysekání rýh ve stěnách nebo příčkách z dutých cihel, tvárnic, desek pro vtahování nosníků do zdí před vybouráním otvoru do hl. 150 mm, při výšce nosníku do 150 mm</t>
  </si>
  <si>
    <t>-1867026696</t>
  </si>
  <si>
    <t>https://podminky.urs.cz/item/CS_URS_2024_01/974032664</t>
  </si>
  <si>
    <t>pozn E</t>
  </si>
  <si>
    <t>2*0,9</t>
  </si>
  <si>
    <t>977151123</t>
  </si>
  <si>
    <t>Jádrové vrty diamantovými korunkami do stavebních materiálů (železobetonu, betonu, cihel, obkladů, dlažeb, kamene) průměru přes 130 do 150 mm</t>
  </si>
  <si>
    <t>-244684801</t>
  </si>
  <si>
    <t>https://podminky.urs.cz/item/CS_URS_2024_01/977151123</t>
  </si>
  <si>
    <t>průraz základem - předpoklad</t>
  </si>
  <si>
    <t>978059541</t>
  </si>
  <si>
    <t>Odsekání obkladů stěn včetně otlučení podkladní omítky až na zdivo z obkládaček vnitřních, z jakýchkoliv materiálů, plochy přes 1 m2</t>
  </si>
  <si>
    <t>-1751185476</t>
  </si>
  <si>
    <t>https://podminky.urs.cz/item/CS_URS_2024_01/978059541</t>
  </si>
  <si>
    <t>(2*1,51+2,0)*1,5</t>
  </si>
  <si>
    <t>(0,64+2,8+1,84)*1,5</t>
  </si>
  <si>
    <t>997</t>
  </si>
  <si>
    <t>Přesun sutě</t>
  </si>
  <si>
    <t>997013111</t>
  </si>
  <si>
    <t>Vnitrostaveništní doprava suti a vybouraných hmot vodorovně do 50 m s naložením základní pro budovy a haly výšky do 6 m</t>
  </si>
  <si>
    <t>-252648221</t>
  </si>
  <si>
    <t>https://podminky.urs.cz/item/CS_URS_2024_01/997013111</t>
  </si>
  <si>
    <t>997013501</t>
  </si>
  <si>
    <t>Odvoz suti a vybouraných hmot na skládku nebo meziskládku se složením, na vzdálenost do 1 km</t>
  </si>
  <si>
    <t>967302104</t>
  </si>
  <si>
    <t>https://podminky.urs.cz/item/CS_URS_2024_01/997013501</t>
  </si>
  <si>
    <t>997013509</t>
  </si>
  <si>
    <t>Odvoz suti a vybouraných hmot na skládku nebo meziskládku se složením, na vzdálenost Příplatek k ceně za každý další započatý 1 km přes 1 km</t>
  </si>
  <si>
    <t>1680751419</t>
  </si>
  <si>
    <t>https://podminky.urs.cz/item/CS_URS_2024_01/997013509</t>
  </si>
  <si>
    <t>997013863</t>
  </si>
  <si>
    <t>Poplatek za uložení stavebního odpadu na recyklační skládce (skládkovné) cihelného zatříděného do Katalogu odpadů pod kódem 17 01 02</t>
  </si>
  <si>
    <t>546331780</t>
  </si>
  <si>
    <t>https://podminky.urs.cz/item/CS_URS_2024_01/997013863</t>
  </si>
  <si>
    <t>882381591</t>
  </si>
  <si>
    <t>-1211148169</t>
  </si>
  <si>
    <t>-1263403769</t>
  </si>
  <si>
    <t>vytažení</t>
  </si>
  <si>
    <t>(2*0,8+2*1,38)*0,15</t>
  </si>
  <si>
    <t>1377767911</t>
  </si>
  <si>
    <t>1,104</t>
  </si>
  <si>
    <t>0,654</t>
  </si>
  <si>
    <t>1,758*0,0003 'Přepočtené koeficientem množství</t>
  </si>
  <si>
    <t>-798824454</t>
  </si>
  <si>
    <t>-1068047750</t>
  </si>
  <si>
    <t>-1314283621</t>
  </si>
  <si>
    <t>1,758*1,1655 'Přepočtené koeficientem množství</t>
  </si>
  <si>
    <t>1654791501</t>
  </si>
  <si>
    <t>Zdravotechnika - zařizovací předměty</t>
  </si>
  <si>
    <t>725122813</t>
  </si>
  <si>
    <t>Demontáž pisoárů s nádrží a 1 záchodkem</t>
  </si>
  <si>
    <t>1756345658</t>
  </si>
  <si>
    <t>https://podminky.urs.cz/item/CS_URS_2024_01/725122813</t>
  </si>
  <si>
    <t>763131421</t>
  </si>
  <si>
    <t>Podhled ze sádrokartonových desek dvouvrstvá zavěšená spodní konstrukce z ocelových profilů CD, UD dvojitě opláštěná deskami standardními A, tl. 2 x 12,5 mm, bez izolace</t>
  </si>
  <si>
    <t>1983119598</t>
  </si>
  <si>
    <t>https://podminky.urs.cz/item/CS_URS_2024_01/763131421</t>
  </si>
  <si>
    <t>2,8</t>
  </si>
  <si>
    <t>1894695762</t>
  </si>
  <si>
    <t>1348718017</t>
  </si>
  <si>
    <t>764002851</t>
  </si>
  <si>
    <t>Demontáž klempířských konstrukcí oplechování parapetů do suti</t>
  </si>
  <si>
    <t>1114588924</t>
  </si>
  <si>
    <t>https://podminky.urs.cz/item/CS_URS_2024_01/764002851</t>
  </si>
  <si>
    <t>3*1,2</t>
  </si>
  <si>
    <t>0,87</t>
  </si>
  <si>
    <t>0,6</t>
  </si>
  <si>
    <t>766211611</t>
  </si>
  <si>
    <t>Montáž schodišťových madel kotvených do stěny dřevěných průběžných, šířky do 150 mm</t>
  </si>
  <si>
    <t>-1363340925</t>
  </si>
  <si>
    <t>https://podminky.urs.cz/item/CS_URS_2024_01/766211611</t>
  </si>
  <si>
    <t>1,5</t>
  </si>
  <si>
    <t>05217101</t>
  </si>
  <si>
    <t>madlo</t>
  </si>
  <si>
    <t>521812521</t>
  </si>
  <si>
    <t>2,727*1,1 'Přepočtené koeficientem množství</t>
  </si>
  <si>
    <t>766660001</t>
  </si>
  <si>
    <t>Montáž dveřních křídel dřevěných nebo plastových otevíravých do ocelové zárubně povrchově upravených jednokřídlových, šířky do 800 mm</t>
  </si>
  <si>
    <t>-998409622</t>
  </si>
  <si>
    <t>https://podminky.urs.cz/item/CS_URS_2024_01/766660001</t>
  </si>
  <si>
    <t>347414207</t>
  </si>
  <si>
    <t>766660021</t>
  </si>
  <si>
    <t>Montáž dveřních křídel dřevěných nebo plastových otevíravých do ocelové zárubně protipožárních jednokřídlových, šířky do 800 mm</t>
  </si>
  <si>
    <t>154820088</t>
  </si>
  <si>
    <t>https://podminky.urs.cz/item/CS_URS_2024_01/766660021</t>
  </si>
  <si>
    <t>61165314</t>
  </si>
  <si>
    <t>dveře jednokřídlé dřevotřískové protipožární EI (EW) 30 D3 povrch laminátový plné 900x1970-2100mm vč. kování, zámku</t>
  </si>
  <si>
    <t>-1957978662</t>
  </si>
  <si>
    <t>766660717</t>
  </si>
  <si>
    <t>Montáž dveřních doplňků samozavírače na zárubeň ocelovou</t>
  </si>
  <si>
    <t>-420699789</t>
  </si>
  <si>
    <t>https://podminky.urs.cz/item/CS_URS_2024_01/766660717</t>
  </si>
  <si>
    <t>54917250</t>
  </si>
  <si>
    <t>samozavírač dveří hydraulický</t>
  </si>
  <si>
    <t>-787894983</t>
  </si>
  <si>
    <t>766691811</t>
  </si>
  <si>
    <t>Demontáž parapetních desek šířky do 300 mm</t>
  </si>
  <si>
    <t>738098962</t>
  </si>
  <si>
    <t>https://podminky.urs.cz/item/CS_URS_2024_01/766691811</t>
  </si>
  <si>
    <t>D+M Okno protipožární 1800x2100 mm</t>
  </si>
  <si>
    <t>97090569</t>
  </si>
  <si>
    <t>758264323</t>
  </si>
  <si>
    <t>771121011</t>
  </si>
  <si>
    <t>Příprava podkladu před provedením dlažby nátěr penetrační na podlahu</t>
  </si>
  <si>
    <t>-780219266</t>
  </si>
  <si>
    <t>https://podminky.urs.cz/item/CS_URS_2024_01/771121011</t>
  </si>
  <si>
    <t>771151012</t>
  </si>
  <si>
    <t>Příprava podkladu před provedením dlažby samonivelační stěrka min.pevnosti 20 MPa, tloušťky přes 3 do 5 mm</t>
  </si>
  <si>
    <t>1171903262</t>
  </si>
  <si>
    <t>https://podminky.urs.cz/item/CS_URS_2024_01/771151012</t>
  </si>
  <si>
    <t>P2</t>
  </si>
  <si>
    <t>1,4*0,92</t>
  </si>
  <si>
    <t>-980819560</t>
  </si>
  <si>
    <t>-1189674089</t>
  </si>
  <si>
    <t>4,088*1,1 'Přepočtené koeficientem množství</t>
  </si>
  <si>
    <t>505473070</t>
  </si>
  <si>
    <t>776111115</t>
  </si>
  <si>
    <t>Příprava podkladu povlakových podlah a stěn broušení podlah stávajícího podkladu před litím stěrky</t>
  </si>
  <si>
    <t>133991718</t>
  </si>
  <si>
    <t>https://podminky.urs.cz/item/CS_URS_2024_01/776111115</t>
  </si>
  <si>
    <t>P3</t>
  </si>
  <si>
    <t>2,075*2,35</t>
  </si>
  <si>
    <t>776121112</t>
  </si>
  <si>
    <t>Příprava podkladu povlakových podlah a stěn penetrace vodou ředitelná podlah</t>
  </si>
  <si>
    <t>-795351285</t>
  </si>
  <si>
    <t>https://podminky.urs.cz/item/CS_URS_2024_01/776121112</t>
  </si>
  <si>
    <t>776141112</t>
  </si>
  <si>
    <t>Příprava podkladu povlakových podlah a stěn vyrovnání samonivelační stěrkou podlah min.pevnosti 20 MPa, tloušťky přes 3 do 5 mm</t>
  </si>
  <si>
    <t>911394440</t>
  </si>
  <si>
    <t>https://podminky.urs.cz/item/CS_URS_2024_01/776141112</t>
  </si>
  <si>
    <t>776221111</t>
  </si>
  <si>
    <t>Montáž podlahovin z PVC lepením standardním lepidlem z pásů</t>
  </si>
  <si>
    <t>-2078217611</t>
  </si>
  <si>
    <t>https://podminky.urs.cz/item/CS_URS_2024_01/776221111</t>
  </si>
  <si>
    <t>28412285</t>
  </si>
  <si>
    <t>krytina podlahová heterogenní tl 2mm</t>
  </si>
  <si>
    <t>1376021660</t>
  </si>
  <si>
    <t>4,876*1,1 'Přepočtené koeficientem množství</t>
  </si>
  <si>
    <t>1688896798</t>
  </si>
  <si>
    <t>-1191130962</t>
  </si>
  <si>
    <t>"umývárna děti" (0,64+0,8+2,8+1,84)*1,5</t>
  </si>
  <si>
    <t>"wc děti" (2,0-0,7)*1,5</t>
  </si>
  <si>
    <t>"wc personal" (4*1,4+2*0,92+2*1,0-2*0,7)*1,5</t>
  </si>
  <si>
    <t>-676985847</t>
  </si>
  <si>
    <t>991590648</t>
  </si>
  <si>
    <t>23,13*1,1 'Přepočtené koeficientem množství</t>
  </si>
  <si>
    <t>166283823</t>
  </si>
  <si>
    <t>783</t>
  </si>
  <si>
    <t>Dokončovací práce - nátěry</t>
  </si>
  <si>
    <t>783301311</t>
  </si>
  <si>
    <t>Příprava podkladu zámečnických konstrukcí před provedením nátěru odmaštění odmašťovačem vodou ředitelným</t>
  </si>
  <si>
    <t>1019151804</t>
  </si>
  <si>
    <t>https://podminky.urs.cz/item/CS_URS_2024_01/783301311</t>
  </si>
  <si>
    <t>zárubně</t>
  </si>
  <si>
    <t>(2*1,97+0,9)*(0,115+2*0,05)</t>
  </si>
  <si>
    <t>2*(2*1,97+0,7)*(0,08+2*0,05)</t>
  </si>
  <si>
    <t>783314101</t>
  </si>
  <si>
    <t>Základní nátěr zámečnických konstrukcí jednonásobný syntetický</t>
  </si>
  <si>
    <t>-1216572085</t>
  </si>
  <si>
    <t>https://podminky.urs.cz/item/CS_URS_2024_01/783314101</t>
  </si>
  <si>
    <t>783317101</t>
  </si>
  <si>
    <t>Krycí nátěr (email) zámečnických konstrukcí jednonásobný syntetický standardní</t>
  </si>
  <si>
    <t>204252439</t>
  </si>
  <si>
    <t>https://podminky.urs.cz/item/CS_URS_2024_01/783317101</t>
  </si>
  <si>
    <t>-216144570</t>
  </si>
  <si>
    <t>"umývárna děti" (2*7,55+2*1,84)*3,07-2*d3-d1</t>
  </si>
  <si>
    <t>"wc děti" (2*(0,66+0,8+2,6)+2*2,0)*3,07-d2</t>
  </si>
  <si>
    <t>"wc personal" (4*1,4+2*0,92+2*1,0)*3,07-2*d2</t>
  </si>
  <si>
    <t>"zádveří" (2*2,235+2*(0,2+1,2+0,56)+2*2,89+1,96)*3,07-1,0*1,97-d4</t>
  </si>
  <si>
    <t>-"obklad" 23,13</t>
  </si>
  <si>
    <t>"stropy" 1,5*1,96+2,235*1,96+7,55*1,84+(0,66+0,8+2,76)*2,0+1,4*0,92+1,4*1,0</t>
  </si>
  <si>
    <t>-654043071</t>
  </si>
  <si>
    <t>2123404543</t>
  </si>
  <si>
    <t>722220121R00</t>
  </si>
  <si>
    <t>Nástěnka K 247, pro baterii G 1/2</t>
  </si>
  <si>
    <t>pár</t>
  </si>
  <si>
    <t>Izolace návleková tl. stěny 9 mm vnitřní průměr 22 mm</t>
  </si>
  <si>
    <t>Umyvadlo na šrouby 55 x 40 cm, bílé</t>
  </si>
  <si>
    <t>Montáž ventilu rohového G 1/2</t>
  </si>
  <si>
    <t>Baterie umyvadlová stoján. ruční, vč. otvír.odpadu</t>
  </si>
  <si>
    <t>725110811R00</t>
  </si>
  <si>
    <t>Demontáž klozetů splachovacích</t>
  </si>
  <si>
    <t>725210912R00</t>
  </si>
  <si>
    <t>Demontáž a zpět.montáž umyvadla s 1stoj.ventilem</t>
  </si>
  <si>
    <t>725810402R00</t>
  </si>
  <si>
    <t>Ventil rohový G 1/2</t>
  </si>
  <si>
    <t>735 111 810</t>
  </si>
  <si>
    <t>Demontáž otopného tělesa litinového článkového</t>
  </si>
  <si>
    <t>2120425364</t>
  </si>
  <si>
    <t>732 522 132.1</t>
  </si>
  <si>
    <t>Demontáž potrubí ocelového závitového DN do 15</t>
  </si>
  <si>
    <t>1112806214</t>
  </si>
  <si>
    <t>734 200 821</t>
  </si>
  <si>
    <t>Demontáž armatury závitové se dvěma závity přes G 1/2 do G 1/2</t>
  </si>
  <si>
    <t>-2139055830</t>
  </si>
  <si>
    <t>997 013 151</t>
  </si>
  <si>
    <t>Vnitrostaveništní doprava suti a vybouraných hmot pro budovy v do 6 m s omezením mechanizace</t>
  </si>
  <si>
    <t>442809596</t>
  </si>
  <si>
    <t>997 013 501</t>
  </si>
  <si>
    <t>Odvoz suti a vybouraných hmot na skládku nebo meziskládku do 1 km se složením</t>
  </si>
  <si>
    <t>1116794015</t>
  </si>
  <si>
    <t>Příplatek k odvozu suti a vybouraných hmot na skládku ZKD 1 km přes 1 km</t>
  </si>
  <si>
    <t>-728799770</t>
  </si>
  <si>
    <t>HZS2222</t>
  </si>
  <si>
    <t>Hodinová zúčtovací sazba topenář odborný - napuštění a vypuštění stávající soustavy, odvzdušnění těles</t>
  </si>
  <si>
    <t>1678581156</t>
  </si>
  <si>
    <t>733 191 923</t>
  </si>
  <si>
    <t>Navaření odbočky na potrubí ocelové závitové DN 15</t>
  </si>
  <si>
    <t>-457847089</t>
  </si>
  <si>
    <t>733 191 903</t>
  </si>
  <si>
    <t>Montáž potrubí ocelového závitového běžného nebo zesíleného při opravě DN 15</t>
  </si>
  <si>
    <t>-1350827739</t>
  </si>
  <si>
    <t>735 151 576</t>
  </si>
  <si>
    <t>Otopné těleso panelové dvoudeskové 2 přídavné přestupní plochy výška/délka 600/900 mm výkon 1511 W</t>
  </si>
  <si>
    <t>790484539</t>
  </si>
  <si>
    <t>734209113</t>
  </si>
  <si>
    <t>Montáž armatury závitové s dvěma závity G 1/2</t>
  </si>
  <si>
    <t>1293147500</t>
  </si>
  <si>
    <t>Specifikace.9</t>
  </si>
  <si>
    <t>Radiátorový ventil rohový 1/2"</t>
  </si>
  <si>
    <t>-335206149</t>
  </si>
  <si>
    <t>Specifikace.10</t>
  </si>
  <si>
    <t>Šroubení radiátorové rohové 1/2"</t>
  </si>
  <si>
    <t>754789895</t>
  </si>
  <si>
    <t>734 221 681</t>
  </si>
  <si>
    <t>Termostatická hlavice kapalinová PN 10 do 110°C s vestavěným čidlem</t>
  </si>
  <si>
    <t>-1137883722</t>
  </si>
  <si>
    <t>733 811 221.1</t>
  </si>
  <si>
    <t>-1709403964</t>
  </si>
  <si>
    <t>998 735 211</t>
  </si>
  <si>
    <t>Přesun hmot procentní pro otopná tělesa s omezením mechanizace v objektech v do 6 m</t>
  </si>
  <si>
    <t>1232530084</t>
  </si>
  <si>
    <t xml:space="preserve">      7514_2 - Distribuční příslušenství</t>
  </si>
  <si>
    <t xml:space="preserve">      7514_3 - Potrubí</t>
  </si>
  <si>
    <t xml:space="preserve">      7514_4 - Tepelné izolace</t>
  </si>
  <si>
    <t>16893563</t>
  </si>
  <si>
    <t>Specifikace.23</t>
  </si>
  <si>
    <t xml:space="preserve">Diagonální odvodní ventilátor do potrubí prům 160 mm, min. výkon  560 m3/h, 150 Pa</t>
  </si>
  <si>
    <t>1846076568</t>
  </si>
  <si>
    <t>-774728403</t>
  </si>
  <si>
    <t>-2027797750</t>
  </si>
  <si>
    <t>998751211.2</t>
  </si>
  <si>
    <t>1417456640</t>
  </si>
  <si>
    <t>https://podminky.urs.cz/item/CS_URS_2024_01/998751211.2</t>
  </si>
  <si>
    <t>328117</t>
  </si>
  <si>
    <t>7514_2</t>
  </si>
  <si>
    <t>297586971</t>
  </si>
  <si>
    <t>1437031836</t>
  </si>
  <si>
    <t>466819105</t>
  </si>
  <si>
    <t>1453116603</t>
  </si>
  <si>
    <t>1911955756</t>
  </si>
  <si>
    <t>1612810724</t>
  </si>
  <si>
    <t>-1636675041</t>
  </si>
  <si>
    <t>-1972064382</t>
  </si>
  <si>
    <t>Specifikace.24</t>
  </si>
  <si>
    <t>Talířový ventil odvodní kovový připojení prům.125</t>
  </si>
  <si>
    <t>839305581</t>
  </si>
  <si>
    <t>-914768412</t>
  </si>
  <si>
    <t>-1960811496</t>
  </si>
  <si>
    <t>998751211.3</t>
  </si>
  <si>
    <t>-772808073</t>
  </si>
  <si>
    <t>https://podminky.urs.cz/item/CS_URS_2024_01/998751211.3</t>
  </si>
  <si>
    <t>7514_3</t>
  </si>
  <si>
    <t>-1825564371</t>
  </si>
  <si>
    <t>822597996</t>
  </si>
  <si>
    <t>-1030538724</t>
  </si>
  <si>
    <t>1108149034</t>
  </si>
  <si>
    <t>998751201.1</t>
  </si>
  <si>
    <t>492398243</t>
  </si>
  <si>
    <t>https://podminky.urs.cz/item/CS_URS_2024_01/998751201.1</t>
  </si>
  <si>
    <t>7514_4</t>
  </si>
  <si>
    <t>1490113245</t>
  </si>
  <si>
    <t>2108052689</t>
  </si>
  <si>
    <t>998713203.1</t>
  </si>
  <si>
    <t>-88601711</t>
  </si>
  <si>
    <t>https://podminky.urs.cz/item/CS_URS_2024_01/998713203.1</t>
  </si>
  <si>
    <t>SO 03 - Terénní a sadové úpravy, oplocení</t>
  </si>
  <si>
    <t xml:space="preserve">    5 - Komunikace pozemní</t>
  </si>
  <si>
    <t>112101124</t>
  </si>
  <si>
    <t>Odstranění stromů s odřezáním kmene a s odvětvením jehličnatých bez odkornění, průměru kmene přes 700 do 900 mm</t>
  </si>
  <si>
    <t>1144991440</t>
  </si>
  <si>
    <t>https://podminky.urs.cz/item/CS_URS_2024_01/112101124</t>
  </si>
  <si>
    <t>112251104</t>
  </si>
  <si>
    <t>Odstranění pařezů strojně s jejich vykopáním nebo vytrháním průměru přes 700 do 900 mm</t>
  </si>
  <si>
    <t>-130825609</t>
  </si>
  <si>
    <t>https://podminky.urs.cz/item/CS_URS_2024_01/112251104</t>
  </si>
  <si>
    <t>113106123.r</t>
  </si>
  <si>
    <t>Rozebrání dlažeb ze zámkových dlaždic komunikací pro pěší ručně - vč. následného položení</t>
  </si>
  <si>
    <t>-2045789140</t>
  </si>
  <si>
    <t>Plot C</t>
  </si>
  <si>
    <t>113106187</t>
  </si>
  <si>
    <t>Rozebrání dlažeb vozovek a ploch s přemístěním hmot na skládku na vzdálenost do 3 m nebo s naložením na dopravní prostředek, s jakoukoliv výplní spár strojně plochy jednotlivě do 50 m2 ze zámkové dlažby s ložem z kameniva</t>
  </si>
  <si>
    <t>1560939253</t>
  </si>
  <si>
    <t>https://podminky.urs.cz/item/CS_URS_2024_01/113106187</t>
  </si>
  <si>
    <t>"plocha" 30,8</t>
  </si>
  <si>
    <t>"přístupový chodníček" 13,0</t>
  </si>
  <si>
    <t>113204111.r</t>
  </si>
  <si>
    <t>Odřítnutí betonových obrubníků a následné doplnění</t>
  </si>
  <si>
    <t>-960999122</t>
  </si>
  <si>
    <t>131111333</t>
  </si>
  <si>
    <t>Vrtání jamek ručním motorovým vrtákem průměru přes 200 do 300 mm</t>
  </si>
  <si>
    <t>693402794</t>
  </si>
  <si>
    <t>https://podminky.urs.cz/item/CS_URS_2024_01/131111333</t>
  </si>
  <si>
    <t>5*0,8</t>
  </si>
  <si>
    <t>2062585265</t>
  </si>
  <si>
    <t>(6,885+0,3)*0,8*0,5</t>
  </si>
  <si>
    <t>(0,3+4,825)*0,97*0,5</t>
  </si>
  <si>
    <t>2*7,5*0,9*0,5</t>
  </si>
  <si>
    <t>3,8*0,9*0,5+0,4*1,2*0,5+0,4*1,6*0,5+0,4*2,0*0,5</t>
  </si>
  <si>
    <t>10,0*2,0*0,5</t>
  </si>
  <si>
    <t>10,25*1,4*0,5</t>
  </si>
  <si>
    <t>162201408</t>
  </si>
  <si>
    <t>Vodorovné přemístění větví, kmenů nebo pařezů s naložením, složením a dopravou do 1000 m větví stromů jehličnatých, průměru kmene přes 700 do 900 mm</t>
  </si>
  <si>
    <t>1806012342</t>
  </si>
  <si>
    <t>https://podminky.urs.cz/item/CS_URS_2024_01/162201408</t>
  </si>
  <si>
    <t>162201418</t>
  </si>
  <si>
    <t>Vodorovné přemístění větví, kmenů nebo pařezů s naložením, složením a dopravou do 1000 m kmenů stromů jehličnatých, průměru přes 700 do 900 mm</t>
  </si>
  <si>
    <t>-2089975190</t>
  </si>
  <si>
    <t>https://podminky.urs.cz/item/CS_URS_2024_01/162201418</t>
  </si>
  <si>
    <t>162201424</t>
  </si>
  <si>
    <t>Vodorovné přemístění větví, kmenů nebo pařezů s naložením, složením a dopravou do 1000 m pařezů kmenů, průměru přes 700 do 900 mm</t>
  </si>
  <si>
    <t>967614562</t>
  </si>
  <si>
    <t>https://podminky.urs.cz/item/CS_URS_2024_01/162201424</t>
  </si>
  <si>
    <t>162301501</t>
  </si>
  <si>
    <t>Vodorovné přemístění smýcených křovin do průměru kmene 100 mm na vzdálenost do 5 000 m</t>
  </si>
  <si>
    <t>1780296746</t>
  </si>
  <si>
    <t>https://podminky.urs.cz/item/CS_URS_2024_01/162301501</t>
  </si>
  <si>
    <t>162301944</t>
  </si>
  <si>
    <t>Vodorovné přemístění větví, kmenů nebo pařezů s naložením, složením a dopravou Příplatek k cenám za každých dalších i započatých 1000 m přes 1000 m větví stromů jehličnatých, o průměru kmene přes 700 do 900 mm</t>
  </si>
  <si>
    <t>1617659160</t>
  </si>
  <si>
    <t>https://podminky.urs.cz/item/CS_URS_2024_01/162301944</t>
  </si>
  <si>
    <t>162301954</t>
  </si>
  <si>
    <t>Vodorovné přemístění větví, kmenů nebo pařezů s naložením, složením a dopravou Příplatek k cenám za každých dalších i započatých 1000 m přes 1000 m kmenů stromů listnatých, o průměru přes 700 do 900 mm</t>
  </si>
  <si>
    <t>-1227872103</t>
  </si>
  <si>
    <t>https://podminky.urs.cz/item/CS_URS_2024_01/162301954</t>
  </si>
  <si>
    <t>162301974</t>
  </si>
  <si>
    <t>Vodorovné přemístění větví, kmenů nebo pařezů s naložením, složením a dopravou Příplatek k cenám za každých dalších i započatých 1000 m přes 1000 m pařezů kmenů, průměru přes 700 do 900 mm</t>
  </si>
  <si>
    <t>1446391258</t>
  </si>
  <si>
    <t>https://podminky.urs.cz/item/CS_URS_2024_01/162301974</t>
  </si>
  <si>
    <t>162301981</t>
  </si>
  <si>
    <t>Vodorovné přemístění smýcených křovin Příplatek k ceně za každých dalších i započatých 1 000 m</t>
  </si>
  <si>
    <t>-850321969</t>
  </si>
  <si>
    <t>https://podminky.urs.cz/item/CS_URS_2024_01/162301981</t>
  </si>
  <si>
    <t>-1924193958</t>
  </si>
  <si>
    <t>-752098974</t>
  </si>
  <si>
    <t>31,955</t>
  </si>
  <si>
    <t>-15</t>
  </si>
  <si>
    <t>-587702897</t>
  </si>
  <si>
    <t>-849051232</t>
  </si>
  <si>
    <t>16,955*2</t>
  </si>
  <si>
    <t>174251101</t>
  </si>
  <si>
    <t>Zásyp sypaninou z jakékoliv horniny strojně s uložením výkopku ve vrstvách bez zhutnění jam, šachet, rýh nebo kolem objektů v těchto vykopávkách</t>
  </si>
  <si>
    <t>961830716</t>
  </si>
  <si>
    <t>https://podminky.urs.cz/item/CS_URS_2024_01/174251101</t>
  </si>
  <si>
    <t>180405114</t>
  </si>
  <si>
    <t>Založení trávníků ve vegetačních dlaždicích nebo prefabrikátech výsevem směsi substrátu a semene v rovině nebo na svahu do 1:5</t>
  </si>
  <si>
    <t>-1301617742</t>
  </si>
  <si>
    <t>https://podminky.urs.cz/item/CS_URS_2024_01/180405114</t>
  </si>
  <si>
    <t>520</t>
  </si>
  <si>
    <t>00572440</t>
  </si>
  <si>
    <t>osivo směs travní hřištní</t>
  </si>
  <si>
    <t>1128221615</t>
  </si>
  <si>
    <t>520*0,02 'Přepočtené koeficientem množství</t>
  </si>
  <si>
    <t>181411131</t>
  </si>
  <si>
    <t>Založení trávníku na půdě předem připravené plochy do 1000 m2 výsevem včetně utažení parkového v rovině nebo na svahu do 1:5</t>
  </si>
  <si>
    <t>-698922653</t>
  </si>
  <si>
    <t>https://podminky.urs.cz/item/CS_URS_2024_01/181411131</t>
  </si>
  <si>
    <t>00572410</t>
  </si>
  <si>
    <t>osivo směs travní parková</t>
  </si>
  <si>
    <t>-1031713024</t>
  </si>
  <si>
    <t>184853511</t>
  </si>
  <si>
    <t>Chemické odplevelení půdy před založením kultury, trávníku nebo zpevněných ploch strojně o výměře jednotlivě přes 20 m2 postřikem na široko v rovině nebo na svahu do 1:5</t>
  </si>
  <si>
    <t>-475565952</t>
  </si>
  <si>
    <t>https://podminky.urs.cz/item/CS_URS_2024_01/184853511</t>
  </si>
  <si>
    <t>185802113</t>
  </si>
  <si>
    <t>Hnojení půdy nebo trávníku v rovině nebo na svahu do 1:5 umělým hnojivem na široko</t>
  </si>
  <si>
    <t>655015509</t>
  </si>
  <si>
    <t>https://podminky.urs.cz/item/CS_URS_2024_01/185802113</t>
  </si>
  <si>
    <t>předpoklad 0,5kh/m2</t>
  </si>
  <si>
    <t>520,0</t>
  </si>
  <si>
    <t>520*0,0005 'Přepočtené koeficientem množství</t>
  </si>
  <si>
    <t>25191155</t>
  </si>
  <si>
    <t>hnojivo průmyslové</t>
  </si>
  <si>
    <t>834600970</t>
  </si>
  <si>
    <t>260</t>
  </si>
  <si>
    <t>R112</t>
  </si>
  <si>
    <t>Zemní práce spojené s palisádami</t>
  </si>
  <si>
    <t>-652677649</t>
  </si>
  <si>
    <t>211531111</t>
  </si>
  <si>
    <t>Výplň kamenivem do rýh odvodňovacích žeber nebo trativodů bez zhutnění, s úpravou povrchu výplně kamenivem hrubým drceným frakce 16 až 63 mm</t>
  </si>
  <si>
    <t>-46015790</t>
  </si>
  <si>
    <t>https://podminky.urs.cz/item/CS_URS_2024_01/211531111</t>
  </si>
  <si>
    <t>(2,54+3,8)*0,25*0,17</t>
  </si>
  <si>
    <t>211561111</t>
  </si>
  <si>
    <t>Výplň kamenivem do rýh odvodňovacích žeber nebo trativodů bez zhutnění, s úpravou povrchu výplně kamenivem hrubým drceným frakce 4 až 16 mm</t>
  </si>
  <si>
    <t>1273359628</t>
  </si>
  <si>
    <t>https://podminky.urs.cz/item/CS_URS_2024_01/211561111</t>
  </si>
  <si>
    <t>(2,54+3,8)*0,25*0,15</t>
  </si>
  <si>
    <t>212312111</t>
  </si>
  <si>
    <t>Lože pro trativody z betonu prostého</t>
  </si>
  <si>
    <t>-642270063</t>
  </si>
  <si>
    <t>https://podminky.urs.cz/item/CS_URS_2024_01/212312111</t>
  </si>
  <si>
    <t>(2,54+3,8)*0,2*0,1</t>
  </si>
  <si>
    <t>212752111</t>
  </si>
  <si>
    <t>Trativody z drenážních trubek pro liniové stavby a komunikace se zřízením štěrkového lože pod trubky a s jejich obsypem v otevřeném výkopu trubka korugovaná sendvičová PE-HD SN 4 perforace 220° DN 100</t>
  </si>
  <si>
    <t>972757686</t>
  </si>
  <si>
    <t>https://podminky.urs.cz/item/CS_URS_2024_01/212752111</t>
  </si>
  <si>
    <t>9,98</t>
  </si>
  <si>
    <t>10,05</t>
  </si>
  <si>
    <t>212755214</t>
  </si>
  <si>
    <t>Trativody bez lože z drenážních trubek plastových flexibilních D 100 mm</t>
  </si>
  <si>
    <t>-559559135</t>
  </si>
  <si>
    <t>https://podminky.urs.cz/item/CS_URS_2024_01/212755214</t>
  </si>
  <si>
    <t>2,54</t>
  </si>
  <si>
    <t>3,8</t>
  </si>
  <si>
    <t>274321311</t>
  </si>
  <si>
    <t>Základy z betonu železového (bez výztuže) pasy z betonu bez zvláštních nároků na prostředí tř. C 16/20</t>
  </si>
  <si>
    <t>-375352631</t>
  </si>
  <si>
    <t>https://podminky.urs.cz/item/CS_URS_2024_01/274321311</t>
  </si>
  <si>
    <t>(6,885+0,3)*0,55*0,5</t>
  </si>
  <si>
    <t>(0,3+4,825)*0,55*0,5</t>
  </si>
  <si>
    <t>2*7,5*0,55*0,5</t>
  </si>
  <si>
    <t>3,8*0,55*0,5+0,4*0,95*0,5+0,4*1,35*0,5+0,4*1,75*0,5</t>
  </si>
  <si>
    <t>10,0*0,55*0,5</t>
  </si>
  <si>
    <t>10,25*0,55*0,5</t>
  </si>
  <si>
    <t>14,934*0,035</t>
  </si>
  <si>
    <t>279113142</t>
  </si>
  <si>
    <t>Základové zdi z tvárnic ztraceného bednění včetně výplně z betonu bez zvláštních nároků na vliv prostředí třídy C 20/25, tloušťky zdiva přes 150 do 200 mm</t>
  </si>
  <si>
    <t>-2140956958</t>
  </si>
  <si>
    <t>https://podminky.urs.cz/item/CS_URS_2024_01/279113142</t>
  </si>
  <si>
    <t>4,92*0,25*2</t>
  </si>
  <si>
    <t>5,0*0,25*3</t>
  </si>
  <si>
    <t>4,98*0,25*3</t>
  </si>
  <si>
    <t>279113145</t>
  </si>
  <si>
    <t>Základové zdi z tvárnic ztraceného bednění včetně výplně z betonu bez zvláštních nároků na vliv prostředí třídy C 20/25, tloušťky zdiva přes 300 do 400 mm</t>
  </si>
  <si>
    <t>-2017059050</t>
  </si>
  <si>
    <t>https://podminky.urs.cz/item/CS_URS_2024_01/279113145</t>
  </si>
  <si>
    <t>(6,885+0,3)*0,25</t>
  </si>
  <si>
    <t>(0,3+4,825)*0,25</t>
  </si>
  <si>
    <t>2*7,5*0,25</t>
  </si>
  <si>
    <t>3,8*0,25+0,4*0,25+0,4*0,25+0,4*0,25</t>
  </si>
  <si>
    <t>10,0*0,25</t>
  </si>
  <si>
    <t>10,25*0,25</t>
  </si>
  <si>
    <t>279361821</t>
  </si>
  <si>
    <t>Výztuž základových zdí nosných svislých nebo odkloněných od svislice, rovinných nebo oblých, deskových nebo žebrových, včetně výztuže jejich žeber z betonářské oceli 10 505 (R) nebo BSt 500</t>
  </si>
  <si>
    <t>-1758941600</t>
  </si>
  <si>
    <t>https://podminky.urs.cz/item/CS_URS_2024_01/279361821</t>
  </si>
  <si>
    <t>786,0/1000</t>
  </si>
  <si>
    <t>214,0/1000</t>
  </si>
  <si>
    <t>R212</t>
  </si>
  <si>
    <t>Úprava trativodu u palisád</t>
  </si>
  <si>
    <t>-1650628850</t>
  </si>
  <si>
    <t>338171121</t>
  </si>
  <si>
    <t>Montáž sloupků a vzpěr plotových ocelových trubkových nebo profilovaných výšky přes 2 do 2,6 m se zalitím cementovou maltou do vynechaných otvorů</t>
  </si>
  <si>
    <t>-857488843</t>
  </si>
  <si>
    <t>https://podminky.urs.cz/item/CS_URS_2024_01/338171121</t>
  </si>
  <si>
    <t xml:space="preserve">Nový plot </t>
  </si>
  <si>
    <t>55342152</t>
  </si>
  <si>
    <t>plotový sloupek dl 2,0-2,5m povrchová úprava</t>
  </si>
  <si>
    <t>236426624</t>
  </si>
  <si>
    <t>339921132</t>
  </si>
  <si>
    <t>Osazování palisád betonových v řadě se zabetonováním výšky palisády přes 500 do 1000 mm</t>
  </si>
  <si>
    <t>-1811454183</t>
  </si>
  <si>
    <t>https://podminky.urs.cz/item/CS_URS_2024_01/339921132</t>
  </si>
  <si>
    <t>2*2,54</t>
  </si>
  <si>
    <t>59229013</t>
  </si>
  <si>
    <t>palisáda hranatá betonová 180x120mm v 800mm přírodní</t>
  </si>
  <si>
    <t>1976928189</t>
  </si>
  <si>
    <t>8,88*5,715 'Přepočtené koeficientem množství</t>
  </si>
  <si>
    <t>348101220</t>
  </si>
  <si>
    <t>Osazení vrat nebo vrátek k oplocení na sloupky ocelové, plochy jednotlivě přes 2 do 4 m2</t>
  </si>
  <si>
    <t>-414767617</t>
  </si>
  <si>
    <t>https://podminky.urs.cz/item/CS_URS_2024_01/348101220</t>
  </si>
  <si>
    <t>55342332</t>
  </si>
  <si>
    <t>branka plotová jednokřídlá</t>
  </si>
  <si>
    <t>1407436291</t>
  </si>
  <si>
    <t>348101240</t>
  </si>
  <si>
    <t>Osazení vrat nebo vrátek k oplocení na sloupky ocelové, plochy jednotlivě přes 6 do 8 m2</t>
  </si>
  <si>
    <t>816198083</t>
  </si>
  <si>
    <t>https://podminky.urs.cz/item/CS_URS_2024_01/348101240</t>
  </si>
  <si>
    <t>55342344</t>
  </si>
  <si>
    <t>brána plotová dvoukřídlá Pz 4000x1730mm - dle výpisu</t>
  </si>
  <si>
    <t>1676258631</t>
  </si>
  <si>
    <t>348121211</t>
  </si>
  <si>
    <t>Osazení podhrabových desek na ocelové sloupky, délky desek do 2 m</t>
  </si>
  <si>
    <t>-1148322705</t>
  </si>
  <si>
    <t>https://podminky.urs.cz/item/CS_URS_2024_01/348121211</t>
  </si>
  <si>
    <t>59233119</t>
  </si>
  <si>
    <t>deska plotová betonová 2000x50x290mm</t>
  </si>
  <si>
    <t>1528322083</t>
  </si>
  <si>
    <t>348171130</t>
  </si>
  <si>
    <t>Montáž oplocení z dílců kovových rámových, na ocelové sloupky, výšky přes 1,5 do 2,0 m</t>
  </si>
  <si>
    <t>-685482652</t>
  </si>
  <si>
    <t>https://podminky.urs.cz/item/CS_URS_2024_01/348171130</t>
  </si>
  <si>
    <t>nový plot</t>
  </si>
  <si>
    <t>5,07</t>
  </si>
  <si>
    <t>4,98</t>
  </si>
  <si>
    <t>5,0</t>
  </si>
  <si>
    <t>7,48</t>
  </si>
  <si>
    <t>7,5</t>
  </si>
  <si>
    <t>4,825</t>
  </si>
  <si>
    <t>6,885</t>
  </si>
  <si>
    <t>1,695</t>
  </si>
  <si>
    <t>1,7</t>
  </si>
  <si>
    <t>348171130.r</t>
  </si>
  <si>
    <t xml:space="preserve">Panel plotový  v přes 1,5 do 2 m</t>
  </si>
  <si>
    <t>-1102450892</t>
  </si>
  <si>
    <t>348262064</t>
  </si>
  <si>
    <t>Ploty z betonových bloků - systém suchého zdění plotová zeď šířky do 200 mm dvouřadá, výšky modulu 400 mm, ( kombinovaná ), z bloků hladkých šedých</t>
  </si>
  <si>
    <t>1693235889</t>
  </si>
  <si>
    <t>https://podminky.urs.cz/item/CS_URS_2024_01/348262064</t>
  </si>
  <si>
    <t>5,07*0,25*4</t>
  </si>
  <si>
    <t>4,98*0,25*5</t>
  </si>
  <si>
    <t>5,0*0,25*6</t>
  </si>
  <si>
    <t>4,98*0,25*7</t>
  </si>
  <si>
    <t>5,0*0,25*2</t>
  </si>
  <si>
    <t>7,48*0,25*2</t>
  </si>
  <si>
    <t>7,5*0,25*2</t>
  </si>
  <si>
    <t>4,825*0,25*2</t>
  </si>
  <si>
    <t>6,885*0,25*2</t>
  </si>
  <si>
    <t>348262404</t>
  </si>
  <si>
    <t>Ploty z betonových bloků - systém suchého zdění ukončení plotové zdi krycí deskou lepenou mrazuvzdorným lepidlem hladkou přírodní (šedou)</t>
  </si>
  <si>
    <t>-1486599874</t>
  </si>
  <si>
    <t>https://podminky.urs.cz/item/CS_URS_2024_01/348262404</t>
  </si>
  <si>
    <t>Komunikace pozemní</t>
  </si>
  <si>
    <t>564851011</t>
  </si>
  <si>
    <t>Podklad ze štěrkodrti ŠD s rozprostřením a zhutněním plochy jednotlivě do 100 m2, po zhutnění tl. 150 mm</t>
  </si>
  <si>
    <t>1904084442</t>
  </si>
  <si>
    <t>https://podminky.urs.cz/item/CS_URS_2024_01/564851011</t>
  </si>
  <si>
    <t>(2,4+2,5+5,78)*1,2</t>
  </si>
  <si>
    <t>(4,71+5,77)*2,2</t>
  </si>
  <si>
    <t>596211110</t>
  </si>
  <si>
    <t>Kladení dlažby z betonových zámkových dlaždic komunikací pro pěší ručně s ložem z kameniva těženého nebo drceného tl. do 40 mm, s vyplněním spár s dvojitým hutněním, vibrováním a se smetením přebytečného materiálu na krajnici tl. 60 mm skupiny A, pro plochy do 50 m2</t>
  </si>
  <si>
    <t>274499089</t>
  </si>
  <si>
    <t>https://podminky.urs.cz/item/CS_URS_2024_01/596211110</t>
  </si>
  <si>
    <t>59245015</t>
  </si>
  <si>
    <t>dlažba zámková betonová tvaru I 200x165mm tl 60mm přírodní</t>
  </si>
  <si>
    <t>-1725092561</t>
  </si>
  <si>
    <t>35,872*1,03 'Přepočtené koeficientem množství</t>
  </si>
  <si>
    <t>916231113</t>
  </si>
  <si>
    <t>Osazení chodníkového obrubníku betonového se zřízením lože, s vyplněním a zatřením spár cementovou maltou ležatého s boční opěrou z betonu prostého, do lože z betonu prostého</t>
  </si>
  <si>
    <t>325019857</t>
  </si>
  <si>
    <t>https://podminky.urs.cz/item/CS_URS_2024_01/916231113</t>
  </si>
  <si>
    <t>(2,5+5,78)*2</t>
  </si>
  <si>
    <t>(4,71+8,77)*2</t>
  </si>
  <si>
    <t>59217060</t>
  </si>
  <si>
    <t>obrubník parkový betonový 1000x50x200mm přírodní</t>
  </si>
  <si>
    <t>-705600956</t>
  </si>
  <si>
    <t>43,52*1,02 'Přepočtené koeficientem množství</t>
  </si>
  <si>
    <t>916921112</t>
  </si>
  <si>
    <t>Monolitické příkopové žlaby, rigoly, krajníky nebo obrubníky z betonové směsi pro cementobetonové vozovky a letištní plochy v přímce nebo v oblouku o poloměru přes 20 m, průřezových ploch přes 0,10 do 0,15 m2</t>
  </si>
  <si>
    <t>301252098</t>
  </si>
  <si>
    <t>https://podminky.urs.cz/item/CS_URS_2024_01/916921112</t>
  </si>
  <si>
    <t>15,685+11,0+16,505</t>
  </si>
  <si>
    <t>966001211</t>
  </si>
  <si>
    <t>Odstranění lavičky parkové stabilní zabetonované</t>
  </si>
  <si>
    <t>-2007005275</t>
  </si>
  <si>
    <t>https://podminky.urs.cz/item/CS_URS_2024_01/966001211</t>
  </si>
  <si>
    <t>966001211.r01</t>
  </si>
  <si>
    <t>Odstranění lavičky lanového herního prvku</t>
  </si>
  <si>
    <t>-369984049</t>
  </si>
  <si>
    <t>966001211.r02</t>
  </si>
  <si>
    <t>Odstranění lavičky herního prvku s klouzačkami</t>
  </si>
  <si>
    <t>-632025727</t>
  </si>
  <si>
    <t>966001211.r03</t>
  </si>
  <si>
    <t>Odstranění dopadové plochy vč. obrubníků</t>
  </si>
  <si>
    <t>724337529</t>
  </si>
  <si>
    <t>966049831.r</t>
  </si>
  <si>
    <t>Rozebrání prefabrikovaných plotových desek betonových</t>
  </si>
  <si>
    <t>1475477651</t>
  </si>
  <si>
    <t>32,32</t>
  </si>
  <si>
    <t>966071711</t>
  </si>
  <si>
    <t>Bourání plotových sloupků a vzpěr ocelových trubkových nebo profilovaných výšky do 2,50 m zabetonovaných</t>
  </si>
  <si>
    <t>1937293412</t>
  </si>
  <si>
    <t>https://podminky.urs.cz/item/CS_URS_2024_01/966071711</t>
  </si>
  <si>
    <t>966072811</t>
  </si>
  <si>
    <t>Rozebrání oplocení z dílců rámových na ocelové sloupky, výšky přes 1 do 2 m</t>
  </si>
  <si>
    <t>-1112254166</t>
  </si>
  <si>
    <t>https://podminky.urs.cz/item/CS_URS_2024_01/966072811</t>
  </si>
  <si>
    <t>966073811</t>
  </si>
  <si>
    <t>Rozebrání vrat a vrátek k oplocení plochy jednotlivě přes 2 do 6 m2</t>
  </si>
  <si>
    <t>-1489984437</t>
  </si>
  <si>
    <t>https://podminky.urs.cz/item/CS_URS_2024_01/966073811</t>
  </si>
  <si>
    <t>997013655</t>
  </si>
  <si>
    <t>Poplatek za uložení stavebního odpadu na skládce (skládkovné) zeminy a kamení zatříděného do Katalogu odpadů pod kódem 17 05 04</t>
  </si>
  <si>
    <t>384458817</t>
  </si>
  <si>
    <t>https://podminky.urs.cz/item/CS_URS_2024_01/997013655</t>
  </si>
  <si>
    <t>997231111</t>
  </si>
  <si>
    <t>Vodorovná doprava suti a vybouraných hmot s vyložením a hrubým urovnáním na vzdálenost do 1 km</t>
  </si>
  <si>
    <t>478269997</t>
  </si>
  <si>
    <t>https://podminky.urs.cz/item/CS_URS_2024_01/997231111</t>
  </si>
  <si>
    <t>997231119</t>
  </si>
  <si>
    <t>Vodorovná doprava suti a vybouraných hmot s vyložením a hrubým urovnáním na vzdálenost Příplatek k cenám za každý další započatý 1 km</t>
  </si>
  <si>
    <t>-663062842</t>
  </si>
  <si>
    <t>https://podminky.urs.cz/item/CS_URS_2024_01/997231119</t>
  </si>
  <si>
    <t>997231511</t>
  </si>
  <si>
    <t>Vodorovná doprava suti a vybouraných hmot s vyložením a hrubým urovnáním nakládání nebo překládání na dopravní prostředek při vodorovné dopravě suti a vybouraných hmot</t>
  </si>
  <si>
    <t>-2004657628</t>
  </si>
  <si>
    <t>https://podminky.urs.cz/item/CS_URS_2024_01/997231511</t>
  </si>
  <si>
    <t>998232110</t>
  </si>
  <si>
    <t>Přesun hmot pro oplocení se svislou nosnou konstrukcí zděnou z cihel, tvárnic, bloků, popř. kovovou nebo dřevěnou vodorovná dopravní vzdálenost do 50 m, pro oplocení výšky do 3 m</t>
  </si>
  <si>
    <t>1528452040</t>
  </si>
  <si>
    <t>https://podminky.urs.cz/item/CS_URS_2024_01/998232110</t>
  </si>
  <si>
    <t>711161273</t>
  </si>
  <si>
    <t>Provedení izolace proti zemní vlhkosti nopovou fólií na ploše svislé S z nopové fólie - VČ. UKONČENÍ LIŠTOU</t>
  </si>
  <si>
    <t>369207157</t>
  </si>
  <si>
    <t>https://podminky.urs.cz/item/CS_URS_2024_01/711161273</t>
  </si>
  <si>
    <t>odhad</t>
  </si>
  <si>
    <t>(9,98+10,05)*1,2</t>
  </si>
  <si>
    <t>28323005</t>
  </si>
  <si>
    <t>fólie profilovaná (nopová) drenážní HDPE s výškou nopů 8mm</t>
  </si>
  <si>
    <t>340994961</t>
  </si>
  <si>
    <t>24,036*1,221 'Přepočtené koeficientem množství</t>
  </si>
  <si>
    <t>913801748</t>
  </si>
  <si>
    <t>-1364141039</t>
  </si>
  <si>
    <t>3*0,5*0,55</t>
  </si>
  <si>
    <t>28376360</t>
  </si>
  <si>
    <t>deska XPS hrana rovná a strukturovaný povrch tl 20mm</t>
  </si>
  <si>
    <t>439645016</t>
  </si>
  <si>
    <t>-569338702</t>
  </si>
  <si>
    <t>-1781072417</t>
  </si>
  <si>
    <t>1829372860</t>
  </si>
  <si>
    <t>-1903772478</t>
  </si>
  <si>
    <t>SO 04 - Parkoviště</t>
  </si>
  <si>
    <t>M - Práce a dodávky M</t>
  </si>
  <si>
    <t xml:space="preserve">    22-M - Montáže technologických zařízení pro dopravní stavby</t>
  </si>
  <si>
    <t>113202111</t>
  </si>
  <si>
    <t>Vytrhání obrub s vybouráním lože, s přemístěním hmot na skládku na vzdálenost do 3 m nebo s naložením na dopravní prostředek z krajníků nebo obrubníků stojatých</t>
  </si>
  <si>
    <t>916545950</t>
  </si>
  <si>
    <t>https://podminky.urs.cz/item/CS_URS_2024_01/113202111</t>
  </si>
  <si>
    <t>122251101</t>
  </si>
  <si>
    <t>Odkopávky a prokopávky nezapažené strojně v hornině třídy těžitelnosti I skupiny 3 do 20 m3</t>
  </si>
  <si>
    <t>-2076454695</t>
  </si>
  <si>
    <t>https://podminky.urs.cz/item/CS_URS_2024_01/122251101</t>
  </si>
  <si>
    <t>pro úpravu chodníčku</t>
  </si>
  <si>
    <t>6*1,09*0,24</t>
  </si>
  <si>
    <t>pro parkovací stání</t>
  </si>
  <si>
    <t>73,13*0,47</t>
  </si>
  <si>
    <t>-2066123447</t>
  </si>
  <si>
    <t>35,941</t>
  </si>
  <si>
    <t>-2135497292</t>
  </si>
  <si>
    <t>-388092007</t>
  </si>
  <si>
    <t>181411141</t>
  </si>
  <si>
    <t>Založení trávníku na půdě předem připravené plochy do 1000 m2 výsevem včetně utažení parterového v rovině nebo na svahu do 1:5</t>
  </si>
  <si>
    <t>1842075072</t>
  </si>
  <si>
    <t>https://podminky.urs.cz/item/CS_URS_2024_01/181411141</t>
  </si>
  <si>
    <t>75,0</t>
  </si>
  <si>
    <t>00572470</t>
  </si>
  <si>
    <t>osivo směs travní univerzál</t>
  </si>
  <si>
    <t>-11405562</t>
  </si>
  <si>
    <t>78,8*0,02 'Přepočtené koeficientem množství</t>
  </si>
  <si>
    <t>182303111</t>
  </si>
  <si>
    <t>Doplnění zeminy nebo substrátu na travnatých plochách tloušťky do 50 mm v rovině nebo na svahu do 1:5</t>
  </si>
  <si>
    <t>-848167718</t>
  </si>
  <si>
    <t>https://podminky.urs.cz/item/CS_URS_2024_01/182303111</t>
  </si>
  <si>
    <t>10371500</t>
  </si>
  <si>
    <t>substrát pro trávníky VL</t>
  </si>
  <si>
    <t>-79031833</t>
  </si>
  <si>
    <t>78,8*0,051 'Přepočtené koeficientem množství</t>
  </si>
  <si>
    <t>183151113</t>
  </si>
  <si>
    <t>Hloubení jam pro výsadbu dřevin strojně v rovině nebo ve svahu do 1:5, objem přes 0,30 do 0,50 m3</t>
  </si>
  <si>
    <t>-1383429831</t>
  </si>
  <si>
    <t>https://podminky.urs.cz/item/CS_URS_2024_01/183151113</t>
  </si>
  <si>
    <t>184102211</t>
  </si>
  <si>
    <t>Výsadba keře bez balu do předem vyhloubené jamky se zalitím v rovině nebo na svahu do 1:5 výšky do 1 m v terénu</t>
  </si>
  <si>
    <t>-639834493</t>
  </si>
  <si>
    <t>https://podminky.urs.cz/item/CS_URS_2024_01/184102211</t>
  </si>
  <si>
    <t>026504.r01</t>
  </si>
  <si>
    <t>Keř listnatý, vhodný do živého plotu</t>
  </si>
  <si>
    <t>-259640972</t>
  </si>
  <si>
    <t>238791704</t>
  </si>
  <si>
    <t>doplnění chodníku</t>
  </si>
  <si>
    <t>6,0*1,09</t>
  </si>
  <si>
    <t>73,13</t>
  </si>
  <si>
    <t>564861011</t>
  </si>
  <si>
    <t>Podklad ze štěrkodrti ŠD s rozprostřením a zhutněním plochy jednotlivě do 100 m2, po zhutnění tl. 200 mm</t>
  </si>
  <si>
    <t>-615007329</t>
  </si>
  <si>
    <t>https://podminky.urs.cz/item/CS_URS_2024_01/564861011</t>
  </si>
  <si>
    <t>-38415296</t>
  </si>
  <si>
    <t>70888533</t>
  </si>
  <si>
    <t>6,54*1,03 'Přepočtené koeficientem množství</t>
  </si>
  <si>
    <t>596412210</t>
  </si>
  <si>
    <t>Kladení dlažby z betonových vegetačních dlaždic pozemních komunikací s ložem z kameniva těženého nebo drceného tl. do 50 mm, s vyplněním spár a vegetačních otvorů, s hutněním vibrováním tl. 80 mm, pro plochy do 50 m2</t>
  </si>
  <si>
    <t>-1603680344</t>
  </si>
  <si>
    <t>https://podminky.urs.cz/item/CS_URS_2024_01/596412210</t>
  </si>
  <si>
    <t>59246016</t>
  </si>
  <si>
    <t>dlažba plošná vegetační betonová 600x400mm tl 80mm přírodní</t>
  </si>
  <si>
    <t>1349251866</t>
  </si>
  <si>
    <t>73,13*1,03 'Přepočtené koeficientem množství</t>
  </si>
  <si>
    <t>R001</t>
  </si>
  <si>
    <t>Rozebrání a zpětná montáž s úpravou stávající dlažby pro zvětšení chodníčku</t>
  </si>
  <si>
    <t>-1505842976</t>
  </si>
  <si>
    <t>R002</t>
  </si>
  <si>
    <t>Rozebrání a zpětná montáž s úpravou stávající dlažby pro osazení sloupků</t>
  </si>
  <si>
    <t>-290831931</t>
  </si>
  <si>
    <t>914111111</t>
  </si>
  <si>
    <t>Montáž svislé dopravní značky základní velikosti do 1 m2 objímkami na sloupky nebo konzoly</t>
  </si>
  <si>
    <t>1380370243</t>
  </si>
  <si>
    <t>https://podminky.urs.cz/item/CS_URS_2024_01/914111111</t>
  </si>
  <si>
    <t>40445625</t>
  </si>
  <si>
    <t>informativní značky provozní IP8, IP9, IP11-IP13 500x700mm</t>
  </si>
  <si>
    <t>1035153437</t>
  </si>
  <si>
    <t>40445647</t>
  </si>
  <si>
    <t>dodatkové tabulky E1, E2a,b , E6, E9, E10 E12c, E17 500x500mm</t>
  </si>
  <si>
    <t>1168985186</t>
  </si>
  <si>
    <t>40445649</t>
  </si>
  <si>
    <t>dodatkové tabulky E3-E5, E8, E14-E16 500x150mm</t>
  </si>
  <si>
    <t>-1189070632</t>
  </si>
  <si>
    <t>40445650</t>
  </si>
  <si>
    <t>dodatkové tabulky E7, E12, E13 500x300mm</t>
  </si>
  <si>
    <t>242319195</t>
  </si>
  <si>
    <t>916131112</t>
  </si>
  <si>
    <t>Osazení silničního obrubníku betonového se zřízením lože, s vyplněním a zatřením spár cementovou maltou ležatého bez boční opěry, do lože z betonu prostého</t>
  </si>
  <si>
    <t>-1382879002</t>
  </si>
  <si>
    <t>https://podminky.urs.cz/item/CS_URS_2024_01/916131112</t>
  </si>
  <si>
    <t>1,09*2</t>
  </si>
  <si>
    <t>1,0</t>
  </si>
  <si>
    <t>3,97*2+17,25+4,5</t>
  </si>
  <si>
    <t>1,56</t>
  </si>
  <si>
    <t>17,0</t>
  </si>
  <si>
    <t xml:space="preserve">obrubník  betonový 1000x50x200mm přírodní</t>
  </si>
  <si>
    <t>1042925122</t>
  </si>
  <si>
    <t>2,18*1,02 'Přepočtené koeficientem množství</t>
  </si>
  <si>
    <t>59217031</t>
  </si>
  <si>
    <t>obrubník silniční betonový 1000x150x250mm</t>
  </si>
  <si>
    <t>-1481746735</t>
  </si>
  <si>
    <t>59217029</t>
  </si>
  <si>
    <t>obrubník silniční betonový nájezdový 1000x150x150mm</t>
  </si>
  <si>
    <t>-785224523</t>
  </si>
  <si>
    <t>59217030</t>
  </si>
  <si>
    <t>obrubník silniční betonový přechodový 1000x150x150-250mm</t>
  </si>
  <si>
    <t>-1004423226</t>
  </si>
  <si>
    <t>59217078</t>
  </si>
  <si>
    <t>obrubník silniční obloukový betonový R 0,5-2m 150x250mm</t>
  </si>
  <si>
    <t>1142152495</t>
  </si>
  <si>
    <t>997221571</t>
  </si>
  <si>
    <t>Vodorovná doprava vybouraných hmot bez naložení, ale se složením a s hrubým urovnáním na vzdálenost do 1 km</t>
  </si>
  <si>
    <t>-44283810</t>
  </si>
  <si>
    <t>https://podminky.urs.cz/item/CS_URS_2024_01/997221571</t>
  </si>
  <si>
    <t>997221579</t>
  </si>
  <si>
    <t>Vodorovná doprava vybouraných hmot bez naložení, ale se složením a s hrubým urovnáním na vzdálenost Příplatek k ceně za každý další započatý 1 km přes 1 km</t>
  </si>
  <si>
    <t>1638478919</t>
  </si>
  <si>
    <t>https://podminky.urs.cz/item/CS_URS_2024_01/997221579</t>
  </si>
  <si>
    <t>997221612</t>
  </si>
  <si>
    <t>Nakládání na dopravní prostředky pro vodorovnou dopravu vybouraných hmot</t>
  </si>
  <si>
    <t>-405114142</t>
  </si>
  <si>
    <t>https://podminky.urs.cz/item/CS_URS_2024_01/997221612</t>
  </si>
  <si>
    <t>997221861</t>
  </si>
  <si>
    <t>Poplatek za uložení stavebního odpadu na recyklační skládce (skládkovné) z prostého betonu zatříděného do Katalogu odpadů pod kódem 17 01 01</t>
  </si>
  <si>
    <t>1189029100</t>
  </si>
  <si>
    <t>https://podminky.urs.cz/item/CS_URS_2024_01/997221861</t>
  </si>
  <si>
    <t>998223011</t>
  </si>
  <si>
    <t>Přesun hmot pro pozemní komunikace s krytem dlážděným dopravní vzdálenost do 200 m jakékoliv délky objektu</t>
  </si>
  <si>
    <t>-1328873643</t>
  </si>
  <si>
    <t>https://podminky.urs.cz/item/CS_URS_2024_01/998223011</t>
  </si>
  <si>
    <t>Práce a dodávky M</t>
  </si>
  <si>
    <t>22-M</t>
  </si>
  <si>
    <t>Montáže technologických zařízení pro dopravní stavby</t>
  </si>
  <si>
    <t>220960001.r</t>
  </si>
  <si>
    <t>Montáž sloupku, usazení nebo zabetonování základu</t>
  </si>
  <si>
    <t>-405647473</t>
  </si>
  <si>
    <t>749101.r01</t>
  </si>
  <si>
    <t>sloupek dopravní, výška 1250 mm, k zabetonování</t>
  </si>
  <si>
    <t>-1105705416</t>
  </si>
  <si>
    <t>VRN - Vedlejší náklady</t>
  </si>
  <si>
    <t xml:space="preserve">    VRN4 - Inženýrská činnost</t>
  </si>
  <si>
    <t>010001000</t>
  </si>
  <si>
    <t>2075474704</t>
  </si>
  <si>
    <t>https://podminky.urs.cz/item/CS_URS_2024_01/010001000</t>
  </si>
  <si>
    <t>772093170</t>
  </si>
  <si>
    <t>VRN4</t>
  </si>
  <si>
    <t>Inženýrská činnost</t>
  </si>
  <si>
    <t>043002000</t>
  </si>
  <si>
    <t>Zkoušky a ostatní měření</t>
  </si>
  <si>
    <t>-80555425</t>
  </si>
  <si>
    <t>https://podminky.urs.cz/item/CS_URS_2024_01/043002000</t>
  </si>
  <si>
    <t>Provizorní sjezd</t>
  </si>
  <si>
    <t>782872171</t>
  </si>
  <si>
    <t>VRN2</t>
  </si>
  <si>
    <t>Výrobní dokumentace</t>
  </si>
  <si>
    <t>358622279</t>
  </si>
  <si>
    <t>SEZNAM FIGUR</t>
  </si>
  <si>
    <t>Výměra</t>
  </si>
  <si>
    <t>SO 01/ 01</t>
  </si>
  <si>
    <t>0,6*1,97</t>
  </si>
  <si>
    <t>0,7*1,97</t>
  </si>
  <si>
    <t>Použití figury:</t>
  </si>
  <si>
    <t>0,8*1,97</t>
  </si>
  <si>
    <t>0,9*1,97</t>
  </si>
  <si>
    <t>F0001</t>
  </si>
  <si>
    <t>FERMACELL stěna 1 HT 22</t>
  </si>
  <si>
    <t>SO 02/ 01</t>
  </si>
  <si>
    <t>Jednonásobné bílé malby ze směsí za mokra výborně oděruvzdorných v místnostech v do 3,80 m</t>
  </si>
  <si>
    <t>Příčka z cihel děrovaných do P10 na maltu M5 tloušťky 80 mm</t>
  </si>
  <si>
    <t>Příčka z cihel děrovaných do P10 na maltu M5 tloušťky 115 mm</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</si>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</sst>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7">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b/>
      <sz val="9"/>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8">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
      <patternFill patternType="solid">
        <fgColor rgb="FFFF9086"/>
      </patternFill>
    </fill>
    <fill>
      <patternFill patternType="solid">
        <fgColor rgb="FFFFD274"/>
      </patternFill>
    </fill>
    <fill>
      <patternFill patternType="solid">
        <fgColor rgb="FFF1DEB1"/>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5" fillId="0" borderId="0" applyNumberFormat="0" applyFill="0" applyBorder="0" applyAlignment="0" applyProtection="0"/>
  </cellStyleXfs>
  <cellXfs count="412">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5" fillId="0" borderId="0" xfId="0"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8"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8"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9" fillId="0" borderId="6" xfId="0" applyFont="1" applyBorder="1" applyAlignment="1" applyProtection="1">
      <alignment horizontal="left" vertical="center"/>
    </xf>
    <xf numFmtId="0" fontId="0" fillId="0" borderId="6" xfId="0" applyFont="1" applyBorder="1" applyAlignment="1" applyProtection="1">
      <alignment vertical="center"/>
    </xf>
    <xf numFmtId="4" fontId="19"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4" xfId="0" applyFont="1" applyBorder="1" applyAlignment="1">
      <alignment vertical="center"/>
    </xf>
    <xf numFmtId="0" fontId="20"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9"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2" fillId="0" borderId="15"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2" fillId="0" borderId="15"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3" fillId="4" borderId="8" xfId="0" applyFont="1" applyFill="1" applyBorder="1" applyAlignment="1" applyProtection="1">
      <alignment horizontal="center" vertical="center"/>
    </xf>
    <xf numFmtId="0" fontId="23" fillId="4" borderId="8" xfId="0" applyFont="1" applyFill="1" applyBorder="1" applyAlignment="1" applyProtection="1">
      <alignment horizontal="right" vertical="center"/>
    </xf>
    <xf numFmtId="0" fontId="23" fillId="4" borderId="9" xfId="0" applyFont="1" applyFill="1" applyBorder="1" applyAlignment="1" applyProtection="1">
      <alignment horizontal="center" vertical="center"/>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1" fillId="0" borderId="15"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6"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horizontal="righ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0" fontId="30" fillId="0" borderId="0" xfId="1" applyFont="1" applyAlignment="1">
      <alignment horizontal="center" vertical="center"/>
    </xf>
    <xf numFmtId="0" fontId="7" fillId="0" borderId="0" xfId="0" applyFont="1" applyAlignment="1" applyProtection="1">
      <alignment vertical="center"/>
    </xf>
    <xf numFmtId="0" fontId="31"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32" fillId="0" borderId="0" xfId="0" applyFont="1" applyAlignment="1">
      <alignment horizontal="left" vertical="center"/>
    </xf>
    <xf numFmtId="0" fontId="0" fillId="0" borderId="2" xfId="0" applyBorder="1"/>
    <xf numFmtId="0" fontId="0" fillId="0" borderId="3" xfId="0" applyBorder="1"/>
    <xf numFmtId="0" fontId="15" fillId="0" borderId="0" xfId="0" applyFont="1" applyAlignment="1">
      <alignment horizontal="left" vertical="center"/>
    </xf>
    <xf numFmtId="0" fontId="33"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9"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4"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5" fillId="0" borderId="0" xfId="0" applyNumberFormat="1" applyFont="1" applyAlignment="1" applyProtection="1"/>
    <xf numFmtId="0" fontId="0" fillId="0" borderId="13" xfId="0" applyBorder="1" applyAlignment="1" applyProtection="1">
      <alignment vertical="center"/>
    </xf>
    <xf numFmtId="166" fontId="35" fillId="0" borderId="13" xfId="0" applyNumberFormat="1" applyFont="1" applyBorder="1" applyAlignment="1" applyProtection="1"/>
    <xf numFmtId="166" fontId="35" fillId="0" borderId="14" xfId="0" applyNumberFormat="1" applyFont="1" applyBorder="1" applyAlignment="1" applyProtection="1"/>
    <xf numFmtId="4" fontId="36"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3" xfId="0" applyFont="1" applyBorder="1" applyAlignment="1" applyProtection="1">
      <alignment horizontal="center" vertical="center"/>
    </xf>
    <xf numFmtId="49" fontId="23" fillId="0" borderId="23" xfId="0" applyNumberFormat="1"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3" xfId="0" applyFont="1" applyBorder="1" applyAlignment="1" applyProtection="1">
      <alignment horizontal="center" vertical="center" wrapText="1"/>
    </xf>
    <xf numFmtId="167" fontId="23" fillId="0" borderId="23" xfId="0" applyNumberFormat="1" applyFont="1" applyBorder="1" applyAlignment="1" applyProtection="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pplyProtection="1">
      <alignment vertical="center"/>
    </xf>
    <xf numFmtId="0" fontId="24" fillId="2" borderId="15"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6"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7" fillId="0" borderId="0" xfId="0" applyFont="1" applyAlignment="1" applyProtection="1">
      <alignment horizontal="left" vertical="center"/>
    </xf>
    <xf numFmtId="0" fontId="38"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9"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40" fillId="0" borderId="23" xfId="0" applyFont="1" applyBorder="1" applyAlignment="1" applyProtection="1">
      <alignment horizontal="center" vertical="center"/>
    </xf>
    <xf numFmtId="49" fontId="40" fillId="0" borderId="23" xfId="0" applyNumberFormat="1" applyFont="1" applyBorder="1" applyAlignment="1" applyProtection="1">
      <alignment horizontal="left" vertical="center" wrapText="1"/>
    </xf>
    <xf numFmtId="0" fontId="40" fillId="0" borderId="23" xfId="0" applyFont="1" applyBorder="1" applyAlignment="1" applyProtection="1">
      <alignment horizontal="left" vertical="center" wrapText="1"/>
    </xf>
    <xf numFmtId="0" fontId="40" fillId="0" borderId="23" xfId="0" applyFont="1" applyBorder="1" applyAlignment="1" applyProtection="1">
      <alignment horizontal="center" vertical="center" wrapText="1"/>
    </xf>
    <xf numFmtId="167" fontId="40" fillId="0" borderId="23" xfId="0" applyNumberFormat="1" applyFont="1" applyBorder="1" applyAlignment="1" applyProtection="1">
      <alignment vertical="center"/>
    </xf>
    <xf numFmtId="4" fontId="40" fillId="2" borderId="23" xfId="0" applyNumberFormat="1" applyFont="1" applyFill="1" applyBorder="1" applyAlignment="1" applyProtection="1">
      <alignment vertical="center"/>
      <protection locked="0"/>
    </xf>
    <xf numFmtId="4" fontId="40" fillId="0" borderId="23" xfId="0" applyNumberFormat="1" applyFont="1" applyBorder="1" applyAlignment="1" applyProtection="1">
      <alignment vertical="center"/>
    </xf>
    <xf numFmtId="0" fontId="41" fillId="0" borderId="4" xfId="0" applyFont="1" applyBorder="1" applyAlignment="1">
      <alignment vertical="center"/>
    </xf>
    <xf numFmtId="0" fontId="40" fillId="2" borderId="15" xfId="0" applyFont="1" applyFill="1" applyBorder="1" applyAlignment="1" applyProtection="1">
      <alignment horizontal="left" vertical="center"/>
      <protection locked="0"/>
    </xf>
    <xf numFmtId="0" fontId="40" fillId="0" borderId="0" xfId="0" applyFont="1" applyBorder="1" applyAlignment="1" applyProtection="1">
      <alignment horizontal="center" vertical="center"/>
    </xf>
    <xf numFmtId="0" fontId="23" fillId="5" borderId="23" xfId="0" applyFont="1" applyFill="1" applyBorder="1" applyAlignment="1" applyProtection="1">
      <alignment horizontal="center" vertical="center"/>
    </xf>
    <xf numFmtId="0" fontId="42" fillId="0" borderId="0" xfId="0" applyFont="1" applyAlignment="1" applyProtection="1">
      <alignment vertical="center" wrapText="1"/>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24" fillId="2" borderId="20" xfId="0" applyFont="1" applyFill="1" applyBorder="1" applyAlignment="1" applyProtection="1">
      <alignment horizontal="left" vertical="center"/>
      <protection locked="0"/>
    </xf>
    <xf numFmtId="0" fontId="24" fillId="0" borderId="21" xfId="0" applyFont="1" applyBorder="1" applyAlignment="1" applyProtection="1">
      <alignment horizontal="center" vertical="center"/>
    </xf>
    <xf numFmtId="166" fontId="24" fillId="0" borderId="21" xfId="0" applyNumberFormat="1" applyFont="1" applyBorder="1" applyAlignment="1" applyProtection="1">
      <alignment vertical="center"/>
    </xf>
    <xf numFmtId="166" fontId="24" fillId="0" borderId="22" xfId="0" applyNumberFormat="1" applyFont="1" applyBorder="1" applyAlignment="1" applyProtection="1">
      <alignment vertical="center"/>
    </xf>
    <xf numFmtId="167" fontId="23" fillId="2" borderId="23" xfId="0" applyNumberFormat="1" applyFont="1" applyFill="1" applyBorder="1" applyAlignment="1" applyProtection="1">
      <alignment vertical="center"/>
      <protection locked="0"/>
    </xf>
    <xf numFmtId="167" fontId="40" fillId="2" borderId="23" xfId="0" applyNumberFormat="1" applyFont="1" applyFill="1" applyBorder="1" applyAlignment="1" applyProtection="1">
      <alignment vertical="center"/>
      <protection locked="0"/>
    </xf>
    <xf numFmtId="0" fontId="40" fillId="2" borderId="20" xfId="0" applyFont="1" applyFill="1" applyBorder="1" applyAlignment="1" applyProtection="1">
      <alignment horizontal="left" vertical="center"/>
      <protection locked="0"/>
    </xf>
    <xf numFmtId="0" fontId="40" fillId="0" borderId="21" xfId="0" applyFont="1" applyBorder="1" applyAlignment="1" applyProtection="1">
      <alignment horizontal="center" vertical="center"/>
    </xf>
    <xf numFmtId="0" fontId="23" fillId="6" borderId="23" xfId="0" applyFont="1" applyFill="1" applyBorder="1" applyAlignment="1" applyProtection="1">
      <alignment horizontal="center" vertical="center"/>
    </xf>
    <xf numFmtId="0" fontId="23" fillId="7" borderId="23" xfId="0" applyFont="1" applyFill="1" applyBorder="1" applyAlignment="1" applyProtection="1">
      <alignment horizontal="center" vertical="center"/>
    </xf>
    <xf numFmtId="0" fontId="40" fillId="7" borderId="23" xfId="0" applyFont="1" applyFill="1" applyBorder="1" applyAlignment="1" applyProtection="1">
      <alignment horizontal="center" vertical="center"/>
    </xf>
    <xf numFmtId="0" fontId="40" fillId="6" borderId="23" xfId="0" applyFont="1" applyFill="1" applyBorder="1" applyAlignment="1" applyProtection="1">
      <alignment horizontal="center" vertical="center"/>
    </xf>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0" fillId="0" borderId="4" xfId="0" applyFont="1" applyBorder="1" applyAlignment="1">
      <alignment horizontal="center" vertical="center" wrapText="1"/>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4" fillId="0" borderId="0" xfId="0" applyFont="1" applyAlignment="1">
      <alignment horizontal="left" vertical="center" wrapText="1"/>
    </xf>
    <xf numFmtId="0" fontId="43" fillId="0" borderId="17" xfId="0" applyFont="1" applyBorder="1" applyAlignment="1">
      <alignment horizontal="left" vertical="center" wrapText="1"/>
    </xf>
    <xf numFmtId="0" fontId="43" fillId="0" borderId="23" xfId="0" applyFont="1" applyBorder="1" applyAlignment="1">
      <alignment horizontal="left" vertical="center" wrapText="1"/>
    </xf>
    <xf numFmtId="0" fontId="43" fillId="0" borderId="23" xfId="0" applyFont="1" applyBorder="1" applyAlignment="1">
      <alignment horizontal="left" vertical="center"/>
    </xf>
    <xf numFmtId="167" fontId="43" fillId="0" borderId="19" xfId="0" applyNumberFormat="1"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xf numFmtId="0" fontId="36" fillId="0" borderId="0" xfId="0" applyFont="1" applyAlignment="1">
      <alignment horizontal="left" vertical="center"/>
    </xf>
    <xf numFmtId="0" fontId="0" fillId="0" borderId="0" xfId="0" applyAlignment="1">
      <alignment vertical="top"/>
    </xf>
    <xf numFmtId="0" fontId="44" fillId="0" borderId="24" xfId="0" applyFont="1" applyBorder="1" applyAlignment="1">
      <alignment vertical="center" wrapText="1"/>
    </xf>
    <xf numFmtId="0" fontId="44" fillId="0" borderId="25" xfId="0" applyFont="1" applyBorder="1" applyAlignment="1">
      <alignment vertical="center" wrapText="1"/>
    </xf>
    <xf numFmtId="0" fontId="44" fillId="0" borderId="26" xfId="0" applyFont="1" applyBorder="1" applyAlignment="1">
      <alignment vertical="center" wrapText="1"/>
    </xf>
    <xf numFmtId="0" fontId="44" fillId="0" borderId="27" xfId="0" applyFont="1" applyBorder="1" applyAlignment="1">
      <alignment horizontal="center" vertical="center" wrapText="1"/>
    </xf>
    <xf numFmtId="0" fontId="45" fillId="0" borderId="1"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27" xfId="0" applyFont="1" applyBorder="1" applyAlignment="1">
      <alignment vertical="center" wrapText="1"/>
    </xf>
    <xf numFmtId="0" fontId="46" fillId="0" borderId="29" xfId="0" applyFont="1" applyBorder="1" applyAlignment="1">
      <alignment horizontal="left" wrapText="1"/>
    </xf>
    <xf numFmtId="0" fontId="44" fillId="0" borderId="28" xfId="0" applyFont="1" applyBorder="1" applyAlignment="1">
      <alignment vertical="center" wrapText="1"/>
    </xf>
    <xf numFmtId="0" fontId="46" fillId="0" borderId="1" xfId="0" applyFont="1" applyBorder="1" applyAlignment="1">
      <alignment horizontal="left" vertical="center" wrapText="1"/>
    </xf>
    <xf numFmtId="0" fontId="47" fillId="0" borderId="1" xfId="0" applyFont="1" applyBorder="1" applyAlignment="1">
      <alignment horizontal="left" vertical="center" wrapText="1"/>
    </xf>
    <xf numFmtId="0" fontId="48" fillId="0" borderId="27" xfId="0" applyFont="1" applyBorder="1" applyAlignment="1">
      <alignment vertical="center" wrapText="1"/>
    </xf>
    <xf numFmtId="0" fontId="47" fillId="0" borderId="1" xfId="0" applyFont="1" applyBorder="1" applyAlignment="1">
      <alignment vertical="center" wrapText="1"/>
    </xf>
    <xf numFmtId="0" fontId="47" fillId="0" borderId="1" xfId="0" applyFont="1" applyBorder="1" applyAlignment="1">
      <alignment horizontal="left" vertical="center"/>
    </xf>
    <xf numFmtId="0" fontId="47" fillId="0" borderId="1" xfId="0" applyFont="1" applyBorder="1" applyAlignment="1">
      <alignment vertical="center"/>
    </xf>
    <xf numFmtId="49" fontId="47" fillId="0" borderId="1" xfId="0" applyNumberFormat="1" applyFont="1" applyBorder="1" applyAlignment="1">
      <alignment horizontal="left" vertical="center" wrapText="1"/>
    </xf>
    <xf numFmtId="49" fontId="47" fillId="0" borderId="1" xfId="0" applyNumberFormat="1" applyFont="1" applyBorder="1" applyAlignment="1">
      <alignment vertical="center" wrapText="1"/>
    </xf>
    <xf numFmtId="0" fontId="44" fillId="0" borderId="30" xfId="0" applyFont="1" applyBorder="1" applyAlignment="1">
      <alignment vertical="center" wrapText="1"/>
    </xf>
    <xf numFmtId="0" fontId="49" fillId="0" borderId="29" xfId="0" applyFont="1" applyBorder="1" applyAlignment="1">
      <alignment vertical="center" wrapText="1"/>
    </xf>
    <xf numFmtId="0" fontId="44" fillId="0" borderId="31" xfId="0" applyFont="1" applyBorder="1" applyAlignment="1">
      <alignment vertical="center" wrapText="1"/>
    </xf>
    <xf numFmtId="0" fontId="44" fillId="0" borderId="1" xfId="0" applyFont="1" applyBorder="1" applyAlignment="1">
      <alignment vertical="top"/>
    </xf>
    <xf numFmtId="0" fontId="44" fillId="0" borderId="0" xfId="0" applyFont="1" applyAlignment="1">
      <alignment vertical="top"/>
    </xf>
    <xf numFmtId="0" fontId="44" fillId="0" borderId="24" xfId="0" applyFont="1" applyBorder="1" applyAlignment="1">
      <alignment horizontal="left" vertical="center"/>
    </xf>
    <xf numFmtId="0" fontId="44" fillId="0" borderId="25" xfId="0" applyFont="1" applyBorder="1" applyAlignment="1">
      <alignment horizontal="left" vertical="center"/>
    </xf>
    <xf numFmtId="0" fontId="44" fillId="0" borderId="26" xfId="0" applyFont="1" applyBorder="1" applyAlignment="1">
      <alignment horizontal="left" vertical="center"/>
    </xf>
    <xf numFmtId="0" fontId="44" fillId="0" borderId="27" xfId="0" applyFont="1" applyBorder="1" applyAlignment="1">
      <alignment horizontal="left" vertical="center"/>
    </xf>
    <xf numFmtId="0" fontId="45" fillId="0" borderId="1" xfId="0" applyFont="1" applyBorder="1" applyAlignment="1">
      <alignment horizontal="center" vertical="center"/>
    </xf>
    <xf numFmtId="0" fontId="44" fillId="0" borderId="28" xfId="0" applyFont="1" applyBorder="1" applyAlignment="1">
      <alignment horizontal="left" vertical="center"/>
    </xf>
    <xf numFmtId="0" fontId="46" fillId="0" borderId="1" xfId="0" applyFont="1" applyBorder="1" applyAlignment="1">
      <alignment horizontal="left" vertical="center"/>
    </xf>
    <xf numFmtId="0" fontId="50" fillId="0" borderId="0" xfId="0" applyFont="1" applyAlignment="1">
      <alignment horizontal="left" vertical="center"/>
    </xf>
    <xf numFmtId="0" fontId="46" fillId="0" borderId="29" xfId="0" applyFont="1" applyBorder="1" applyAlignment="1">
      <alignment horizontal="left" vertical="center"/>
    </xf>
    <xf numFmtId="0" fontId="46" fillId="0" borderId="29" xfId="0" applyFont="1" applyBorder="1" applyAlignment="1">
      <alignment horizontal="center" vertical="center"/>
    </xf>
    <xf numFmtId="0" fontId="50" fillId="0" borderId="29" xfId="0" applyFont="1" applyBorder="1" applyAlignment="1">
      <alignment horizontal="left" vertical="center"/>
    </xf>
    <xf numFmtId="0" fontId="51" fillId="0" borderId="1" xfId="0" applyFont="1" applyBorder="1" applyAlignment="1">
      <alignment horizontal="left" vertical="center"/>
    </xf>
    <xf numFmtId="0" fontId="48" fillId="0" borderId="0" xfId="0" applyFont="1" applyAlignment="1">
      <alignment horizontal="left" vertical="center"/>
    </xf>
    <xf numFmtId="0" fontId="52" fillId="0" borderId="1" xfId="0" applyFont="1" applyBorder="1" applyAlignment="1">
      <alignment horizontal="left" vertical="center"/>
    </xf>
    <xf numFmtId="0" fontId="47" fillId="0" borderId="1" xfId="0" applyFont="1" applyBorder="1" applyAlignment="1">
      <alignment horizontal="center" vertical="center"/>
    </xf>
    <xf numFmtId="0" fontId="47" fillId="0" borderId="0" xfId="0" applyFont="1" applyAlignment="1">
      <alignment horizontal="left" vertical="center"/>
    </xf>
    <xf numFmtId="0" fontId="48" fillId="0" borderId="27" xfId="0" applyFont="1" applyBorder="1" applyAlignment="1">
      <alignment horizontal="left" vertical="center"/>
    </xf>
    <xf numFmtId="0" fontId="47" fillId="0" borderId="1" xfId="0" applyFont="1" applyFill="1" applyBorder="1" applyAlignment="1">
      <alignment horizontal="left" vertical="center"/>
    </xf>
    <xf numFmtId="0" fontId="47" fillId="0" borderId="1" xfId="0" applyFont="1" applyFill="1" applyBorder="1" applyAlignment="1">
      <alignment horizontal="center" vertical="center"/>
    </xf>
    <xf numFmtId="0" fontId="44" fillId="0" borderId="30" xfId="0" applyFont="1" applyBorder="1" applyAlignment="1">
      <alignment horizontal="left" vertical="center"/>
    </xf>
    <xf numFmtId="0" fontId="49" fillId="0" borderId="29" xfId="0" applyFont="1" applyBorder="1" applyAlignment="1">
      <alignment horizontal="left" vertical="center"/>
    </xf>
    <xf numFmtId="0" fontId="44" fillId="0" borderId="31" xfId="0" applyFont="1" applyBorder="1" applyAlignment="1">
      <alignment horizontal="left" vertical="center"/>
    </xf>
    <xf numFmtId="0" fontId="44" fillId="0" borderId="1" xfId="0" applyFont="1" applyBorder="1" applyAlignment="1">
      <alignment horizontal="left" vertical="center"/>
    </xf>
    <xf numFmtId="0" fontId="49" fillId="0" borderId="1" xfId="0" applyFont="1" applyBorder="1" applyAlignment="1">
      <alignment horizontal="left" vertical="center"/>
    </xf>
    <xf numFmtId="0" fontId="50" fillId="0" borderId="1" xfId="0" applyFont="1" applyBorder="1" applyAlignment="1">
      <alignment horizontal="left" vertical="center"/>
    </xf>
    <xf numFmtId="0" fontId="48" fillId="0" borderId="29" xfId="0" applyFont="1" applyBorder="1" applyAlignment="1">
      <alignment horizontal="left" vertical="center"/>
    </xf>
    <xf numFmtId="0" fontId="44" fillId="0" borderId="1" xfId="0" applyFont="1" applyBorder="1" applyAlignment="1">
      <alignment horizontal="left" vertical="center" wrapText="1"/>
    </xf>
    <xf numFmtId="0" fontId="48" fillId="0" borderId="1" xfId="0" applyFont="1" applyBorder="1" applyAlignment="1">
      <alignment horizontal="left" vertical="center" wrapText="1"/>
    </xf>
    <xf numFmtId="0" fontId="48" fillId="0" borderId="1" xfId="0" applyFont="1" applyBorder="1" applyAlignment="1">
      <alignment horizontal="center" vertical="center" wrapText="1"/>
    </xf>
    <xf numFmtId="0" fontId="44" fillId="0" borderId="24" xfId="0" applyFont="1" applyBorder="1" applyAlignment="1">
      <alignment horizontal="left" vertical="center" wrapText="1"/>
    </xf>
    <xf numFmtId="0" fontId="44" fillId="0" borderId="25" xfId="0" applyFont="1" applyBorder="1" applyAlignment="1">
      <alignment horizontal="left" vertical="center" wrapText="1"/>
    </xf>
    <xf numFmtId="0" fontId="44" fillId="0" borderId="26" xfId="0" applyFont="1" applyBorder="1" applyAlignment="1">
      <alignment horizontal="left" vertical="center" wrapText="1"/>
    </xf>
    <xf numFmtId="0" fontId="44" fillId="0" borderId="27" xfId="0" applyFont="1" applyBorder="1" applyAlignment="1">
      <alignment horizontal="left" vertical="center" wrapText="1"/>
    </xf>
    <xf numFmtId="0" fontId="44" fillId="0" borderId="28" xfId="0" applyFont="1" applyBorder="1" applyAlignment="1">
      <alignment horizontal="left" vertical="center" wrapText="1"/>
    </xf>
    <xf numFmtId="0" fontId="50" fillId="0" borderId="27" xfId="0" applyFont="1" applyBorder="1" applyAlignment="1">
      <alignment horizontal="left" vertical="center" wrapText="1"/>
    </xf>
    <xf numFmtId="0" fontId="50" fillId="0" borderId="28" xfId="0" applyFont="1" applyBorder="1" applyAlignment="1">
      <alignment horizontal="left" vertical="center" wrapText="1"/>
    </xf>
    <xf numFmtId="0" fontId="48" fillId="0" borderId="27" xfId="0" applyFont="1" applyBorder="1" applyAlignment="1">
      <alignment horizontal="left" vertical="center" wrapText="1"/>
    </xf>
    <xf numFmtId="0" fontId="48" fillId="0" borderId="1" xfId="0" applyFont="1" applyBorder="1" applyAlignment="1">
      <alignment horizontal="left" vertical="center"/>
    </xf>
    <xf numFmtId="0" fontId="48" fillId="0" borderId="28" xfId="0" applyFont="1" applyBorder="1" applyAlignment="1">
      <alignment horizontal="left" vertical="center" wrapText="1"/>
    </xf>
    <xf numFmtId="0" fontId="48" fillId="0" borderId="28" xfId="0" applyFont="1" applyBorder="1" applyAlignment="1">
      <alignment horizontal="left" vertical="center"/>
    </xf>
    <xf numFmtId="0" fontId="48" fillId="0" borderId="30" xfId="0" applyFont="1" applyBorder="1" applyAlignment="1">
      <alignment horizontal="left" vertical="center" wrapText="1"/>
    </xf>
    <xf numFmtId="0" fontId="48" fillId="0" borderId="29" xfId="0" applyFont="1" applyBorder="1" applyAlignment="1">
      <alignment horizontal="left" vertical="center" wrapText="1"/>
    </xf>
    <xf numFmtId="0" fontId="48" fillId="0" borderId="31" xfId="0" applyFont="1" applyBorder="1" applyAlignment="1">
      <alignment horizontal="left" vertical="center" wrapText="1"/>
    </xf>
    <xf numFmtId="0" fontId="47" fillId="0" borderId="1" xfId="0" applyFont="1" applyBorder="1" applyAlignment="1">
      <alignment horizontal="left" vertical="top"/>
    </xf>
    <xf numFmtId="0" fontId="47" fillId="0" borderId="1" xfId="0" applyFont="1" applyBorder="1" applyAlignment="1">
      <alignment horizontal="center" vertical="top"/>
    </xf>
    <xf numFmtId="0" fontId="48" fillId="0" borderId="30" xfId="0" applyFont="1" applyBorder="1" applyAlignment="1">
      <alignment horizontal="left" vertical="center"/>
    </xf>
    <xf numFmtId="0" fontId="48" fillId="0" borderId="31" xfId="0" applyFont="1" applyBorder="1" applyAlignment="1">
      <alignment horizontal="left" vertical="center"/>
    </xf>
    <xf numFmtId="0" fontId="48" fillId="0" borderId="1" xfId="0" applyFont="1" applyBorder="1" applyAlignment="1">
      <alignment horizontal="center" vertical="center"/>
    </xf>
    <xf numFmtId="0" fontId="50" fillId="0" borderId="0" xfId="0" applyFont="1" applyAlignment="1">
      <alignment vertical="center"/>
    </xf>
    <xf numFmtId="0" fontId="46" fillId="0" borderId="1" xfId="0" applyFont="1" applyBorder="1" applyAlignment="1">
      <alignment vertical="center"/>
    </xf>
    <xf numFmtId="0" fontId="50" fillId="0" borderId="29" xfId="0" applyFont="1" applyBorder="1" applyAlignment="1">
      <alignment vertical="center"/>
    </xf>
    <xf numFmtId="0" fontId="46" fillId="0" borderId="29" xfId="0" applyFont="1" applyBorder="1" applyAlignment="1">
      <alignment vertical="center"/>
    </xf>
    <xf numFmtId="0" fontId="47" fillId="0" borderId="1" xfId="0" applyFont="1" applyBorder="1" applyAlignment="1">
      <alignment vertical="top"/>
    </xf>
    <xf numFmtId="49" fontId="47" fillId="0" borderId="1" xfId="0" applyNumberFormat="1" applyFont="1" applyBorder="1" applyAlignment="1">
      <alignment horizontal="left" vertical="center"/>
    </xf>
    <xf numFmtId="0" fontId="53" fillId="0" borderId="27" xfId="0" applyFont="1" applyBorder="1" applyAlignment="1" applyProtection="1">
      <alignment horizontal="left" vertical="center"/>
    </xf>
    <xf numFmtId="0" fontId="54" fillId="0" borderId="1" xfId="0" applyFont="1" applyBorder="1" applyAlignment="1" applyProtection="1">
      <alignment vertical="top"/>
    </xf>
    <xf numFmtId="0" fontId="54" fillId="0" borderId="1" xfId="0" applyFont="1" applyBorder="1" applyAlignment="1" applyProtection="1">
      <alignment horizontal="left" vertical="center"/>
    </xf>
    <xf numFmtId="0" fontId="54" fillId="0" borderId="1" xfId="0" applyFont="1" applyBorder="1" applyAlignment="1" applyProtection="1">
      <alignment horizontal="center" vertical="center"/>
    </xf>
    <xf numFmtId="49" fontId="54" fillId="0" borderId="1" xfId="0" applyNumberFormat="1" applyFont="1" applyBorder="1" applyAlignment="1" applyProtection="1">
      <alignment horizontal="left" vertical="center"/>
    </xf>
    <xf numFmtId="0" fontId="53" fillId="0" borderId="28" xfId="0" applyFont="1" applyBorder="1" applyAlignment="1" applyProtection="1">
      <alignment horizontal="left" vertical="center"/>
    </xf>
    <xf numFmtId="0" fontId="0" fillId="0" borderId="29" xfId="0" applyBorder="1" applyAlignment="1">
      <alignment vertical="top"/>
    </xf>
    <xf numFmtId="0" fontId="46" fillId="0" borderId="29" xfId="0" applyFont="1" applyBorder="1" applyAlignment="1">
      <alignment horizontal="left"/>
    </xf>
    <xf numFmtId="0" fontId="50" fillId="0" borderId="29" xfId="0" applyFont="1" applyBorder="1" applyAlignment="1"/>
    <xf numFmtId="0" fontId="44" fillId="0" borderId="27" xfId="0" applyFont="1" applyBorder="1" applyAlignment="1">
      <alignment vertical="top"/>
    </xf>
    <xf numFmtId="0" fontId="44" fillId="0" borderId="28" xfId="0" applyFont="1" applyBorder="1" applyAlignment="1">
      <alignment vertical="top"/>
    </xf>
    <xf numFmtId="0" fontId="44" fillId="0" borderId="30" xfId="0" applyFont="1" applyBorder="1" applyAlignment="1">
      <alignment vertical="top"/>
    </xf>
    <xf numFmtId="0" fontId="44" fillId="0" borderId="29" xfId="0" applyFont="1" applyBorder="1" applyAlignment="1">
      <alignment vertical="top"/>
    </xf>
    <xf numFmtId="0" fontId="44"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styles" Target="styles.xml" /><Relationship Id="rId18" Type="http://schemas.openxmlformats.org/officeDocument/2006/relationships/theme" Target="theme/theme1.xml" /><Relationship Id="rId19" Type="http://schemas.openxmlformats.org/officeDocument/2006/relationships/calcChain" Target="calcChain.xml" /><Relationship Id="rId20"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hyperlink" Target="https://podminky.urs.cz/item/CS_URS_2024_01/751122092" TargetMode="External" /><Relationship Id="rId2" Type="http://schemas.openxmlformats.org/officeDocument/2006/relationships/hyperlink" Target="https://podminky.urs.cz/item/CS_URS_2024_01/998751211.2" TargetMode="External" /><Relationship Id="rId3" Type="http://schemas.openxmlformats.org/officeDocument/2006/relationships/hyperlink" Target="https://podminky.urs.cz/item/CS_URS_2024_01/HZS3212" TargetMode="External" /><Relationship Id="rId4" Type="http://schemas.openxmlformats.org/officeDocument/2006/relationships/hyperlink" Target="https://podminky.urs.cz/item/CS_URS_2024_01/751514662" TargetMode="External" /><Relationship Id="rId5" Type="http://schemas.openxmlformats.org/officeDocument/2006/relationships/hyperlink" Target="https://podminky.urs.cz/item/CS_URS_2024_01/751398021" TargetMode="External" /><Relationship Id="rId6" Type="http://schemas.openxmlformats.org/officeDocument/2006/relationships/hyperlink" Target="https://podminky.urs.cz/item/CS_URS_2024_01/751322011" TargetMode="External" /><Relationship Id="rId7" Type="http://schemas.openxmlformats.org/officeDocument/2006/relationships/hyperlink" Target="https://podminky.urs.cz/item/CS_URS_2024_01/751322012" TargetMode="External" /><Relationship Id="rId8" Type="http://schemas.openxmlformats.org/officeDocument/2006/relationships/hyperlink" Target="https://podminky.urs.cz/item/CS_URS_2024_01/751691111" TargetMode="External" /><Relationship Id="rId9" Type="http://schemas.openxmlformats.org/officeDocument/2006/relationships/hyperlink" Target="https://podminky.urs.cz/item/CS_URS_2024_01/998751211.3" TargetMode="External" /><Relationship Id="rId10" Type="http://schemas.openxmlformats.org/officeDocument/2006/relationships/hyperlink" Target="https://podminky.urs.cz/item/CS_URS_2024_01/751510041" TargetMode="External" /><Relationship Id="rId11" Type="http://schemas.openxmlformats.org/officeDocument/2006/relationships/hyperlink" Target="https://podminky.urs.cz/item/CS_URS_2024_01/751510042" TargetMode="External" /><Relationship Id="rId12" Type="http://schemas.openxmlformats.org/officeDocument/2006/relationships/hyperlink" Target="https://podminky.urs.cz/item/CS_URS_2024_01/751572141" TargetMode="External" /><Relationship Id="rId13" Type="http://schemas.openxmlformats.org/officeDocument/2006/relationships/hyperlink" Target="https://podminky.urs.cz/item/CS_URS_2024_01/751%20398%20153" TargetMode="External" /><Relationship Id="rId14" Type="http://schemas.openxmlformats.org/officeDocument/2006/relationships/hyperlink" Target="https://podminky.urs.cz/item/CS_URS_2024_01/998751201.1" TargetMode="External" /><Relationship Id="rId15" Type="http://schemas.openxmlformats.org/officeDocument/2006/relationships/hyperlink" Target="https://podminky.urs.cz/item/CS_URS_2024_01/713411141" TargetMode="External" /><Relationship Id="rId16" Type="http://schemas.openxmlformats.org/officeDocument/2006/relationships/hyperlink" Target="https://podminky.urs.cz/item/CS_URS_2024_01/998713203.1" TargetMode="External" /><Relationship Id="rId17"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hyperlink" Target="https://podminky.urs.cz/item/CS_URS_2024_01/112101124" TargetMode="External" /><Relationship Id="rId2" Type="http://schemas.openxmlformats.org/officeDocument/2006/relationships/hyperlink" Target="https://podminky.urs.cz/item/CS_URS_2024_01/112251104" TargetMode="External" /><Relationship Id="rId3" Type="http://schemas.openxmlformats.org/officeDocument/2006/relationships/hyperlink" Target="https://podminky.urs.cz/item/CS_URS_2024_01/113106187" TargetMode="External" /><Relationship Id="rId4" Type="http://schemas.openxmlformats.org/officeDocument/2006/relationships/hyperlink" Target="https://podminky.urs.cz/item/CS_URS_2024_01/131111333" TargetMode="External" /><Relationship Id="rId5" Type="http://schemas.openxmlformats.org/officeDocument/2006/relationships/hyperlink" Target="https://podminky.urs.cz/item/CS_URS_2024_01/132251101" TargetMode="External" /><Relationship Id="rId6" Type="http://schemas.openxmlformats.org/officeDocument/2006/relationships/hyperlink" Target="https://podminky.urs.cz/item/CS_URS_2024_01/162201408" TargetMode="External" /><Relationship Id="rId7" Type="http://schemas.openxmlformats.org/officeDocument/2006/relationships/hyperlink" Target="https://podminky.urs.cz/item/CS_URS_2024_01/162201418" TargetMode="External" /><Relationship Id="rId8" Type="http://schemas.openxmlformats.org/officeDocument/2006/relationships/hyperlink" Target="https://podminky.urs.cz/item/CS_URS_2024_01/162201424" TargetMode="External" /><Relationship Id="rId9" Type="http://schemas.openxmlformats.org/officeDocument/2006/relationships/hyperlink" Target="https://podminky.urs.cz/item/CS_URS_2024_01/162301501" TargetMode="External" /><Relationship Id="rId10" Type="http://schemas.openxmlformats.org/officeDocument/2006/relationships/hyperlink" Target="https://podminky.urs.cz/item/CS_URS_2024_01/162301944" TargetMode="External" /><Relationship Id="rId11" Type="http://schemas.openxmlformats.org/officeDocument/2006/relationships/hyperlink" Target="https://podminky.urs.cz/item/CS_URS_2024_01/162301954" TargetMode="External" /><Relationship Id="rId12" Type="http://schemas.openxmlformats.org/officeDocument/2006/relationships/hyperlink" Target="https://podminky.urs.cz/item/CS_URS_2024_01/162301974" TargetMode="External" /><Relationship Id="rId13" Type="http://schemas.openxmlformats.org/officeDocument/2006/relationships/hyperlink" Target="https://podminky.urs.cz/item/CS_URS_2024_01/162301981" TargetMode="External" /><Relationship Id="rId14" Type="http://schemas.openxmlformats.org/officeDocument/2006/relationships/hyperlink" Target="https://podminky.urs.cz/item/CS_URS_2024_01/162251102" TargetMode="External" /><Relationship Id="rId15" Type="http://schemas.openxmlformats.org/officeDocument/2006/relationships/hyperlink" Target="https://podminky.urs.cz/item/CS_URS_2024_01/162751119" TargetMode="External" /><Relationship Id="rId16" Type="http://schemas.openxmlformats.org/officeDocument/2006/relationships/hyperlink" Target="https://podminky.urs.cz/item/CS_URS_2024_01/167151101" TargetMode="External" /><Relationship Id="rId17" Type="http://schemas.openxmlformats.org/officeDocument/2006/relationships/hyperlink" Target="https://podminky.urs.cz/item/CS_URS_2024_01/171201231" TargetMode="External" /><Relationship Id="rId18" Type="http://schemas.openxmlformats.org/officeDocument/2006/relationships/hyperlink" Target="https://podminky.urs.cz/item/CS_URS_2024_01/174251101" TargetMode="External" /><Relationship Id="rId19" Type="http://schemas.openxmlformats.org/officeDocument/2006/relationships/hyperlink" Target="https://podminky.urs.cz/item/CS_URS_2024_01/180405114" TargetMode="External" /><Relationship Id="rId20" Type="http://schemas.openxmlformats.org/officeDocument/2006/relationships/hyperlink" Target="https://podminky.urs.cz/item/CS_URS_2024_01/181411131" TargetMode="External" /><Relationship Id="rId21" Type="http://schemas.openxmlformats.org/officeDocument/2006/relationships/hyperlink" Target="https://podminky.urs.cz/item/CS_URS_2024_01/184853511" TargetMode="External" /><Relationship Id="rId22" Type="http://schemas.openxmlformats.org/officeDocument/2006/relationships/hyperlink" Target="https://podminky.urs.cz/item/CS_URS_2024_01/185802113" TargetMode="External" /><Relationship Id="rId23" Type="http://schemas.openxmlformats.org/officeDocument/2006/relationships/hyperlink" Target="https://podminky.urs.cz/item/CS_URS_2024_01/211531111" TargetMode="External" /><Relationship Id="rId24" Type="http://schemas.openxmlformats.org/officeDocument/2006/relationships/hyperlink" Target="https://podminky.urs.cz/item/CS_URS_2024_01/211561111" TargetMode="External" /><Relationship Id="rId25" Type="http://schemas.openxmlformats.org/officeDocument/2006/relationships/hyperlink" Target="https://podminky.urs.cz/item/CS_URS_2024_01/212312111" TargetMode="External" /><Relationship Id="rId26" Type="http://schemas.openxmlformats.org/officeDocument/2006/relationships/hyperlink" Target="https://podminky.urs.cz/item/CS_URS_2024_01/212752111" TargetMode="External" /><Relationship Id="rId27" Type="http://schemas.openxmlformats.org/officeDocument/2006/relationships/hyperlink" Target="https://podminky.urs.cz/item/CS_URS_2024_01/212755214" TargetMode="External" /><Relationship Id="rId28" Type="http://schemas.openxmlformats.org/officeDocument/2006/relationships/hyperlink" Target="https://podminky.urs.cz/item/CS_URS_2024_01/274321311" TargetMode="External" /><Relationship Id="rId29" Type="http://schemas.openxmlformats.org/officeDocument/2006/relationships/hyperlink" Target="https://podminky.urs.cz/item/CS_URS_2024_01/279113142" TargetMode="External" /><Relationship Id="rId30" Type="http://schemas.openxmlformats.org/officeDocument/2006/relationships/hyperlink" Target="https://podminky.urs.cz/item/CS_URS_2024_01/279113145" TargetMode="External" /><Relationship Id="rId31" Type="http://schemas.openxmlformats.org/officeDocument/2006/relationships/hyperlink" Target="https://podminky.urs.cz/item/CS_URS_2024_01/279361821" TargetMode="External" /><Relationship Id="rId32" Type="http://schemas.openxmlformats.org/officeDocument/2006/relationships/hyperlink" Target="https://podminky.urs.cz/item/CS_URS_2024_01/338171121" TargetMode="External" /><Relationship Id="rId33" Type="http://schemas.openxmlformats.org/officeDocument/2006/relationships/hyperlink" Target="https://podminky.urs.cz/item/CS_URS_2024_01/339921132" TargetMode="External" /><Relationship Id="rId34" Type="http://schemas.openxmlformats.org/officeDocument/2006/relationships/hyperlink" Target="https://podminky.urs.cz/item/CS_URS_2024_01/348101220" TargetMode="External" /><Relationship Id="rId35" Type="http://schemas.openxmlformats.org/officeDocument/2006/relationships/hyperlink" Target="https://podminky.urs.cz/item/CS_URS_2024_01/348101240" TargetMode="External" /><Relationship Id="rId36" Type="http://schemas.openxmlformats.org/officeDocument/2006/relationships/hyperlink" Target="https://podminky.urs.cz/item/CS_URS_2024_01/348121211" TargetMode="External" /><Relationship Id="rId37" Type="http://schemas.openxmlformats.org/officeDocument/2006/relationships/hyperlink" Target="https://podminky.urs.cz/item/CS_URS_2024_01/348171130" TargetMode="External" /><Relationship Id="rId38" Type="http://schemas.openxmlformats.org/officeDocument/2006/relationships/hyperlink" Target="https://podminky.urs.cz/item/CS_URS_2024_01/348262064" TargetMode="External" /><Relationship Id="rId39" Type="http://schemas.openxmlformats.org/officeDocument/2006/relationships/hyperlink" Target="https://podminky.urs.cz/item/CS_URS_2024_01/348262404" TargetMode="External" /><Relationship Id="rId40" Type="http://schemas.openxmlformats.org/officeDocument/2006/relationships/hyperlink" Target="https://podminky.urs.cz/item/CS_URS_2024_01/564851011" TargetMode="External" /><Relationship Id="rId41" Type="http://schemas.openxmlformats.org/officeDocument/2006/relationships/hyperlink" Target="https://podminky.urs.cz/item/CS_URS_2024_01/596211110" TargetMode="External" /><Relationship Id="rId42" Type="http://schemas.openxmlformats.org/officeDocument/2006/relationships/hyperlink" Target="https://podminky.urs.cz/item/CS_URS_2024_01/916231113" TargetMode="External" /><Relationship Id="rId43" Type="http://schemas.openxmlformats.org/officeDocument/2006/relationships/hyperlink" Target="https://podminky.urs.cz/item/CS_URS_2024_01/916921112" TargetMode="External" /><Relationship Id="rId44" Type="http://schemas.openxmlformats.org/officeDocument/2006/relationships/hyperlink" Target="https://podminky.urs.cz/item/CS_URS_2024_01/966001211" TargetMode="External" /><Relationship Id="rId45" Type="http://schemas.openxmlformats.org/officeDocument/2006/relationships/hyperlink" Target="https://podminky.urs.cz/item/CS_URS_2024_01/966071711" TargetMode="External" /><Relationship Id="rId46" Type="http://schemas.openxmlformats.org/officeDocument/2006/relationships/hyperlink" Target="https://podminky.urs.cz/item/CS_URS_2024_01/966072811" TargetMode="External" /><Relationship Id="rId47" Type="http://schemas.openxmlformats.org/officeDocument/2006/relationships/hyperlink" Target="https://podminky.urs.cz/item/CS_URS_2024_01/966073811" TargetMode="External" /><Relationship Id="rId48" Type="http://schemas.openxmlformats.org/officeDocument/2006/relationships/hyperlink" Target="https://podminky.urs.cz/item/CS_URS_2024_01/997013655" TargetMode="External" /><Relationship Id="rId49" Type="http://schemas.openxmlformats.org/officeDocument/2006/relationships/hyperlink" Target="https://podminky.urs.cz/item/CS_URS_2024_01/997231111" TargetMode="External" /><Relationship Id="rId50" Type="http://schemas.openxmlformats.org/officeDocument/2006/relationships/hyperlink" Target="https://podminky.urs.cz/item/CS_URS_2024_01/997231119" TargetMode="External" /><Relationship Id="rId51" Type="http://schemas.openxmlformats.org/officeDocument/2006/relationships/hyperlink" Target="https://podminky.urs.cz/item/CS_URS_2024_01/997231511" TargetMode="External" /><Relationship Id="rId52" Type="http://schemas.openxmlformats.org/officeDocument/2006/relationships/hyperlink" Target="https://podminky.urs.cz/item/CS_URS_2024_01/998232110" TargetMode="External" /><Relationship Id="rId53" Type="http://schemas.openxmlformats.org/officeDocument/2006/relationships/hyperlink" Target="https://podminky.urs.cz/item/CS_URS_2024_01/711161273" TargetMode="External" /><Relationship Id="rId54" Type="http://schemas.openxmlformats.org/officeDocument/2006/relationships/hyperlink" Target="https://podminky.urs.cz/item/CS_URS_2024_01/998711101" TargetMode="External" /><Relationship Id="rId55" Type="http://schemas.openxmlformats.org/officeDocument/2006/relationships/hyperlink" Target="https://podminky.urs.cz/item/CS_URS_2024_01/713131151" TargetMode="External" /><Relationship Id="rId56" Type="http://schemas.openxmlformats.org/officeDocument/2006/relationships/hyperlink" Target="https://podminky.urs.cz/item/CS_URS_2024_01/998713101" TargetMode="External" /><Relationship Id="rId57" Type="http://schemas.openxmlformats.org/officeDocument/2006/relationships/hyperlink" Target="https://podminky.urs.cz/item/CS_URS_2024_01/012002000" TargetMode="External" /><Relationship Id="rId58" Type="http://schemas.openxmlformats.org/officeDocument/2006/relationships/hyperlink" Target="https://podminky.urs.cz/item/CS_URS_2024_01/030001000" TargetMode="External" /><Relationship Id="rId59" Type="http://schemas.openxmlformats.org/officeDocument/2006/relationships/hyperlink" Target="https://podminky.urs.cz/item/CS_URS_2024_01/090001000" TargetMode="External" /><Relationship Id="rId60"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hyperlink" Target="https://podminky.urs.cz/item/CS_URS_2024_01/113202111" TargetMode="External" /><Relationship Id="rId2" Type="http://schemas.openxmlformats.org/officeDocument/2006/relationships/hyperlink" Target="https://podminky.urs.cz/item/CS_URS_2024_01/122251101" TargetMode="External" /><Relationship Id="rId3" Type="http://schemas.openxmlformats.org/officeDocument/2006/relationships/hyperlink" Target="https://podminky.urs.cz/item/CS_URS_2024_01/162251102" TargetMode="External" /><Relationship Id="rId4" Type="http://schemas.openxmlformats.org/officeDocument/2006/relationships/hyperlink" Target="https://podminky.urs.cz/item/CS_URS_2024_01/162751119" TargetMode="External" /><Relationship Id="rId5" Type="http://schemas.openxmlformats.org/officeDocument/2006/relationships/hyperlink" Target="https://podminky.urs.cz/item/CS_URS_2024_01/167151101" TargetMode="External" /><Relationship Id="rId6" Type="http://schemas.openxmlformats.org/officeDocument/2006/relationships/hyperlink" Target="https://podminky.urs.cz/item/CS_URS_2024_01/181411141" TargetMode="External" /><Relationship Id="rId7" Type="http://schemas.openxmlformats.org/officeDocument/2006/relationships/hyperlink" Target="https://podminky.urs.cz/item/CS_URS_2024_01/182303111" TargetMode="External" /><Relationship Id="rId8" Type="http://schemas.openxmlformats.org/officeDocument/2006/relationships/hyperlink" Target="https://podminky.urs.cz/item/CS_URS_2024_01/183151113" TargetMode="External" /><Relationship Id="rId9" Type="http://schemas.openxmlformats.org/officeDocument/2006/relationships/hyperlink" Target="https://podminky.urs.cz/item/CS_URS_2024_01/184102211" TargetMode="External" /><Relationship Id="rId10" Type="http://schemas.openxmlformats.org/officeDocument/2006/relationships/hyperlink" Target="https://podminky.urs.cz/item/CS_URS_2024_01/564851011" TargetMode="External" /><Relationship Id="rId11" Type="http://schemas.openxmlformats.org/officeDocument/2006/relationships/hyperlink" Target="https://podminky.urs.cz/item/CS_URS_2024_01/564861011" TargetMode="External" /><Relationship Id="rId12" Type="http://schemas.openxmlformats.org/officeDocument/2006/relationships/hyperlink" Target="https://podminky.urs.cz/item/CS_URS_2024_01/596211110" TargetMode="External" /><Relationship Id="rId13" Type="http://schemas.openxmlformats.org/officeDocument/2006/relationships/hyperlink" Target="https://podminky.urs.cz/item/CS_URS_2024_01/596412210" TargetMode="External" /><Relationship Id="rId14" Type="http://schemas.openxmlformats.org/officeDocument/2006/relationships/hyperlink" Target="https://podminky.urs.cz/item/CS_URS_2024_01/914111111" TargetMode="External" /><Relationship Id="rId15" Type="http://schemas.openxmlformats.org/officeDocument/2006/relationships/hyperlink" Target="https://podminky.urs.cz/item/CS_URS_2024_01/916131112" TargetMode="External" /><Relationship Id="rId16" Type="http://schemas.openxmlformats.org/officeDocument/2006/relationships/hyperlink" Target="https://podminky.urs.cz/item/CS_URS_2024_01/997221571" TargetMode="External" /><Relationship Id="rId17" Type="http://schemas.openxmlformats.org/officeDocument/2006/relationships/hyperlink" Target="https://podminky.urs.cz/item/CS_URS_2024_01/997221579" TargetMode="External" /><Relationship Id="rId18" Type="http://schemas.openxmlformats.org/officeDocument/2006/relationships/hyperlink" Target="https://podminky.urs.cz/item/CS_URS_2024_01/997221612" TargetMode="External" /><Relationship Id="rId19" Type="http://schemas.openxmlformats.org/officeDocument/2006/relationships/hyperlink" Target="https://podminky.urs.cz/item/CS_URS_2024_01/997221861" TargetMode="External" /><Relationship Id="rId20" Type="http://schemas.openxmlformats.org/officeDocument/2006/relationships/hyperlink" Target="https://podminky.urs.cz/item/CS_URS_2024_01/998223011" TargetMode="External" /><Relationship Id="rId21"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hyperlink" Target="https://podminky.urs.cz/item/CS_URS_2024_01/010001000" TargetMode="External" /><Relationship Id="rId2" Type="http://schemas.openxmlformats.org/officeDocument/2006/relationships/hyperlink" Target="https://podminky.urs.cz/item/CS_URS_2024_01/030001000" TargetMode="External" /><Relationship Id="rId3" Type="http://schemas.openxmlformats.org/officeDocument/2006/relationships/hyperlink" Target="https://podminky.urs.cz/item/CS_URS_2024_01/043002000" TargetMode="External" /><Relationship Id="rId4"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drawing" Target="../drawings/drawing15.xml" /></Relationships>
</file>

<file path=xl/worksheets/_rels/sheet16.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4_01/121151103" TargetMode="External" /><Relationship Id="rId2" Type="http://schemas.openxmlformats.org/officeDocument/2006/relationships/hyperlink" Target="https://podminky.urs.cz/item/CS_URS_2024_01/131251104" TargetMode="External" /><Relationship Id="rId3" Type="http://schemas.openxmlformats.org/officeDocument/2006/relationships/hyperlink" Target="https://podminky.urs.cz/item/CS_URS_2024_01/132251101" TargetMode="External" /><Relationship Id="rId4" Type="http://schemas.openxmlformats.org/officeDocument/2006/relationships/hyperlink" Target="https://podminky.urs.cz/item/CS_URS_2024_01/162251102" TargetMode="External" /><Relationship Id="rId5" Type="http://schemas.openxmlformats.org/officeDocument/2006/relationships/hyperlink" Target="https://podminky.urs.cz/item/CS_URS_2024_01/162751119" TargetMode="External" /><Relationship Id="rId6" Type="http://schemas.openxmlformats.org/officeDocument/2006/relationships/hyperlink" Target="https://podminky.urs.cz/item/CS_URS_2024_01/167151101" TargetMode="External" /><Relationship Id="rId7" Type="http://schemas.openxmlformats.org/officeDocument/2006/relationships/hyperlink" Target="https://podminky.urs.cz/item/CS_URS_2024_01/171201231" TargetMode="External" /><Relationship Id="rId8" Type="http://schemas.openxmlformats.org/officeDocument/2006/relationships/hyperlink" Target="https://podminky.urs.cz/item/CS_URS_2024_01/174151101" TargetMode="External" /><Relationship Id="rId9" Type="http://schemas.openxmlformats.org/officeDocument/2006/relationships/hyperlink" Target="https://podminky.urs.cz/item/CS_URS_2024_01/271532212" TargetMode="External" /><Relationship Id="rId10" Type="http://schemas.openxmlformats.org/officeDocument/2006/relationships/hyperlink" Target="https://podminky.urs.cz/item/CS_URS_2024_01/271562211" TargetMode="External" /><Relationship Id="rId11" Type="http://schemas.openxmlformats.org/officeDocument/2006/relationships/hyperlink" Target="https://podminky.urs.cz/item/CS_URS_2024_01/273322511" TargetMode="External" /><Relationship Id="rId12" Type="http://schemas.openxmlformats.org/officeDocument/2006/relationships/hyperlink" Target="https://podminky.urs.cz/item/CS_URS_2024_01/273351121" TargetMode="External" /><Relationship Id="rId13" Type="http://schemas.openxmlformats.org/officeDocument/2006/relationships/hyperlink" Target="https://podminky.urs.cz/item/CS_URS_2024_01/273351122" TargetMode="External" /><Relationship Id="rId14" Type="http://schemas.openxmlformats.org/officeDocument/2006/relationships/hyperlink" Target="https://podminky.urs.cz/item/CS_URS_2024_01/273361821" TargetMode="External" /><Relationship Id="rId15" Type="http://schemas.openxmlformats.org/officeDocument/2006/relationships/hyperlink" Target="https://podminky.urs.cz/item/CS_URS_2024_01/274322511" TargetMode="External" /><Relationship Id="rId16" Type="http://schemas.openxmlformats.org/officeDocument/2006/relationships/hyperlink" Target="https://podminky.urs.cz/item/CS_URS_2024_01/274361821" TargetMode="External" /><Relationship Id="rId17" Type="http://schemas.openxmlformats.org/officeDocument/2006/relationships/hyperlink" Target="https://podminky.urs.cz/item/CS_URS_2024_01/279113154" TargetMode="External" /><Relationship Id="rId18" Type="http://schemas.openxmlformats.org/officeDocument/2006/relationships/hyperlink" Target="https://podminky.urs.cz/item/CS_URS_2024_01/622151031" TargetMode="External" /><Relationship Id="rId19" Type="http://schemas.openxmlformats.org/officeDocument/2006/relationships/hyperlink" Target="https://podminky.urs.cz/item/CS_URS_2024_01/622211035" TargetMode="External" /><Relationship Id="rId20" Type="http://schemas.openxmlformats.org/officeDocument/2006/relationships/hyperlink" Target="https://podminky.urs.cz/item/CS_URS_2024_01/622531032" TargetMode="External" /><Relationship Id="rId21" Type="http://schemas.openxmlformats.org/officeDocument/2006/relationships/hyperlink" Target="https://podminky.urs.cz/item/CS_URS_2024_01/632481213" TargetMode="External" /><Relationship Id="rId22" Type="http://schemas.openxmlformats.org/officeDocument/2006/relationships/hyperlink" Target="https://podminky.urs.cz/item/CS_URS_2024_01/634112113" TargetMode="External" /><Relationship Id="rId23" Type="http://schemas.openxmlformats.org/officeDocument/2006/relationships/hyperlink" Target="https://podminky.urs.cz/item/CS_URS_2024_01/637211111" TargetMode="External" /><Relationship Id="rId24" Type="http://schemas.openxmlformats.org/officeDocument/2006/relationships/hyperlink" Target="https://podminky.urs.cz/item/CS_URS_2024_01/941311111" TargetMode="External" /><Relationship Id="rId25" Type="http://schemas.openxmlformats.org/officeDocument/2006/relationships/hyperlink" Target="https://podminky.urs.cz/item/CS_URS_2024_01/941311211" TargetMode="External" /><Relationship Id="rId26" Type="http://schemas.openxmlformats.org/officeDocument/2006/relationships/hyperlink" Target="https://podminky.urs.cz/item/CS_URS_2024_01/941311311" TargetMode="External" /><Relationship Id="rId27" Type="http://schemas.openxmlformats.org/officeDocument/2006/relationships/hyperlink" Target="https://podminky.urs.cz/item/CS_URS_2024_01/941311811" TargetMode="External" /><Relationship Id="rId28" Type="http://schemas.openxmlformats.org/officeDocument/2006/relationships/hyperlink" Target="https://podminky.urs.cz/item/CS_URS_2024_01/949101111" TargetMode="External" /><Relationship Id="rId29" Type="http://schemas.openxmlformats.org/officeDocument/2006/relationships/hyperlink" Target="https://podminky.urs.cz/item/CS_URS_2024_01/998011001" TargetMode="External" /><Relationship Id="rId30" Type="http://schemas.openxmlformats.org/officeDocument/2006/relationships/hyperlink" Target="https://podminky.urs.cz/item/CS_URS_2024_01/711111001" TargetMode="External" /><Relationship Id="rId31" Type="http://schemas.openxmlformats.org/officeDocument/2006/relationships/hyperlink" Target="https://podminky.urs.cz/item/CS_URS_2024_01/711112001" TargetMode="External" /><Relationship Id="rId32" Type="http://schemas.openxmlformats.org/officeDocument/2006/relationships/hyperlink" Target="https://podminky.urs.cz/item/CS_URS_2024_01/711141559" TargetMode="External" /><Relationship Id="rId33" Type="http://schemas.openxmlformats.org/officeDocument/2006/relationships/hyperlink" Target="https://podminky.urs.cz/item/CS_URS_2024_01/711142559" TargetMode="External" /><Relationship Id="rId34" Type="http://schemas.openxmlformats.org/officeDocument/2006/relationships/hyperlink" Target="https://podminky.urs.cz/item/CS_URS_2024_01/998711101" TargetMode="External" /><Relationship Id="rId35" Type="http://schemas.openxmlformats.org/officeDocument/2006/relationships/hyperlink" Target="https://podminky.urs.cz/item/CS_URS_2024_01/712431111" TargetMode="External" /><Relationship Id="rId36" Type="http://schemas.openxmlformats.org/officeDocument/2006/relationships/hyperlink" Target="https://podminky.urs.cz/item/CS_URS_2024_01/712461705" TargetMode="External" /><Relationship Id="rId37" Type="http://schemas.openxmlformats.org/officeDocument/2006/relationships/hyperlink" Target="https://podminky.urs.cz/item/CS_URS_2024_01/712491171" TargetMode="External" /><Relationship Id="rId38" Type="http://schemas.openxmlformats.org/officeDocument/2006/relationships/hyperlink" Target="https://podminky.urs.cz/item/CS_URS_2024_01/998712101" TargetMode="External" /><Relationship Id="rId39" Type="http://schemas.openxmlformats.org/officeDocument/2006/relationships/hyperlink" Target="https://podminky.urs.cz/item/CS_URS_2024_01/713111121" TargetMode="External" /><Relationship Id="rId40" Type="http://schemas.openxmlformats.org/officeDocument/2006/relationships/hyperlink" Target="https://podminky.urs.cz/item/CS_URS_2024_01/713123111" TargetMode="External" /><Relationship Id="rId41" Type="http://schemas.openxmlformats.org/officeDocument/2006/relationships/hyperlink" Target="https://podminky.urs.cz/item/CS_URS_2024_01/713123211" TargetMode="External" /><Relationship Id="rId42" Type="http://schemas.openxmlformats.org/officeDocument/2006/relationships/hyperlink" Target="https://podminky.urs.cz/item/CS_URS_2024_01/713131151" TargetMode="External" /><Relationship Id="rId43" Type="http://schemas.openxmlformats.org/officeDocument/2006/relationships/hyperlink" Target="https://podminky.urs.cz/item/CS_URS_2024_01/713131242" TargetMode="External" /><Relationship Id="rId44" Type="http://schemas.openxmlformats.org/officeDocument/2006/relationships/hyperlink" Target="https://podminky.urs.cz/item/CS_URS_2024_01/713141111" TargetMode="External" /><Relationship Id="rId45" Type="http://schemas.openxmlformats.org/officeDocument/2006/relationships/hyperlink" Target="https://podminky.urs.cz/item/CS_URS_2024_01/713141331" TargetMode="External" /><Relationship Id="rId46" Type="http://schemas.openxmlformats.org/officeDocument/2006/relationships/hyperlink" Target="https://podminky.urs.cz/item/CS_URS_2024_01/713151131" TargetMode="External" /><Relationship Id="rId47" Type="http://schemas.openxmlformats.org/officeDocument/2006/relationships/hyperlink" Target="https://podminky.urs.cz/item/CS_URS_2024_01/713191321" TargetMode="External" /><Relationship Id="rId48" Type="http://schemas.openxmlformats.org/officeDocument/2006/relationships/hyperlink" Target="https://podminky.urs.cz/item/CS_URS_2024_01/713311111" TargetMode="External" /><Relationship Id="rId49" Type="http://schemas.openxmlformats.org/officeDocument/2006/relationships/hyperlink" Target="https://podminky.urs.cz/item/CS_URS_2024_01/998713101" TargetMode="External" /><Relationship Id="rId50" Type="http://schemas.openxmlformats.org/officeDocument/2006/relationships/hyperlink" Target="https://podminky.urs.cz/item/CS_URS_2024_01/722259115" TargetMode="External" /><Relationship Id="rId51" Type="http://schemas.openxmlformats.org/officeDocument/2006/relationships/hyperlink" Target="https://podminky.urs.cz/item/CS_URS_2024_01/762083121" TargetMode="External" /><Relationship Id="rId52" Type="http://schemas.openxmlformats.org/officeDocument/2006/relationships/hyperlink" Target="https://podminky.urs.cz/item/CS_URS_2024_01/762332134" TargetMode="External" /><Relationship Id="rId53" Type="http://schemas.openxmlformats.org/officeDocument/2006/relationships/hyperlink" Target="https://podminky.urs.cz/item/CS_URS_2024_01/762341250" TargetMode="External" /><Relationship Id="rId54" Type="http://schemas.openxmlformats.org/officeDocument/2006/relationships/hyperlink" Target="https://podminky.urs.cz/item/CS_URS_2024_01/762342214" TargetMode="External" /><Relationship Id="rId55" Type="http://schemas.openxmlformats.org/officeDocument/2006/relationships/hyperlink" Target="https://podminky.urs.cz/item/CS_URS_2024_01/762342511" TargetMode="External" /><Relationship Id="rId56" Type="http://schemas.openxmlformats.org/officeDocument/2006/relationships/hyperlink" Target="https://podminky.urs.cz/item/CS_URS_2024_01/762395000" TargetMode="External" /><Relationship Id="rId57" Type="http://schemas.openxmlformats.org/officeDocument/2006/relationships/hyperlink" Target="https://podminky.urs.cz/item/CS_URS_2024_01/762421022" TargetMode="External" /><Relationship Id="rId58" Type="http://schemas.openxmlformats.org/officeDocument/2006/relationships/hyperlink" Target="https://podminky.urs.cz/item/CS_URS_2024_01/762421026" TargetMode="External" /><Relationship Id="rId59" Type="http://schemas.openxmlformats.org/officeDocument/2006/relationships/hyperlink" Target="https://podminky.urs.cz/item/CS_URS_2024_01/762429001" TargetMode="External" /><Relationship Id="rId60" Type="http://schemas.openxmlformats.org/officeDocument/2006/relationships/hyperlink" Target="https://podminky.urs.cz/item/CS_URS_2024_01/762495000" TargetMode="External" /><Relationship Id="rId61" Type="http://schemas.openxmlformats.org/officeDocument/2006/relationships/hyperlink" Target="https://podminky.urs.cz/item/CS_URS_2024_01/998762101" TargetMode="External" /><Relationship Id="rId62" Type="http://schemas.openxmlformats.org/officeDocument/2006/relationships/hyperlink" Target="https://podminky.urs.cz/item/CS_URS_2024_01/763131411" TargetMode="External" /><Relationship Id="rId63" Type="http://schemas.openxmlformats.org/officeDocument/2006/relationships/hyperlink" Target="https://podminky.urs.cz/item/CS_URS_2024_01/763131441" TargetMode="External" /><Relationship Id="rId64" Type="http://schemas.openxmlformats.org/officeDocument/2006/relationships/hyperlink" Target="https://podminky.urs.cz/item/CS_URS_2024_01/763131481" TargetMode="External" /><Relationship Id="rId65" Type="http://schemas.openxmlformats.org/officeDocument/2006/relationships/hyperlink" Target="https://podminky.urs.cz/item/CS_URS_2024_01/763131714" TargetMode="External" /><Relationship Id="rId66" Type="http://schemas.openxmlformats.org/officeDocument/2006/relationships/hyperlink" Target="https://podminky.urs.cz/item/CS_URS_2024_01/763131751" TargetMode="External" /><Relationship Id="rId67" Type="http://schemas.openxmlformats.org/officeDocument/2006/relationships/hyperlink" Target="https://podminky.urs.cz/item/CS_URS_2024_01/763164521" TargetMode="External" /><Relationship Id="rId68" Type="http://schemas.openxmlformats.org/officeDocument/2006/relationships/hyperlink" Target="https://podminky.urs.cz/item/CS_URS_2024_01/998763301" TargetMode="External" /><Relationship Id="rId69" Type="http://schemas.openxmlformats.org/officeDocument/2006/relationships/hyperlink" Target="https://podminky.urs.cz/item/CS_URS_2024_01/764011419" TargetMode="External" /><Relationship Id="rId70" Type="http://schemas.openxmlformats.org/officeDocument/2006/relationships/hyperlink" Target="https://podminky.urs.cz/item/CS_URS_2024_01/764111651" TargetMode="External" /><Relationship Id="rId71" Type="http://schemas.openxmlformats.org/officeDocument/2006/relationships/hyperlink" Target="https://podminky.urs.cz/item/CS_URS_2024_01/764211605" TargetMode="External" /><Relationship Id="rId72" Type="http://schemas.openxmlformats.org/officeDocument/2006/relationships/hyperlink" Target="https://podminky.urs.cz/item/CS_URS_2024_01/764212635" TargetMode="External" /><Relationship Id="rId73" Type="http://schemas.openxmlformats.org/officeDocument/2006/relationships/hyperlink" Target="https://podminky.urs.cz/item/CS_URS_2024_01/764216602" TargetMode="External" /><Relationship Id="rId74" Type="http://schemas.openxmlformats.org/officeDocument/2006/relationships/hyperlink" Target="https://podminky.urs.cz/item/CS_URS_2024_01/764314612" TargetMode="External" /><Relationship Id="rId75" Type="http://schemas.openxmlformats.org/officeDocument/2006/relationships/hyperlink" Target="https://podminky.urs.cz/item/CS_URS_2024_01/764315625" TargetMode="External" /><Relationship Id="rId76" Type="http://schemas.openxmlformats.org/officeDocument/2006/relationships/hyperlink" Target="https://podminky.urs.cz/item/CS_URS_2024_01/764511602" TargetMode="External" /><Relationship Id="rId77" Type="http://schemas.openxmlformats.org/officeDocument/2006/relationships/hyperlink" Target="https://podminky.urs.cz/item/CS_URS_2024_01/764511642" TargetMode="External" /><Relationship Id="rId78" Type="http://schemas.openxmlformats.org/officeDocument/2006/relationships/hyperlink" Target="https://podminky.urs.cz/item/CS_URS_2024_01/764518622" TargetMode="External" /><Relationship Id="rId79" Type="http://schemas.openxmlformats.org/officeDocument/2006/relationships/hyperlink" Target="https://podminky.urs.cz/item/CS_URS_2024_01/998764101" TargetMode="External" /><Relationship Id="rId80" Type="http://schemas.openxmlformats.org/officeDocument/2006/relationships/hyperlink" Target="https://podminky.urs.cz/item/CS_URS_2024_01/765191001" TargetMode="External" /><Relationship Id="rId81" Type="http://schemas.openxmlformats.org/officeDocument/2006/relationships/hyperlink" Target="https://podminky.urs.cz/item/CS_URS_2024_01/998765101" TargetMode="External" /><Relationship Id="rId82" Type="http://schemas.openxmlformats.org/officeDocument/2006/relationships/hyperlink" Target="https://podminky.urs.cz/item/CS_URS_2024_01/766660171" TargetMode="External" /><Relationship Id="rId83" Type="http://schemas.openxmlformats.org/officeDocument/2006/relationships/hyperlink" Target="https://podminky.urs.cz/item/CS_URS_2024_01/766660172" TargetMode="External" /><Relationship Id="rId84" Type="http://schemas.openxmlformats.org/officeDocument/2006/relationships/hyperlink" Target="https://podminky.urs.cz/item/CS_URS_2024_01/766682111" TargetMode="External" /><Relationship Id="rId85" Type="http://schemas.openxmlformats.org/officeDocument/2006/relationships/hyperlink" Target="https://podminky.urs.cz/item/CS_URS_2024_01/766694116" TargetMode="External" /><Relationship Id="rId86" Type="http://schemas.openxmlformats.org/officeDocument/2006/relationships/hyperlink" Target="https://podminky.urs.cz/item/CS_URS_2024_01/998766101" TargetMode="External" /><Relationship Id="rId87" Type="http://schemas.openxmlformats.org/officeDocument/2006/relationships/hyperlink" Target="https://podminky.urs.cz/item/CS_URS_2024_01/771474112" TargetMode="External" /><Relationship Id="rId88" Type="http://schemas.openxmlformats.org/officeDocument/2006/relationships/hyperlink" Target="https://podminky.urs.cz/item/CS_URS_2024_01/771574419" TargetMode="External" /><Relationship Id="rId89" Type="http://schemas.openxmlformats.org/officeDocument/2006/relationships/hyperlink" Target="https://podminky.urs.cz/item/CS_URS_2024_01/771591112" TargetMode="External" /><Relationship Id="rId90" Type="http://schemas.openxmlformats.org/officeDocument/2006/relationships/hyperlink" Target="https://podminky.urs.cz/item/CS_URS_2024_01/998771101" TargetMode="External" /><Relationship Id="rId91" Type="http://schemas.openxmlformats.org/officeDocument/2006/relationships/hyperlink" Target="https://podminky.urs.cz/item/CS_URS_2024_01/776211111" TargetMode="External" /><Relationship Id="rId92" Type="http://schemas.openxmlformats.org/officeDocument/2006/relationships/hyperlink" Target="https://podminky.urs.cz/item/CS_URS_2024_01/776241111" TargetMode="External" /><Relationship Id="rId93" Type="http://schemas.openxmlformats.org/officeDocument/2006/relationships/hyperlink" Target="https://podminky.urs.cz/item/CS_URS_2024_01/776411111" TargetMode="External" /><Relationship Id="rId94" Type="http://schemas.openxmlformats.org/officeDocument/2006/relationships/hyperlink" Target="https://podminky.urs.cz/item/CS_URS_2024_01/776421312" TargetMode="External" /><Relationship Id="rId95" Type="http://schemas.openxmlformats.org/officeDocument/2006/relationships/hyperlink" Target="https://podminky.urs.cz/item/CS_URS_2024_01/998776101" TargetMode="External" /><Relationship Id="rId96" Type="http://schemas.openxmlformats.org/officeDocument/2006/relationships/hyperlink" Target="https://podminky.urs.cz/item/CS_URS_2024_01/781121011" TargetMode="External" /><Relationship Id="rId97" Type="http://schemas.openxmlformats.org/officeDocument/2006/relationships/hyperlink" Target="https://podminky.urs.cz/item/CS_URS_2024_01/781131112" TargetMode="External" /><Relationship Id="rId98" Type="http://schemas.openxmlformats.org/officeDocument/2006/relationships/hyperlink" Target="https://podminky.urs.cz/item/CS_URS_2024_01/781472219" TargetMode="External" /><Relationship Id="rId99" Type="http://schemas.openxmlformats.org/officeDocument/2006/relationships/hyperlink" Target="https://podminky.urs.cz/item/CS_URS_2024_01/781492251" TargetMode="External" /><Relationship Id="rId100" Type="http://schemas.openxmlformats.org/officeDocument/2006/relationships/hyperlink" Target="https://podminky.urs.cz/item/CS_URS_2024_01/781495115" TargetMode="External" /><Relationship Id="rId101" Type="http://schemas.openxmlformats.org/officeDocument/2006/relationships/hyperlink" Target="https://podminky.urs.cz/item/CS_URS_2024_01/998781101" TargetMode="External" /><Relationship Id="rId102" Type="http://schemas.openxmlformats.org/officeDocument/2006/relationships/hyperlink" Target="https://podminky.urs.cz/item/CS_URS_2024_01/784211001" TargetMode="External" /><Relationship Id="rId103" Type="http://schemas.openxmlformats.org/officeDocument/2006/relationships/hyperlink" Target="https://podminky.urs.cz/item/CS_URS_2024_01/012002000" TargetMode="External" /><Relationship Id="rId104" Type="http://schemas.openxmlformats.org/officeDocument/2006/relationships/hyperlink" Target="https://podminky.urs.cz/item/CS_URS_2024_01/030001000" TargetMode="External" /><Relationship Id="rId105" Type="http://schemas.openxmlformats.org/officeDocument/2006/relationships/hyperlink" Target="https://podminky.urs.cz/item/CS_URS_2024_01/090001000" TargetMode="External" /><Relationship Id="rId106"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4_01/732%20522%20117" TargetMode="External" /><Relationship Id="rId2" Type="http://schemas.openxmlformats.org/officeDocument/2006/relationships/hyperlink" Target="https://podminky.urs.cz/item/CS_URS_2024_01/732%20522%20132" TargetMode="External" /><Relationship Id="rId3" Type="http://schemas.openxmlformats.org/officeDocument/2006/relationships/hyperlink" Target="https://podminky.urs.cz/item/CS_URS_2024_01/751%20614%20130" TargetMode="External" /><Relationship Id="rId4" Type="http://schemas.openxmlformats.org/officeDocument/2006/relationships/hyperlink" Target="https://podminky.urs.cz/item/CS_URS_2024_01/732%20523%20101" TargetMode="External" /><Relationship Id="rId5" Type="http://schemas.openxmlformats.org/officeDocument/2006/relationships/hyperlink" Target="https://podminky.urs.cz/item/CS_URS_2024_01/732%20519%20612" TargetMode="External" /><Relationship Id="rId6" Type="http://schemas.openxmlformats.org/officeDocument/2006/relationships/hyperlink" Target="https://podminky.urs.cz/item/CS_URS_2024_01/734%20209%20115" TargetMode="External" /><Relationship Id="rId7" Type="http://schemas.openxmlformats.org/officeDocument/2006/relationships/hyperlink" Target="https://podminky.urs.cz/item/CS_URS_2024_01/998%20731%20211" TargetMode="External" /><Relationship Id="rId8" Type="http://schemas.openxmlformats.org/officeDocument/2006/relationships/hyperlink" Target="https://podminky.urs.cz/item/CS_URS_2024_01/733%20222%20302" TargetMode="External" /><Relationship Id="rId9" Type="http://schemas.openxmlformats.org/officeDocument/2006/relationships/hyperlink" Target="https://podminky.urs.cz/item/CS_URS_2024_01/733%20222%20303" TargetMode="External" /><Relationship Id="rId10" Type="http://schemas.openxmlformats.org/officeDocument/2006/relationships/hyperlink" Target="https://podminky.urs.cz/item/CS_URS_2024_01/733%20222%20304" TargetMode="External" /><Relationship Id="rId11" Type="http://schemas.openxmlformats.org/officeDocument/2006/relationships/hyperlink" Target="https://podminky.urs.cz/item/CS_URS_2024_01/733%20222%20305" TargetMode="External" /><Relationship Id="rId12" Type="http://schemas.openxmlformats.org/officeDocument/2006/relationships/hyperlink" Target="https://podminky.urs.cz/item/CS_URS_2024_01/733%20811%20221" TargetMode="External" /><Relationship Id="rId13" Type="http://schemas.openxmlformats.org/officeDocument/2006/relationships/hyperlink" Target="https://podminky.urs.cz/item/CS_URS_2024_01/733%20811%20242" TargetMode="External" /><Relationship Id="rId14" Type="http://schemas.openxmlformats.org/officeDocument/2006/relationships/hyperlink" Target="https://podminky.urs.cz/item/CS_URS_2024_01/733291101" TargetMode="External" /><Relationship Id="rId15" Type="http://schemas.openxmlformats.org/officeDocument/2006/relationships/hyperlink" Target="https://podminky.urs.cz/item/CS_URS_2024_01/998%20733%20201" TargetMode="External" /><Relationship Id="rId16" Type="http://schemas.openxmlformats.org/officeDocument/2006/relationships/hyperlink" Target="https://podminky.urs.cz/item/CS_URS_2024_01/734%20209%20115" TargetMode="External" /><Relationship Id="rId17" Type="http://schemas.openxmlformats.org/officeDocument/2006/relationships/hyperlink" Target="https://podminky.urs.cz/item/CS_URS_2024_01/734%20291%20123" TargetMode="External" /><Relationship Id="rId18" Type="http://schemas.openxmlformats.org/officeDocument/2006/relationships/hyperlink" Target="https://podminky.urs.cz/item/CS_URS_2024_01/734%20211%20118" TargetMode="External" /><Relationship Id="rId19" Type="http://schemas.openxmlformats.org/officeDocument/2006/relationships/hyperlink" Target="https://podminky.urs.cz/item/CS_URS_2024_01/734%20209%20114" TargetMode="External" /><Relationship Id="rId20" Type="http://schemas.openxmlformats.org/officeDocument/2006/relationships/hyperlink" Target="https://podminky.urs.cz/item/CS_URS_2024_01/734%20411%20101" TargetMode="External" /><Relationship Id="rId21" Type="http://schemas.openxmlformats.org/officeDocument/2006/relationships/hyperlink" Target="https://podminky.urs.cz/item/CS_URS_2024_01/734%20261%20402" TargetMode="External" /><Relationship Id="rId22" Type="http://schemas.openxmlformats.org/officeDocument/2006/relationships/hyperlink" Target="https://podminky.urs.cz/item/CS_URS_2024_01/734%20221%20682" TargetMode="External" /><Relationship Id="rId23" Type="http://schemas.openxmlformats.org/officeDocument/2006/relationships/hyperlink" Target="https://podminky.urs.cz/item/CS_URS_2024_01/998%20734%20201" TargetMode="External" /><Relationship Id="rId24" Type="http://schemas.openxmlformats.org/officeDocument/2006/relationships/hyperlink" Target="https://podminky.urs.cz/item/CS_URS_2024_01/735%20152%20556" TargetMode="External" /><Relationship Id="rId25" Type="http://schemas.openxmlformats.org/officeDocument/2006/relationships/hyperlink" Target="https://podminky.urs.cz/item/CS_URS_2024_01/735%20152%20559" TargetMode="External" /><Relationship Id="rId26" Type="http://schemas.openxmlformats.org/officeDocument/2006/relationships/hyperlink" Target="https://podminky.urs.cz/item/CS_URS_2024_01/735%20152%20656" TargetMode="External" /><Relationship Id="rId27" Type="http://schemas.openxmlformats.org/officeDocument/2006/relationships/hyperlink" Target="https://podminky.urs.cz/item/CS_URS_2024_01/735%20152%20658" TargetMode="External" /><Relationship Id="rId28" Type="http://schemas.openxmlformats.org/officeDocument/2006/relationships/hyperlink" Target="https://podminky.urs.cz/item/CS_URS_2024_01/735%20152%20659" TargetMode="External" /><Relationship Id="rId29" Type="http://schemas.openxmlformats.org/officeDocument/2006/relationships/hyperlink" Target="https://podminky.urs.cz/item/CS_URS_2024_01/735%20152%20693" TargetMode="External" /><Relationship Id="rId30" Type="http://schemas.openxmlformats.org/officeDocument/2006/relationships/hyperlink" Target="https://podminky.urs.cz/item/CS_URS_2024_01/998%20735%20201" TargetMode="External" /><Relationship Id="rId3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hyperlink" Target="https://podminky.urs.cz/item/CS_URS_2024_01/751122092" TargetMode="External" /><Relationship Id="rId2" Type="http://schemas.openxmlformats.org/officeDocument/2006/relationships/hyperlink" Target="https://podminky.urs.cz/item/CS_URS_2024_01/751611164" TargetMode="External" /><Relationship Id="rId3" Type="http://schemas.openxmlformats.org/officeDocument/2006/relationships/hyperlink" Target="https://podminky.urs.cz/item/CS_URS_2024_01/998751211" TargetMode="External" /><Relationship Id="rId4" Type="http://schemas.openxmlformats.org/officeDocument/2006/relationships/hyperlink" Target="https://podminky.urs.cz/item/CS_URS_2024_01/HZS3212" TargetMode="External" /><Relationship Id="rId5" Type="http://schemas.openxmlformats.org/officeDocument/2006/relationships/hyperlink" Target="https://podminky.urs.cz/item/CS_URS_2024_01/751514662" TargetMode="External" /><Relationship Id="rId6" Type="http://schemas.openxmlformats.org/officeDocument/2006/relationships/hyperlink" Target="https://podminky.urs.cz/item/CS_URS_2024_01/751398021" TargetMode="External" /><Relationship Id="rId7" Type="http://schemas.openxmlformats.org/officeDocument/2006/relationships/hyperlink" Target="https://podminky.urs.cz/item/CS_URS_2024_01/751322011" TargetMode="External" /><Relationship Id="rId8" Type="http://schemas.openxmlformats.org/officeDocument/2006/relationships/hyperlink" Target="https://podminky.urs.cz/item/CS_URS_2024_01/751322012" TargetMode="External" /><Relationship Id="rId9" Type="http://schemas.openxmlformats.org/officeDocument/2006/relationships/hyperlink" Target="https://podminky.urs.cz/item/CS_URS_2024_01/751514777" TargetMode="External" /><Relationship Id="rId10" Type="http://schemas.openxmlformats.org/officeDocument/2006/relationships/hyperlink" Target="https://podminky.urs.cz/item/CS_URS_2024_01/751691111" TargetMode="External" /><Relationship Id="rId11" Type="http://schemas.openxmlformats.org/officeDocument/2006/relationships/hyperlink" Target="https://podminky.urs.cz/item/CS_URS_2024_01/998751211.1" TargetMode="External" /><Relationship Id="rId12" Type="http://schemas.openxmlformats.org/officeDocument/2006/relationships/hyperlink" Target="https://podminky.urs.cz/item/CS_URS_2024_01/751510041" TargetMode="External" /><Relationship Id="rId13" Type="http://schemas.openxmlformats.org/officeDocument/2006/relationships/hyperlink" Target="https://podminky.urs.cz/item/CS_URS_2024_01/751510042" TargetMode="External" /><Relationship Id="rId14" Type="http://schemas.openxmlformats.org/officeDocument/2006/relationships/hyperlink" Target="https://podminky.urs.cz/item/CS_URS_2024_01/751510044" TargetMode="External" /><Relationship Id="rId15" Type="http://schemas.openxmlformats.org/officeDocument/2006/relationships/hyperlink" Target="https://podminky.urs.cz/item/CS_URS_2024_01/751572141" TargetMode="External" /><Relationship Id="rId16" Type="http://schemas.openxmlformats.org/officeDocument/2006/relationships/hyperlink" Target="https://podminky.urs.cz/item/CS_URS_2024_01/751%20398%20153" TargetMode="External" /><Relationship Id="rId17" Type="http://schemas.openxmlformats.org/officeDocument/2006/relationships/hyperlink" Target="https://podminky.urs.cz/item/CS_URS_2024_01/751%20398%20163" TargetMode="External" /><Relationship Id="rId18" Type="http://schemas.openxmlformats.org/officeDocument/2006/relationships/hyperlink" Target="https://podminky.urs.cz/item/CS_URS_2024_01/998751201" TargetMode="External" /><Relationship Id="rId19" Type="http://schemas.openxmlformats.org/officeDocument/2006/relationships/hyperlink" Target="https://podminky.urs.cz/item/CS_URS_2024_01/713411141" TargetMode="External" /><Relationship Id="rId20" Type="http://schemas.openxmlformats.org/officeDocument/2006/relationships/hyperlink" Target="https://podminky.urs.cz/item/CS_URS_2024_01/998713203" TargetMode="External" /><Relationship Id="rId2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hyperlink" Target="https://podminky.urs.cz/item/CS_URS_2024_01/133112811" TargetMode="External" /><Relationship Id="rId2" Type="http://schemas.openxmlformats.org/officeDocument/2006/relationships/hyperlink" Target="https://podminky.urs.cz/item/CS_URS_2024_01/174111102" TargetMode="External" /><Relationship Id="rId3" Type="http://schemas.openxmlformats.org/officeDocument/2006/relationships/hyperlink" Target="https://podminky.urs.cz/item/CS_URS_2024_01/273321411" TargetMode="External" /><Relationship Id="rId4" Type="http://schemas.openxmlformats.org/officeDocument/2006/relationships/hyperlink" Target="https://podminky.urs.cz/item/CS_URS_2024_01/273362021" TargetMode="External" /><Relationship Id="rId5" Type="http://schemas.openxmlformats.org/officeDocument/2006/relationships/hyperlink" Target="https://podminky.urs.cz/item/CS_URS_2024_01/310231015" TargetMode="External" /><Relationship Id="rId6" Type="http://schemas.openxmlformats.org/officeDocument/2006/relationships/hyperlink" Target="https://podminky.urs.cz/item/CS_URS_2024_01/310231055" TargetMode="External" /><Relationship Id="rId7" Type="http://schemas.openxmlformats.org/officeDocument/2006/relationships/hyperlink" Target="https://podminky.urs.cz/item/CS_URS_2024_01/317168011" TargetMode="External" /><Relationship Id="rId8" Type="http://schemas.openxmlformats.org/officeDocument/2006/relationships/hyperlink" Target="https://podminky.urs.cz/item/CS_URS_2024_01/317168012" TargetMode="External" /><Relationship Id="rId9" Type="http://schemas.openxmlformats.org/officeDocument/2006/relationships/hyperlink" Target="https://podminky.urs.cz/item/CS_URS_2024_01/317944321" TargetMode="External" /><Relationship Id="rId10" Type="http://schemas.openxmlformats.org/officeDocument/2006/relationships/hyperlink" Target="https://podminky.urs.cz/item/CS_URS_2024_01/342244101" TargetMode="External" /><Relationship Id="rId11" Type="http://schemas.openxmlformats.org/officeDocument/2006/relationships/hyperlink" Target="https://podminky.urs.cz/item/CS_URS_2024_01/342244111" TargetMode="External" /><Relationship Id="rId12" Type="http://schemas.openxmlformats.org/officeDocument/2006/relationships/hyperlink" Target="https://podminky.urs.cz/item/CS_URS_2024_01/611325421" TargetMode="External" /><Relationship Id="rId13" Type="http://schemas.openxmlformats.org/officeDocument/2006/relationships/hyperlink" Target="https://podminky.urs.cz/item/CS_URS_2024_01/612321141" TargetMode="External" /><Relationship Id="rId14" Type="http://schemas.openxmlformats.org/officeDocument/2006/relationships/hyperlink" Target="https://podminky.urs.cz/item/CS_URS_2024_01/612325422" TargetMode="External" /><Relationship Id="rId15" Type="http://schemas.openxmlformats.org/officeDocument/2006/relationships/hyperlink" Target="https://podminky.urs.cz/item/CS_URS_2024_01/631311114" TargetMode="External" /><Relationship Id="rId16" Type="http://schemas.openxmlformats.org/officeDocument/2006/relationships/hyperlink" Target="https://podminky.urs.cz/item/CS_URS_2024_01/642942111" TargetMode="External" /><Relationship Id="rId17" Type="http://schemas.openxmlformats.org/officeDocument/2006/relationships/hyperlink" Target="https://podminky.urs.cz/item/CS_URS_2024_01/642945111" TargetMode="External" /><Relationship Id="rId18" Type="http://schemas.openxmlformats.org/officeDocument/2006/relationships/hyperlink" Target="https://podminky.urs.cz/item/CS_URS_2024_01/962031011" TargetMode="External" /><Relationship Id="rId19" Type="http://schemas.openxmlformats.org/officeDocument/2006/relationships/hyperlink" Target="https://podminky.urs.cz/item/CS_URS_2024_01/962031013" TargetMode="External" /><Relationship Id="rId20" Type="http://schemas.openxmlformats.org/officeDocument/2006/relationships/hyperlink" Target="https://podminky.urs.cz/item/CS_URS_2024_01/965043331" TargetMode="External" /><Relationship Id="rId21" Type="http://schemas.openxmlformats.org/officeDocument/2006/relationships/hyperlink" Target="https://podminky.urs.cz/item/CS_URS_2024_01/965049111" TargetMode="External" /><Relationship Id="rId22" Type="http://schemas.openxmlformats.org/officeDocument/2006/relationships/hyperlink" Target="https://podminky.urs.cz/item/CS_URS_2024_01/965081213" TargetMode="External" /><Relationship Id="rId23" Type="http://schemas.openxmlformats.org/officeDocument/2006/relationships/hyperlink" Target="https://podminky.urs.cz/item/CS_URS_2024_01/966080105" TargetMode="External" /><Relationship Id="rId24" Type="http://schemas.openxmlformats.org/officeDocument/2006/relationships/hyperlink" Target="https://podminky.urs.cz/item/CS_URS_2024_01/968072455" TargetMode="External" /><Relationship Id="rId25" Type="http://schemas.openxmlformats.org/officeDocument/2006/relationships/hyperlink" Target="https://podminky.urs.cz/item/CS_URS_2024_01/968082017" TargetMode="External" /><Relationship Id="rId26" Type="http://schemas.openxmlformats.org/officeDocument/2006/relationships/hyperlink" Target="https://podminky.urs.cz/item/CS_URS_2024_01/968082022" TargetMode="External" /><Relationship Id="rId27" Type="http://schemas.openxmlformats.org/officeDocument/2006/relationships/hyperlink" Target="https://podminky.urs.cz/item/CS_URS_2024_01/971038531" TargetMode="External" /><Relationship Id="rId28" Type="http://schemas.openxmlformats.org/officeDocument/2006/relationships/hyperlink" Target="https://podminky.urs.cz/item/CS_URS_2024_01/973032863" TargetMode="External" /><Relationship Id="rId29" Type="http://schemas.openxmlformats.org/officeDocument/2006/relationships/hyperlink" Target="https://podminky.urs.cz/item/CS_URS_2024_01/974032664" TargetMode="External" /><Relationship Id="rId30" Type="http://schemas.openxmlformats.org/officeDocument/2006/relationships/hyperlink" Target="https://podminky.urs.cz/item/CS_URS_2024_01/977151123" TargetMode="External" /><Relationship Id="rId31" Type="http://schemas.openxmlformats.org/officeDocument/2006/relationships/hyperlink" Target="https://podminky.urs.cz/item/CS_URS_2024_01/978059541" TargetMode="External" /><Relationship Id="rId32" Type="http://schemas.openxmlformats.org/officeDocument/2006/relationships/hyperlink" Target="https://podminky.urs.cz/item/CS_URS_2024_01/997013111" TargetMode="External" /><Relationship Id="rId33" Type="http://schemas.openxmlformats.org/officeDocument/2006/relationships/hyperlink" Target="https://podminky.urs.cz/item/CS_URS_2024_01/997013501" TargetMode="External" /><Relationship Id="rId34" Type="http://schemas.openxmlformats.org/officeDocument/2006/relationships/hyperlink" Target="https://podminky.urs.cz/item/CS_URS_2024_01/997013509" TargetMode="External" /><Relationship Id="rId35" Type="http://schemas.openxmlformats.org/officeDocument/2006/relationships/hyperlink" Target="https://podminky.urs.cz/item/CS_URS_2024_01/997013863" TargetMode="External" /><Relationship Id="rId36" Type="http://schemas.openxmlformats.org/officeDocument/2006/relationships/hyperlink" Target="https://podminky.urs.cz/item/CS_URS_2024_01/998011001" TargetMode="External" /><Relationship Id="rId37" Type="http://schemas.openxmlformats.org/officeDocument/2006/relationships/hyperlink" Target="https://podminky.urs.cz/item/CS_URS_2024_01/711111001" TargetMode="External" /><Relationship Id="rId38" Type="http://schemas.openxmlformats.org/officeDocument/2006/relationships/hyperlink" Target="https://podminky.urs.cz/item/CS_URS_2024_01/711112001" TargetMode="External" /><Relationship Id="rId39" Type="http://schemas.openxmlformats.org/officeDocument/2006/relationships/hyperlink" Target="https://podminky.urs.cz/item/CS_URS_2024_01/711141559" TargetMode="External" /><Relationship Id="rId40" Type="http://schemas.openxmlformats.org/officeDocument/2006/relationships/hyperlink" Target="https://podminky.urs.cz/item/CS_URS_2024_01/711142559" TargetMode="External" /><Relationship Id="rId41" Type="http://schemas.openxmlformats.org/officeDocument/2006/relationships/hyperlink" Target="https://podminky.urs.cz/item/CS_URS_2024_01/998711101" TargetMode="External" /><Relationship Id="rId42" Type="http://schemas.openxmlformats.org/officeDocument/2006/relationships/hyperlink" Target="https://podminky.urs.cz/item/CS_URS_2024_01/725122813" TargetMode="External" /><Relationship Id="rId43" Type="http://schemas.openxmlformats.org/officeDocument/2006/relationships/hyperlink" Target="https://podminky.urs.cz/item/CS_URS_2024_01/763131421" TargetMode="External" /><Relationship Id="rId44" Type="http://schemas.openxmlformats.org/officeDocument/2006/relationships/hyperlink" Target="https://podminky.urs.cz/item/CS_URS_2024_01/763131714" TargetMode="External" /><Relationship Id="rId45" Type="http://schemas.openxmlformats.org/officeDocument/2006/relationships/hyperlink" Target="https://podminky.urs.cz/item/CS_URS_2024_01/998763301" TargetMode="External" /><Relationship Id="rId46" Type="http://schemas.openxmlformats.org/officeDocument/2006/relationships/hyperlink" Target="https://podminky.urs.cz/item/CS_URS_2024_01/764002851" TargetMode="External" /><Relationship Id="rId47" Type="http://schemas.openxmlformats.org/officeDocument/2006/relationships/hyperlink" Target="https://podminky.urs.cz/item/CS_URS_2024_01/766211611" TargetMode="External" /><Relationship Id="rId48" Type="http://schemas.openxmlformats.org/officeDocument/2006/relationships/hyperlink" Target="https://podminky.urs.cz/item/CS_URS_2024_01/766660001" TargetMode="External" /><Relationship Id="rId49" Type="http://schemas.openxmlformats.org/officeDocument/2006/relationships/hyperlink" Target="https://podminky.urs.cz/item/CS_URS_2024_01/766660021" TargetMode="External" /><Relationship Id="rId50" Type="http://schemas.openxmlformats.org/officeDocument/2006/relationships/hyperlink" Target="https://podminky.urs.cz/item/CS_URS_2024_01/766660717" TargetMode="External" /><Relationship Id="rId51" Type="http://schemas.openxmlformats.org/officeDocument/2006/relationships/hyperlink" Target="https://podminky.urs.cz/item/CS_URS_2024_01/766691811" TargetMode="External" /><Relationship Id="rId52" Type="http://schemas.openxmlformats.org/officeDocument/2006/relationships/hyperlink" Target="https://podminky.urs.cz/item/CS_URS_2024_01/998766101" TargetMode="External" /><Relationship Id="rId53" Type="http://schemas.openxmlformats.org/officeDocument/2006/relationships/hyperlink" Target="https://podminky.urs.cz/item/CS_URS_2024_01/771121011" TargetMode="External" /><Relationship Id="rId54" Type="http://schemas.openxmlformats.org/officeDocument/2006/relationships/hyperlink" Target="https://podminky.urs.cz/item/CS_URS_2024_01/771151012" TargetMode="External" /><Relationship Id="rId55" Type="http://schemas.openxmlformats.org/officeDocument/2006/relationships/hyperlink" Target="https://podminky.urs.cz/item/CS_URS_2024_01/771574419" TargetMode="External" /><Relationship Id="rId56" Type="http://schemas.openxmlformats.org/officeDocument/2006/relationships/hyperlink" Target="https://podminky.urs.cz/item/CS_URS_2024_01/998771101" TargetMode="External" /><Relationship Id="rId57" Type="http://schemas.openxmlformats.org/officeDocument/2006/relationships/hyperlink" Target="https://podminky.urs.cz/item/CS_URS_2024_01/776111115" TargetMode="External" /><Relationship Id="rId58" Type="http://schemas.openxmlformats.org/officeDocument/2006/relationships/hyperlink" Target="https://podminky.urs.cz/item/CS_URS_2024_01/776121112" TargetMode="External" /><Relationship Id="rId59" Type="http://schemas.openxmlformats.org/officeDocument/2006/relationships/hyperlink" Target="https://podminky.urs.cz/item/CS_URS_2024_01/776141112" TargetMode="External" /><Relationship Id="rId60" Type="http://schemas.openxmlformats.org/officeDocument/2006/relationships/hyperlink" Target="https://podminky.urs.cz/item/CS_URS_2024_01/776221111" TargetMode="External" /><Relationship Id="rId61" Type="http://schemas.openxmlformats.org/officeDocument/2006/relationships/hyperlink" Target="https://podminky.urs.cz/item/CS_URS_2024_01/998776101" TargetMode="External" /><Relationship Id="rId62" Type="http://schemas.openxmlformats.org/officeDocument/2006/relationships/hyperlink" Target="https://podminky.urs.cz/item/CS_URS_2024_01/781121011" TargetMode="External" /><Relationship Id="rId63" Type="http://schemas.openxmlformats.org/officeDocument/2006/relationships/hyperlink" Target="https://podminky.urs.cz/item/CS_URS_2024_01/781472219" TargetMode="External" /><Relationship Id="rId64" Type="http://schemas.openxmlformats.org/officeDocument/2006/relationships/hyperlink" Target="https://podminky.urs.cz/item/CS_URS_2024_01/998781101" TargetMode="External" /><Relationship Id="rId65" Type="http://schemas.openxmlformats.org/officeDocument/2006/relationships/hyperlink" Target="https://podminky.urs.cz/item/CS_URS_2024_01/783301311" TargetMode="External" /><Relationship Id="rId66" Type="http://schemas.openxmlformats.org/officeDocument/2006/relationships/hyperlink" Target="https://podminky.urs.cz/item/CS_URS_2024_01/783314101" TargetMode="External" /><Relationship Id="rId67" Type="http://schemas.openxmlformats.org/officeDocument/2006/relationships/hyperlink" Target="https://podminky.urs.cz/item/CS_URS_2024_01/783317101" TargetMode="External" /><Relationship Id="rId68" Type="http://schemas.openxmlformats.org/officeDocument/2006/relationships/hyperlink" Target="https://podminky.urs.cz/item/CS_URS_2024_01/784211001" TargetMode="External" /><Relationship Id="rId69" Type="http://schemas.openxmlformats.org/officeDocument/2006/relationships/hyperlink" Target="https://podminky.urs.cz/item/CS_URS_2024_01/030001000" TargetMode="External" /><Relationship Id="rId70" Type="http://schemas.openxmlformats.org/officeDocument/2006/relationships/hyperlink" Target="https://podminky.urs.cz/item/CS_URS_2024_01/090001000" TargetMode="External" /><Relationship Id="rId7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9" t="s">
        <v>0</v>
      </c>
      <c r="AZ1" s="19" t="s">
        <v>1</v>
      </c>
      <c r="BA1" s="19" t="s">
        <v>2</v>
      </c>
      <c r="BB1" s="19" t="s">
        <v>3</v>
      </c>
      <c r="BT1" s="19" t="s">
        <v>4</v>
      </c>
      <c r="BU1" s="19" t="s">
        <v>4</v>
      </c>
      <c r="BV1" s="19" t="s">
        <v>5</v>
      </c>
    </row>
    <row r="2" s="1" customFormat="1" ht="36.96" customHeight="1">
      <c r="AR2" s="1"/>
      <c r="AS2" s="1"/>
      <c r="AT2" s="1"/>
      <c r="AU2" s="1"/>
      <c r="AV2" s="1"/>
      <c r="AW2" s="1"/>
      <c r="AX2" s="1"/>
      <c r="AY2" s="1"/>
      <c r="AZ2" s="1"/>
      <c r="BA2" s="1"/>
      <c r="BB2" s="1"/>
      <c r="BC2" s="1"/>
      <c r="BD2" s="1"/>
      <c r="BE2" s="1"/>
      <c r="BS2" s="20" t="s">
        <v>6</v>
      </c>
      <c r="BT2" s="20" t="s">
        <v>7</v>
      </c>
    </row>
    <row r="3" s="1" customFormat="1" ht="6.96" customHeight="1">
      <c r="B3" s="21"/>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3"/>
      <c r="BS3" s="20" t="s">
        <v>6</v>
      </c>
      <c r="BT3" s="20" t="s">
        <v>8</v>
      </c>
    </row>
    <row r="4" s="1" customFormat="1" ht="24.96" customHeight="1">
      <c r="B4" s="24"/>
      <c r="C4" s="25"/>
      <c r="D4" s="26" t="s">
        <v>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3"/>
      <c r="AS4" s="27" t="s">
        <v>10</v>
      </c>
      <c r="BE4" s="28" t="s">
        <v>11</v>
      </c>
      <c r="BS4" s="20" t="s">
        <v>12</v>
      </c>
    </row>
    <row r="5" s="1" customFormat="1" ht="12" customHeight="1">
      <c r="B5" s="24"/>
      <c r="C5" s="25"/>
      <c r="D5" s="29" t="s">
        <v>13</v>
      </c>
      <c r="E5" s="25"/>
      <c r="F5" s="25"/>
      <c r="G5" s="25"/>
      <c r="H5" s="25"/>
      <c r="I5" s="25"/>
      <c r="J5" s="25"/>
      <c r="K5" s="30" t="s">
        <v>14</v>
      </c>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3"/>
      <c r="BE5" s="31" t="s">
        <v>15</v>
      </c>
      <c r="BS5" s="20" t="s">
        <v>6</v>
      </c>
    </row>
    <row r="6" s="1" customFormat="1" ht="36.96" customHeight="1">
      <c r="B6" s="24"/>
      <c r="C6" s="25"/>
      <c r="D6" s="32" t="s">
        <v>16</v>
      </c>
      <c r="E6" s="25"/>
      <c r="F6" s="25"/>
      <c r="G6" s="25"/>
      <c r="H6" s="25"/>
      <c r="I6" s="25"/>
      <c r="J6" s="25"/>
      <c r="K6" s="33" t="s">
        <v>17</v>
      </c>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3"/>
      <c r="BE6" s="34"/>
      <c r="BS6" s="20" t="s">
        <v>6</v>
      </c>
    </row>
    <row r="7" s="1" customFormat="1" ht="12" customHeight="1">
      <c r="B7" s="24"/>
      <c r="C7" s="25"/>
      <c r="D7" s="35" t="s">
        <v>18</v>
      </c>
      <c r="E7" s="25"/>
      <c r="F7" s="25"/>
      <c r="G7" s="25"/>
      <c r="H7" s="25"/>
      <c r="I7" s="25"/>
      <c r="J7" s="25"/>
      <c r="K7" s="30" t="s">
        <v>19</v>
      </c>
      <c r="L7" s="25"/>
      <c r="M7" s="25"/>
      <c r="N7" s="25"/>
      <c r="O7" s="25"/>
      <c r="P7" s="25"/>
      <c r="Q7" s="25"/>
      <c r="R7" s="25"/>
      <c r="S7" s="25"/>
      <c r="T7" s="25"/>
      <c r="U7" s="25"/>
      <c r="V7" s="25"/>
      <c r="W7" s="25"/>
      <c r="X7" s="25"/>
      <c r="Y7" s="25"/>
      <c r="Z7" s="25"/>
      <c r="AA7" s="25"/>
      <c r="AB7" s="25"/>
      <c r="AC7" s="25"/>
      <c r="AD7" s="25"/>
      <c r="AE7" s="25"/>
      <c r="AF7" s="25"/>
      <c r="AG7" s="25"/>
      <c r="AH7" s="25"/>
      <c r="AI7" s="25"/>
      <c r="AJ7" s="25"/>
      <c r="AK7" s="35" t="s">
        <v>20</v>
      </c>
      <c r="AL7" s="25"/>
      <c r="AM7" s="25"/>
      <c r="AN7" s="30" t="s">
        <v>19</v>
      </c>
      <c r="AO7" s="25"/>
      <c r="AP7" s="25"/>
      <c r="AQ7" s="25"/>
      <c r="AR7" s="23"/>
      <c r="BE7" s="34"/>
      <c r="BS7" s="20" t="s">
        <v>6</v>
      </c>
    </row>
    <row r="8" s="1" customFormat="1" ht="12" customHeight="1">
      <c r="B8" s="24"/>
      <c r="C8" s="25"/>
      <c r="D8" s="35" t="s">
        <v>21</v>
      </c>
      <c r="E8" s="25"/>
      <c r="F8" s="25"/>
      <c r="G8" s="25"/>
      <c r="H8" s="25"/>
      <c r="I8" s="25"/>
      <c r="J8" s="25"/>
      <c r="K8" s="30" t="s">
        <v>22</v>
      </c>
      <c r="L8" s="25"/>
      <c r="M8" s="25"/>
      <c r="N8" s="25"/>
      <c r="O8" s="25"/>
      <c r="P8" s="25"/>
      <c r="Q8" s="25"/>
      <c r="R8" s="25"/>
      <c r="S8" s="25"/>
      <c r="T8" s="25"/>
      <c r="U8" s="25"/>
      <c r="V8" s="25"/>
      <c r="W8" s="25"/>
      <c r="X8" s="25"/>
      <c r="Y8" s="25"/>
      <c r="Z8" s="25"/>
      <c r="AA8" s="25"/>
      <c r="AB8" s="25"/>
      <c r="AC8" s="25"/>
      <c r="AD8" s="25"/>
      <c r="AE8" s="25"/>
      <c r="AF8" s="25"/>
      <c r="AG8" s="25"/>
      <c r="AH8" s="25"/>
      <c r="AI8" s="25"/>
      <c r="AJ8" s="25"/>
      <c r="AK8" s="35" t="s">
        <v>23</v>
      </c>
      <c r="AL8" s="25"/>
      <c r="AM8" s="25"/>
      <c r="AN8" s="36" t="s">
        <v>24</v>
      </c>
      <c r="AO8" s="25"/>
      <c r="AP8" s="25"/>
      <c r="AQ8" s="25"/>
      <c r="AR8" s="23"/>
      <c r="BE8" s="34"/>
      <c r="BS8" s="20" t="s">
        <v>6</v>
      </c>
    </row>
    <row r="9" s="1" customFormat="1" ht="14.4" customHeight="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3"/>
      <c r="BE9" s="34"/>
      <c r="BS9" s="20" t="s">
        <v>6</v>
      </c>
    </row>
    <row r="10" s="1" customFormat="1" ht="12" customHeight="1">
      <c r="B10" s="24"/>
      <c r="C10" s="25"/>
      <c r="D10" s="35" t="s">
        <v>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35" t="s">
        <v>26</v>
      </c>
      <c r="AL10" s="25"/>
      <c r="AM10" s="25"/>
      <c r="AN10" s="30" t="s">
        <v>19</v>
      </c>
      <c r="AO10" s="25"/>
      <c r="AP10" s="25"/>
      <c r="AQ10" s="25"/>
      <c r="AR10" s="23"/>
      <c r="BE10" s="34"/>
      <c r="BS10" s="20" t="s">
        <v>6</v>
      </c>
    </row>
    <row r="11" s="1" customFormat="1" ht="18.48" customHeight="1">
      <c r="B11" s="24"/>
      <c r="C11" s="25"/>
      <c r="D11" s="25"/>
      <c r="E11" s="30" t="s">
        <v>27</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35" t="s">
        <v>28</v>
      </c>
      <c r="AL11" s="25"/>
      <c r="AM11" s="25"/>
      <c r="AN11" s="30" t="s">
        <v>19</v>
      </c>
      <c r="AO11" s="25"/>
      <c r="AP11" s="25"/>
      <c r="AQ11" s="25"/>
      <c r="AR11" s="23"/>
      <c r="BE11" s="34"/>
      <c r="BS11" s="20" t="s">
        <v>6</v>
      </c>
    </row>
    <row r="12" s="1" customFormat="1" ht="6.96" customHeight="1">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3"/>
      <c r="BE12" s="34"/>
      <c r="BS12" s="20" t="s">
        <v>6</v>
      </c>
    </row>
    <row r="13" s="1" customFormat="1" ht="12" customHeight="1">
      <c r="B13" s="24"/>
      <c r="C13" s="25"/>
      <c r="D13" s="35" t="s">
        <v>29</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35" t="s">
        <v>26</v>
      </c>
      <c r="AL13" s="25"/>
      <c r="AM13" s="25"/>
      <c r="AN13" s="37" t="s">
        <v>30</v>
      </c>
      <c r="AO13" s="25"/>
      <c r="AP13" s="25"/>
      <c r="AQ13" s="25"/>
      <c r="AR13" s="23"/>
      <c r="BE13" s="34"/>
      <c r="BS13" s="20" t="s">
        <v>6</v>
      </c>
    </row>
    <row r="14">
      <c r="B14" s="24"/>
      <c r="C14" s="25"/>
      <c r="D14" s="25"/>
      <c r="E14" s="37" t="s">
        <v>30</v>
      </c>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5" t="s">
        <v>28</v>
      </c>
      <c r="AL14" s="25"/>
      <c r="AM14" s="25"/>
      <c r="AN14" s="37" t="s">
        <v>30</v>
      </c>
      <c r="AO14" s="25"/>
      <c r="AP14" s="25"/>
      <c r="AQ14" s="25"/>
      <c r="AR14" s="23"/>
      <c r="BE14" s="34"/>
      <c r="BS14" s="20" t="s">
        <v>6</v>
      </c>
    </row>
    <row r="15" s="1" customFormat="1" ht="6.96" customHeight="1">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3"/>
      <c r="BE15" s="34"/>
      <c r="BS15" s="20" t="s">
        <v>4</v>
      </c>
    </row>
    <row r="16" s="1" customFormat="1" ht="12" customHeight="1">
      <c r="B16" s="24"/>
      <c r="C16" s="25"/>
      <c r="D16" s="35" t="s">
        <v>31</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35" t="s">
        <v>26</v>
      </c>
      <c r="AL16" s="25"/>
      <c r="AM16" s="25"/>
      <c r="AN16" s="30" t="s">
        <v>32</v>
      </c>
      <c r="AO16" s="25"/>
      <c r="AP16" s="25"/>
      <c r="AQ16" s="25"/>
      <c r="AR16" s="23"/>
      <c r="BE16" s="34"/>
      <c r="BS16" s="20" t="s">
        <v>4</v>
      </c>
    </row>
    <row r="17" s="1" customFormat="1" ht="18.48" customHeight="1">
      <c r="B17" s="24"/>
      <c r="C17" s="25"/>
      <c r="D17" s="25"/>
      <c r="E17" s="30" t="s">
        <v>33</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35" t="s">
        <v>28</v>
      </c>
      <c r="AL17" s="25"/>
      <c r="AM17" s="25"/>
      <c r="AN17" s="30" t="s">
        <v>19</v>
      </c>
      <c r="AO17" s="25"/>
      <c r="AP17" s="25"/>
      <c r="AQ17" s="25"/>
      <c r="AR17" s="23"/>
      <c r="BE17" s="34"/>
      <c r="BS17" s="20" t="s">
        <v>34</v>
      </c>
    </row>
    <row r="18" s="1" customFormat="1" ht="6.96"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3"/>
      <c r="BE18" s="34"/>
      <c r="BS18" s="20" t="s">
        <v>6</v>
      </c>
    </row>
    <row r="19" s="1" customFormat="1" ht="12" customHeight="1">
      <c r="B19" s="24"/>
      <c r="C19" s="25"/>
      <c r="D19" s="35" t="s">
        <v>35</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35" t="s">
        <v>26</v>
      </c>
      <c r="AL19" s="25"/>
      <c r="AM19" s="25"/>
      <c r="AN19" s="30" t="s">
        <v>36</v>
      </c>
      <c r="AO19" s="25"/>
      <c r="AP19" s="25"/>
      <c r="AQ19" s="25"/>
      <c r="AR19" s="23"/>
      <c r="BE19" s="34"/>
      <c r="BS19" s="20" t="s">
        <v>6</v>
      </c>
    </row>
    <row r="20" s="1" customFormat="1" ht="18.48" customHeight="1">
      <c r="B20" s="24"/>
      <c r="C20" s="25"/>
      <c r="D20" s="25"/>
      <c r="E20" s="30" t="s">
        <v>37</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35" t="s">
        <v>28</v>
      </c>
      <c r="AL20" s="25"/>
      <c r="AM20" s="25"/>
      <c r="AN20" s="30" t="s">
        <v>19</v>
      </c>
      <c r="AO20" s="25"/>
      <c r="AP20" s="25"/>
      <c r="AQ20" s="25"/>
      <c r="AR20" s="23"/>
      <c r="BE20" s="34"/>
      <c r="BS20" s="20" t="s">
        <v>4</v>
      </c>
    </row>
    <row r="21" s="1" customFormat="1" ht="6.96" customHeight="1">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3"/>
      <c r="BE21" s="34"/>
    </row>
    <row r="22" s="1" customFormat="1" ht="12" customHeight="1">
      <c r="B22" s="24"/>
      <c r="C22" s="25"/>
      <c r="D22" s="35" t="s">
        <v>38</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3"/>
      <c r="BE22" s="34"/>
    </row>
    <row r="23" s="1" customFormat="1" ht="47.25" customHeight="1">
      <c r="B23" s="24"/>
      <c r="C23" s="25"/>
      <c r="D23" s="25"/>
      <c r="E23" s="39" t="s">
        <v>39</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25"/>
      <c r="AP23" s="25"/>
      <c r="AQ23" s="25"/>
      <c r="AR23" s="23"/>
      <c r="BE23" s="34"/>
    </row>
    <row r="24" s="1" customFormat="1" ht="6.96" customHeigh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3"/>
      <c r="BE24" s="34"/>
    </row>
    <row r="25" s="1" customFormat="1" ht="6.96" customHeight="1">
      <c r="B25" s="24"/>
      <c r="C25" s="25"/>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25"/>
      <c r="AQ25" s="25"/>
      <c r="AR25" s="23"/>
      <c r="BE25" s="34"/>
    </row>
    <row r="26" s="2" customFormat="1" ht="25.92" customHeight="1">
      <c r="A26" s="41"/>
      <c r="B26" s="42"/>
      <c r="C26" s="43"/>
      <c r="D26" s="44" t="s">
        <v>40</v>
      </c>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f>ROUND(AG54,2)</f>
        <v>0</v>
      </c>
      <c r="AL26" s="45"/>
      <c r="AM26" s="45"/>
      <c r="AN26" s="45"/>
      <c r="AO26" s="45"/>
      <c r="AP26" s="43"/>
      <c r="AQ26" s="43"/>
      <c r="AR26" s="47"/>
      <c r="BE26" s="34"/>
    </row>
    <row r="27" s="2" customFormat="1" ht="6.96" customHeight="1">
      <c r="A27" s="41"/>
      <c r="B27" s="42"/>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7"/>
      <c r="BE27" s="34"/>
    </row>
    <row r="28" s="2" customFormat="1">
      <c r="A28" s="41"/>
      <c r="B28" s="42"/>
      <c r="C28" s="43"/>
      <c r="D28" s="43"/>
      <c r="E28" s="43"/>
      <c r="F28" s="43"/>
      <c r="G28" s="43"/>
      <c r="H28" s="43"/>
      <c r="I28" s="43"/>
      <c r="J28" s="43"/>
      <c r="K28" s="43"/>
      <c r="L28" s="48" t="s">
        <v>41</v>
      </c>
      <c r="M28" s="48"/>
      <c r="N28" s="48"/>
      <c r="O28" s="48"/>
      <c r="P28" s="48"/>
      <c r="Q28" s="43"/>
      <c r="R28" s="43"/>
      <c r="S28" s="43"/>
      <c r="T28" s="43"/>
      <c r="U28" s="43"/>
      <c r="V28" s="43"/>
      <c r="W28" s="48" t="s">
        <v>42</v>
      </c>
      <c r="X28" s="48"/>
      <c r="Y28" s="48"/>
      <c r="Z28" s="48"/>
      <c r="AA28" s="48"/>
      <c r="AB28" s="48"/>
      <c r="AC28" s="48"/>
      <c r="AD28" s="48"/>
      <c r="AE28" s="48"/>
      <c r="AF28" s="43"/>
      <c r="AG28" s="43"/>
      <c r="AH28" s="43"/>
      <c r="AI28" s="43"/>
      <c r="AJ28" s="43"/>
      <c r="AK28" s="48" t="s">
        <v>43</v>
      </c>
      <c r="AL28" s="48"/>
      <c r="AM28" s="48"/>
      <c r="AN28" s="48"/>
      <c r="AO28" s="48"/>
      <c r="AP28" s="43"/>
      <c r="AQ28" s="43"/>
      <c r="AR28" s="47"/>
      <c r="BE28" s="34"/>
    </row>
    <row r="29" s="3" customFormat="1" ht="14.4" customHeight="1">
      <c r="A29" s="3"/>
      <c r="B29" s="49"/>
      <c r="C29" s="50"/>
      <c r="D29" s="35" t="s">
        <v>44</v>
      </c>
      <c r="E29" s="50"/>
      <c r="F29" s="35" t="s">
        <v>45</v>
      </c>
      <c r="G29" s="50"/>
      <c r="H29" s="50"/>
      <c r="I29" s="50"/>
      <c r="J29" s="50"/>
      <c r="K29" s="50"/>
      <c r="L29" s="51">
        <v>0.20999999999999999</v>
      </c>
      <c r="M29" s="50"/>
      <c r="N29" s="50"/>
      <c r="O29" s="50"/>
      <c r="P29" s="50"/>
      <c r="Q29" s="50"/>
      <c r="R29" s="50"/>
      <c r="S29" s="50"/>
      <c r="T29" s="50"/>
      <c r="U29" s="50"/>
      <c r="V29" s="50"/>
      <c r="W29" s="52">
        <f>ROUND(AZ54, 2)</f>
        <v>0</v>
      </c>
      <c r="X29" s="50"/>
      <c r="Y29" s="50"/>
      <c r="Z29" s="50"/>
      <c r="AA29" s="50"/>
      <c r="AB29" s="50"/>
      <c r="AC29" s="50"/>
      <c r="AD29" s="50"/>
      <c r="AE29" s="50"/>
      <c r="AF29" s="50"/>
      <c r="AG29" s="50"/>
      <c r="AH29" s="50"/>
      <c r="AI29" s="50"/>
      <c r="AJ29" s="50"/>
      <c r="AK29" s="52">
        <f>ROUND(AV54, 2)</f>
        <v>0</v>
      </c>
      <c r="AL29" s="50"/>
      <c r="AM29" s="50"/>
      <c r="AN29" s="50"/>
      <c r="AO29" s="50"/>
      <c r="AP29" s="50"/>
      <c r="AQ29" s="50"/>
      <c r="AR29" s="53"/>
      <c r="BE29" s="54"/>
    </row>
    <row r="30" s="3" customFormat="1" ht="14.4" customHeight="1">
      <c r="A30" s="3"/>
      <c r="B30" s="49"/>
      <c r="C30" s="50"/>
      <c r="D30" s="50"/>
      <c r="E30" s="50"/>
      <c r="F30" s="35" t="s">
        <v>46</v>
      </c>
      <c r="G30" s="50"/>
      <c r="H30" s="50"/>
      <c r="I30" s="50"/>
      <c r="J30" s="50"/>
      <c r="K30" s="50"/>
      <c r="L30" s="51">
        <v>0.12</v>
      </c>
      <c r="M30" s="50"/>
      <c r="N30" s="50"/>
      <c r="O30" s="50"/>
      <c r="P30" s="50"/>
      <c r="Q30" s="50"/>
      <c r="R30" s="50"/>
      <c r="S30" s="50"/>
      <c r="T30" s="50"/>
      <c r="U30" s="50"/>
      <c r="V30" s="50"/>
      <c r="W30" s="52">
        <f>ROUND(BA54, 2)</f>
        <v>0</v>
      </c>
      <c r="X30" s="50"/>
      <c r="Y30" s="50"/>
      <c r="Z30" s="50"/>
      <c r="AA30" s="50"/>
      <c r="AB30" s="50"/>
      <c r="AC30" s="50"/>
      <c r="AD30" s="50"/>
      <c r="AE30" s="50"/>
      <c r="AF30" s="50"/>
      <c r="AG30" s="50"/>
      <c r="AH30" s="50"/>
      <c r="AI30" s="50"/>
      <c r="AJ30" s="50"/>
      <c r="AK30" s="52">
        <f>ROUND(AW54, 2)</f>
        <v>0</v>
      </c>
      <c r="AL30" s="50"/>
      <c r="AM30" s="50"/>
      <c r="AN30" s="50"/>
      <c r="AO30" s="50"/>
      <c r="AP30" s="50"/>
      <c r="AQ30" s="50"/>
      <c r="AR30" s="53"/>
      <c r="BE30" s="54"/>
    </row>
    <row r="31" hidden="1" s="3" customFormat="1" ht="14.4" customHeight="1">
      <c r="A31" s="3"/>
      <c r="B31" s="49"/>
      <c r="C31" s="50"/>
      <c r="D31" s="50"/>
      <c r="E31" s="50"/>
      <c r="F31" s="35" t="s">
        <v>47</v>
      </c>
      <c r="G31" s="50"/>
      <c r="H31" s="50"/>
      <c r="I31" s="50"/>
      <c r="J31" s="50"/>
      <c r="K31" s="50"/>
      <c r="L31" s="51">
        <v>0.20999999999999999</v>
      </c>
      <c r="M31" s="50"/>
      <c r="N31" s="50"/>
      <c r="O31" s="50"/>
      <c r="P31" s="50"/>
      <c r="Q31" s="50"/>
      <c r="R31" s="50"/>
      <c r="S31" s="50"/>
      <c r="T31" s="50"/>
      <c r="U31" s="50"/>
      <c r="V31" s="50"/>
      <c r="W31" s="52">
        <f>ROUND(BB54, 2)</f>
        <v>0</v>
      </c>
      <c r="X31" s="50"/>
      <c r="Y31" s="50"/>
      <c r="Z31" s="50"/>
      <c r="AA31" s="50"/>
      <c r="AB31" s="50"/>
      <c r="AC31" s="50"/>
      <c r="AD31" s="50"/>
      <c r="AE31" s="50"/>
      <c r="AF31" s="50"/>
      <c r="AG31" s="50"/>
      <c r="AH31" s="50"/>
      <c r="AI31" s="50"/>
      <c r="AJ31" s="50"/>
      <c r="AK31" s="52">
        <v>0</v>
      </c>
      <c r="AL31" s="50"/>
      <c r="AM31" s="50"/>
      <c r="AN31" s="50"/>
      <c r="AO31" s="50"/>
      <c r="AP31" s="50"/>
      <c r="AQ31" s="50"/>
      <c r="AR31" s="53"/>
      <c r="BE31" s="54"/>
    </row>
    <row r="32" hidden="1" s="3" customFormat="1" ht="14.4" customHeight="1">
      <c r="A32" s="3"/>
      <c r="B32" s="49"/>
      <c r="C32" s="50"/>
      <c r="D32" s="50"/>
      <c r="E32" s="50"/>
      <c r="F32" s="35" t="s">
        <v>48</v>
      </c>
      <c r="G32" s="50"/>
      <c r="H32" s="50"/>
      <c r="I32" s="50"/>
      <c r="J32" s="50"/>
      <c r="K32" s="50"/>
      <c r="L32" s="51">
        <v>0.12</v>
      </c>
      <c r="M32" s="50"/>
      <c r="N32" s="50"/>
      <c r="O32" s="50"/>
      <c r="P32" s="50"/>
      <c r="Q32" s="50"/>
      <c r="R32" s="50"/>
      <c r="S32" s="50"/>
      <c r="T32" s="50"/>
      <c r="U32" s="50"/>
      <c r="V32" s="50"/>
      <c r="W32" s="52">
        <f>ROUND(BC54, 2)</f>
        <v>0</v>
      </c>
      <c r="X32" s="50"/>
      <c r="Y32" s="50"/>
      <c r="Z32" s="50"/>
      <c r="AA32" s="50"/>
      <c r="AB32" s="50"/>
      <c r="AC32" s="50"/>
      <c r="AD32" s="50"/>
      <c r="AE32" s="50"/>
      <c r="AF32" s="50"/>
      <c r="AG32" s="50"/>
      <c r="AH32" s="50"/>
      <c r="AI32" s="50"/>
      <c r="AJ32" s="50"/>
      <c r="AK32" s="52">
        <v>0</v>
      </c>
      <c r="AL32" s="50"/>
      <c r="AM32" s="50"/>
      <c r="AN32" s="50"/>
      <c r="AO32" s="50"/>
      <c r="AP32" s="50"/>
      <c r="AQ32" s="50"/>
      <c r="AR32" s="53"/>
      <c r="BE32" s="54"/>
    </row>
    <row r="33" hidden="1" s="3" customFormat="1" ht="14.4" customHeight="1">
      <c r="A33" s="3"/>
      <c r="B33" s="49"/>
      <c r="C33" s="50"/>
      <c r="D33" s="50"/>
      <c r="E33" s="50"/>
      <c r="F33" s="35" t="s">
        <v>49</v>
      </c>
      <c r="G33" s="50"/>
      <c r="H33" s="50"/>
      <c r="I33" s="50"/>
      <c r="J33" s="50"/>
      <c r="K33" s="50"/>
      <c r="L33" s="51">
        <v>0</v>
      </c>
      <c r="M33" s="50"/>
      <c r="N33" s="50"/>
      <c r="O33" s="50"/>
      <c r="P33" s="50"/>
      <c r="Q33" s="50"/>
      <c r="R33" s="50"/>
      <c r="S33" s="50"/>
      <c r="T33" s="50"/>
      <c r="U33" s="50"/>
      <c r="V33" s="50"/>
      <c r="W33" s="52">
        <f>ROUND(BD54, 2)</f>
        <v>0</v>
      </c>
      <c r="X33" s="50"/>
      <c r="Y33" s="50"/>
      <c r="Z33" s="50"/>
      <c r="AA33" s="50"/>
      <c r="AB33" s="50"/>
      <c r="AC33" s="50"/>
      <c r="AD33" s="50"/>
      <c r="AE33" s="50"/>
      <c r="AF33" s="50"/>
      <c r="AG33" s="50"/>
      <c r="AH33" s="50"/>
      <c r="AI33" s="50"/>
      <c r="AJ33" s="50"/>
      <c r="AK33" s="52">
        <v>0</v>
      </c>
      <c r="AL33" s="50"/>
      <c r="AM33" s="50"/>
      <c r="AN33" s="50"/>
      <c r="AO33" s="50"/>
      <c r="AP33" s="50"/>
      <c r="AQ33" s="50"/>
      <c r="AR33" s="53"/>
      <c r="BE33" s="3"/>
    </row>
    <row r="34" s="2" customFormat="1" ht="6.96" customHeight="1">
      <c r="A34" s="41"/>
      <c r="B34" s="42"/>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7"/>
      <c r="BE34" s="41"/>
    </row>
    <row r="35" s="2" customFormat="1" ht="25.92" customHeight="1">
      <c r="A35" s="41"/>
      <c r="B35" s="42"/>
      <c r="C35" s="55"/>
      <c r="D35" s="56" t="s">
        <v>50</v>
      </c>
      <c r="E35" s="57"/>
      <c r="F35" s="57"/>
      <c r="G35" s="57"/>
      <c r="H35" s="57"/>
      <c r="I35" s="57"/>
      <c r="J35" s="57"/>
      <c r="K35" s="57"/>
      <c r="L35" s="57"/>
      <c r="M35" s="57"/>
      <c r="N35" s="57"/>
      <c r="O35" s="57"/>
      <c r="P35" s="57"/>
      <c r="Q35" s="57"/>
      <c r="R35" s="57"/>
      <c r="S35" s="57"/>
      <c r="T35" s="58" t="s">
        <v>51</v>
      </c>
      <c r="U35" s="57"/>
      <c r="V35" s="57"/>
      <c r="W35" s="57"/>
      <c r="X35" s="59" t="s">
        <v>52</v>
      </c>
      <c r="Y35" s="57"/>
      <c r="Z35" s="57"/>
      <c r="AA35" s="57"/>
      <c r="AB35" s="57"/>
      <c r="AC35" s="57"/>
      <c r="AD35" s="57"/>
      <c r="AE35" s="57"/>
      <c r="AF35" s="57"/>
      <c r="AG35" s="57"/>
      <c r="AH35" s="57"/>
      <c r="AI35" s="57"/>
      <c r="AJ35" s="57"/>
      <c r="AK35" s="60">
        <f>SUM(AK26:AK33)</f>
        <v>0</v>
      </c>
      <c r="AL35" s="57"/>
      <c r="AM35" s="57"/>
      <c r="AN35" s="57"/>
      <c r="AO35" s="61"/>
      <c r="AP35" s="55"/>
      <c r="AQ35" s="55"/>
      <c r="AR35" s="47"/>
      <c r="BE35" s="41"/>
    </row>
    <row r="36" s="2" customFormat="1" ht="6.96" customHeight="1">
      <c r="A36" s="41"/>
      <c r="B36" s="42"/>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7"/>
      <c r="BE36" s="41"/>
    </row>
    <row r="37" s="2" customFormat="1" ht="6.96" customHeight="1">
      <c r="A37" s="41"/>
      <c r="B37" s="62"/>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47"/>
      <c r="BE37" s="41"/>
    </row>
    <row r="41" s="2" customFormat="1" ht="6.96" customHeight="1">
      <c r="A41" s="41"/>
      <c r="B41" s="64"/>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47"/>
      <c r="BE41" s="41"/>
    </row>
    <row r="42" s="2" customFormat="1" ht="24.96" customHeight="1">
      <c r="A42" s="41"/>
      <c r="B42" s="42"/>
      <c r="C42" s="26" t="s">
        <v>53</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7"/>
      <c r="BE42" s="41"/>
    </row>
    <row r="43" s="2" customFormat="1" ht="6.96" customHeight="1">
      <c r="A43" s="41"/>
      <c r="B43" s="42"/>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7"/>
      <c r="BE43" s="41"/>
    </row>
    <row r="44" s="4" customFormat="1" ht="12" customHeight="1">
      <c r="A44" s="4"/>
      <c r="B44" s="66"/>
      <c r="C44" s="35" t="s">
        <v>13</v>
      </c>
      <c r="D44" s="67"/>
      <c r="E44" s="67"/>
      <c r="F44" s="67"/>
      <c r="G44" s="67"/>
      <c r="H44" s="67"/>
      <c r="I44" s="67"/>
      <c r="J44" s="67"/>
      <c r="K44" s="67"/>
      <c r="L44" s="67" t="str">
        <f>K5</f>
        <v>339</v>
      </c>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8"/>
      <c r="BE44" s="4"/>
    </row>
    <row r="45" s="5" customFormat="1" ht="36.96" customHeight="1">
      <c r="A45" s="5"/>
      <c r="B45" s="69"/>
      <c r="C45" s="70" t="s">
        <v>16</v>
      </c>
      <c r="D45" s="71"/>
      <c r="E45" s="71"/>
      <c r="F45" s="71"/>
      <c r="G45" s="71"/>
      <c r="H45" s="71"/>
      <c r="I45" s="71"/>
      <c r="J45" s="71"/>
      <c r="K45" s="71"/>
      <c r="L45" s="72" t="str">
        <f>K6</f>
        <v>MŠ Záchlumí - přístavba pavilonu</v>
      </c>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3"/>
      <c r="BE45" s="5"/>
    </row>
    <row r="46" s="2" customFormat="1" ht="6.96" customHeight="1">
      <c r="A46" s="41"/>
      <c r="B46" s="42"/>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7"/>
      <c r="BE46" s="41"/>
    </row>
    <row r="47" s="2" customFormat="1" ht="12" customHeight="1">
      <c r="A47" s="41"/>
      <c r="B47" s="42"/>
      <c r="C47" s="35" t="s">
        <v>21</v>
      </c>
      <c r="D47" s="43"/>
      <c r="E47" s="43"/>
      <c r="F47" s="43"/>
      <c r="G47" s="43"/>
      <c r="H47" s="43"/>
      <c r="I47" s="43"/>
      <c r="J47" s="43"/>
      <c r="K47" s="43"/>
      <c r="L47" s="74" t="str">
        <f>IF(K8="","",K8)</f>
        <v xml:space="preserve"> </v>
      </c>
      <c r="M47" s="43"/>
      <c r="N47" s="43"/>
      <c r="O47" s="43"/>
      <c r="P47" s="43"/>
      <c r="Q47" s="43"/>
      <c r="R47" s="43"/>
      <c r="S47" s="43"/>
      <c r="T47" s="43"/>
      <c r="U47" s="43"/>
      <c r="V47" s="43"/>
      <c r="W47" s="43"/>
      <c r="X47" s="43"/>
      <c r="Y47" s="43"/>
      <c r="Z47" s="43"/>
      <c r="AA47" s="43"/>
      <c r="AB47" s="43"/>
      <c r="AC47" s="43"/>
      <c r="AD47" s="43"/>
      <c r="AE47" s="43"/>
      <c r="AF47" s="43"/>
      <c r="AG47" s="43"/>
      <c r="AH47" s="43"/>
      <c r="AI47" s="35" t="s">
        <v>23</v>
      </c>
      <c r="AJ47" s="43"/>
      <c r="AK47" s="43"/>
      <c r="AL47" s="43"/>
      <c r="AM47" s="75" t="str">
        <f>IF(AN8= "","",AN8)</f>
        <v>23. 4. 2024</v>
      </c>
      <c r="AN47" s="75"/>
      <c r="AO47" s="43"/>
      <c r="AP47" s="43"/>
      <c r="AQ47" s="43"/>
      <c r="AR47" s="47"/>
      <c r="BE47" s="41"/>
    </row>
    <row r="48" s="2" customFormat="1" ht="6.96" customHeight="1">
      <c r="A48" s="41"/>
      <c r="B48" s="42"/>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7"/>
      <c r="BE48" s="41"/>
    </row>
    <row r="49" s="2" customFormat="1" ht="15.15" customHeight="1">
      <c r="A49" s="41"/>
      <c r="B49" s="42"/>
      <c r="C49" s="35" t="s">
        <v>25</v>
      </c>
      <c r="D49" s="43"/>
      <c r="E49" s="43"/>
      <c r="F49" s="43"/>
      <c r="G49" s="43"/>
      <c r="H49" s="43"/>
      <c r="I49" s="43"/>
      <c r="J49" s="43"/>
      <c r="K49" s="43"/>
      <c r="L49" s="67" t="str">
        <f>IF(E11= "","",E11)</f>
        <v>Obec Záchlumí</v>
      </c>
      <c r="M49" s="43"/>
      <c r="N49" s="43"/>
      <c r="O49" s="43"/>
      <c r="P49" s="43"/>
      <c r="Q49" s="43"/>
      <c r="R49" s="43"/>
      <c r="S49" s="43"/>
      <c r="T49" s="43"/>
      <c r="U49" s="43"/>
      <c r="V49" s="43"/>
      <c r="W49" s="43"/>
      <c r="X49" s="43"/>
      <c r="Y49" s="43"/>
      <c r="Z49" s="43"/>
      <c r="AA49" s="43"/>
      <c r="AB49" s="43"/>
      <c r="AC49" s="43"/>
      <c r="AD49" s="43"/>
      <c r="AE49" s="43"/>
      <c r="AF49" s="43"/>
      <c r="AG49" s="43"/>
      <c r="AH49" s="43"/>
      <c r="AI49" s="35" t="s">
        <v>31</v>
      </c>
      <c r="AJ49" s="43"/>
      <c r="AK49" s="43"/>
      <c r="AL49" s="43"/>
      <c r="AM49" s="76" t="str">
        <f>IF(E17="","",E17)</f>
        <v>Ing. Miloš Valíček</v>
      </c>
      <c r="AN49" s="67"/>
      <c r="AO49" s="67"/>
      <c r="AP49" s="67"/>
      <c r="AQ49" s="43"/>
      <c r="AR49" s="47"/>
      <c r="AS49" s="77" t="s">
        <v>54</v>
      </c>
      <c r="AT49" s="78"/>
      <c r="AU49" s="79"/>
      <c r="AV49" s="79"/>
      <c r="AW49" s="79"/>
      <c r="AX49" s="79"/>
      <c r="AY49" s="79"/>
      <c r="AZ49" s="79"/>
      <c r="BA49" s="79"/>
      <c r="BB49" s="79"/>
      <c r="BC49" s="79"/>
      <c r="BD49" s="80"/>
      <c r="BE49" s="41"/>
    </row>
    <row r="50" s="2" customFormat="1" ht="15.15" customHeight="1">
      <c r="A50" s="41"/>
      <c r="B50" s="42"/>
      <c r="C50" s="35" t="s">
        <v>29</v>
      </c>
      <c r="D50" s="43"/>
      <c r="E50" s="43"/>
      <c r="F50" s="43"/>
      <c r="G50" s="43"/>
      <c r="H50" s="43"/>
      <c r="I50" s="43"/>
      <c r="J50" s="43"/>
      <c r="K50" s="43"/>
      <c r="L50" s="67" t="str">
        <f>IF(E14= "Vyplň údaj","",E14)</f>
        <v/>
      </c>
      <c r="M50" s="43"/>
      <c r="N50" s="43"/>
      <c r="O50" s="43"/>
      <c r="P50" s="43"/>
      <c r="Q50" s="43"/>
      <c r="R50" s="43"/>
      <c r="S50" s="43"/>
      <c r="T50" s="43"/>
      <c r="U50" s="43"/>
      <c r="V50" s="43"/>
      <c r="W50" s="43"/>
      <c r="X50" s="43"/>
      <c r="Y50" s="43"/>
      <c r="Z50" s="43"/>
      <c r="AA50" s="43"/>
      <c r="AB50" s="43"/>
      <c r="AC50" s="43"/>
      <c r="AD50" s="43"/>
      <c r="AE50" s="43"/>
      <c r="AF50" s="43"/>
      <c r="AG50" s="43"/>
      <c r="AH50" s="43"/>
      <c r="AI50" s="35" t="s">
        <v>35</v>
      </c>
      <c r="AJ50" s="43"/>
      <c r="AK50" s="43"/>
      <c r="AL50" s="43"/>
      <c r="AM50" s="76" t="str">
        <f>IF(E20="","",E20)</f>
        <v xml:space="preserve">Veronika Šoulová </v>
      </c>
      <c r="AN50" s="67"/>
      <c r="AO50" s="67"/>
      <c r="AP50" s="67"/>
      <c r="AQ50" s="43"/>
      <c r="AR50" s="47"/>
      <c r="AS50" s="81"/>
      <c r="AT50" s="82"/>
      <c r="AU50" s="83"/>
      <c r="AV50" s="83"/>
      <c r="AW50" s="83"/>
      <c r="AX50" s="83"/>
      <c r="AY50" s="83"/>
      <c r="AZ50" s="83"/>
      <c r="BA50" s="83"/>
      <c r="BB50" s="83"/>
      <c r="BC50" s="83"/>
      <c r="BD50" s="84"/>
      <c r="BE50" s="41"/>
    </row>
    <row r="51" s="2" customFormat="1" ht="10.8" customHeight="1">
      <c r="A51" s="41"/>
      <c r="B51" s="42"/>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7"/>
      <c r="AS51" s="85"/>
      <c r="AT51" s="86"/>
      <c r="AU51" s="87"/>
      <c r="AV51" s="87"/>
      <c r="AW51" s="87"/>
      <c r="AX51" s="87"/>
      <c r="AY51" s="87"/>
      <c r="AZ51" s="87"/>
      <c r="BA51" s="87"/>
      <c r="BB51" s="87"/>
      <c r="BC51" s="87"/>
      <c r="BD51" s="88"/>
      <c r="BE51" s="41"/>
    </row>
    <row r="52" s="2" customFormat="1" ht="29.28" customHeight="1">
      <c r="A52" s="41"/>
      <c r="B52" s="42"/>
      <c r="C52" s="89" t="s">
        <v>55</v>
      </c>
      <c r="D52" s="90"/>
      <c r="E52" s="90"/>
      <c r="F52" s="90"/>
      <c r="G52" s="90"/>
      <c r="H52" s="91"/>
      <c r="I52" s="92" t="s">
        <v>56</v>
      </c>
      <c r="J52" s="90"/>
      <c r="K52" s="90"/>
      <c r="L52" s="90"/>
      <c r="M52" s="90"/>
      <c r="N52" s="90"/>
      <c r="O52" s="90"/>
      <c r="P52" s="90"/>
      <c r="Q52" s="90"/>
      <c r="R52" s="90"/>
      <c r="S52" s="90"/>
      <c r="T52" s="90"/>
      <c r="U52" s="90"/>
      <c r="V52" s="90"/>
      <c r="W52" s="90"/>
      <c r="X52" s="90"/>
      <c r="Y52" s="90"/>
      <c r="Z52" s="90"/>
      <c r="AA52" s="90"/>
      <c r="AB52" s="90"/>
      <c r="AC52" s="90"/>
      <c r="AD52" s="90"/>
      <c r="AE52" s="90"/>
      <c r="AF52" s="90"/>
      <c r="AG52" s="93" t="s">
        <v>57</v>
      </c>
      <c r="AH52" s="90"/>
      <c r="AI52" s="90"/>
      <c r="AJ52" s="90"/>
      <c r="AK52" s="90"/>
      <c r="AL52" s="90"/>
      <c r="AM52" s="90"/>
      <c r="AN52" s="92" t="s">
        <v>58</v>
      </c>
      <c r="AO52" s="90"/>
      <c r="AP52" s="90"/>
      <c r="AQ52" s="94" t="s">
        <v>59</v>
      </c>
      <c r="AR52" s="47"/>
      <c r="AS52" s="95" t="s">
        <v>60</v>
      </c>
      <c r="AT52" s="96" t="s">
        <v>61</v>
      </c>
      <c r="AU52" s="96" t="s">
        <v>62</v>
      </c>
      <c r="AV52" s="96" t="s">
        <v>63</v>
      </c>
      <c r="AW52" s="96" t="s">
        <v>64</v>
      </c>
      <c r="AX52" s="96" t="s">
        <v>65</v>
      </c>
      <c r="AY52" s="96" t="s">
        <v>66</v>
      </c>
      <c r="AZ52" s="96" t="s">
        <v>67</v>
      </c>
      <c r="BA52" s="96" t="s">
        <v>68</v>
      </c>
      <c r="BB52" s="96" t="s">
        <v>69</v>
      </c>
      <c r="BC52" s="96" t="s">
        <v>70</v>
      </c>
      <c r="BD52" s="97" t="s">
        <v>71</v>
      </c>
      <c r="BE52" s="41"/>
    </row>
    <row r="53" s="2" customFormat="1" ht="10.8" customHeight="1">
      <c r="A53" s="41"/>
      <c r="B53" s="42"/>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7"/>
      <c r="AS53" s="98"/>
      <c r="AT53" s="99"/>
      <c r="AU53" s="99"/>
      <c r="AV53" s="99"/>
      <c r="AW53" s="99"/>
      <c r="AX53" s="99"/>
      <c r="AY53" s="99"/>
      <c r="AZ53" s="99"/>
      <c r="BA53" s="99"/>
      <c r="BB53" s="99"/>
      <c r="BC53" s="99"/>
      <c r="BD53" s="100"/>
      <c r="BE53" s="41"/>
    </row>
    <row r="54" s="6" customFormat="1" ht="32.4" customHeight="1">
      <c r="A54" s="6"/>
      <c r="B54" s="101"/>
      <c r="C54" s="102" t="s">
        <v>72</v>
      </c>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4">
        <f>ROUND(AG55+AG62+SUM(AG67:AG69),2)</f>
        <v>0</v>
      </c>
      <c r="AH54" s="104"/>
      <c r="AI54" s="104"/>
      <c r="AJ54" s="104"/>
      <c r="AK54" s="104"/>
      <c r="AL54" s="104"/>
      <c r="AM54" s="104"/>
      <c r="AN54" s="105">
        <f>SUM(AG54,AT54)</f>
        <v>0</v>
      </c>
      <c r="AO54" s="105"/>
      <c r="AP54" s="105"/>
      <c r="AQ54" s="106" t="s">
        <v>19</v>
      </c>
      <c r="AR54" s="107"/>
      <c r="AS54" s="108">
        <f>ROUND(AS55+AS62+SUM(AS67:AS69),2)</f>
        <v>0</v>
      </c>
      <c r="AT54" s="109">
        <f>ROUND(SUM(AV54:AW54),2)</f>
        <v>0</v>
      </c>
      <c r="AU54" s="110">
        <f>ROUND(AU55+AU62+SUM(AU67:AU69),5)</f>
        <v>0</v>
      </c>
      <c r="AV54" s="109">
        <f>ROUND(AZ54*L29,2)</f>
        <v>0</v>
      </c>
      <c r="AW54" s="109">
        <f>ROUND(BA54*L30,2)</f>
        <v>0</v>
      </c>
      <c r="AX54" s="109">
        <f>ROUND(BB54*L29,2)</f>
        <v>0</v>
      </c>
      <c r="AY54" s="109">
        <f>ROUND(BC54*L30,2)</f>
        <v>0</v>
      </c>
      <c r="AZ54" s="109">
        <f>ROUND(AZ55+AZ62+SUM(AZ67:AZ69),2)</f>
        <v>0</v>
      </c>
      <c r="BA54" s="109">
        <f>ROUND(BA55+BA62+SUM(BA67:BA69),2)</f>
        <v>0</v>
      </c>
      <c r="BB54" s="109">
        <f>ROUND(BB55+BB62+SUM(BB67:BB69),2)</f>
        <v>0</v>
      </c>
      <c r="BC54" s="109">
        <f>ROUND(BC55+BC62+SUM(BC67:BC69),2)</f>
        <v>0</v>
      </c>
      <c r="BD54" s="111">
        <f>ROUND(BD55+BD62+SUM(BD67:BD69),2)</f>
        <v>0</v>
      </c>
      <c r="BE54" s="6"/>
      <c r="BS54" s="112" t="s">
        <v>73</v>
      </c>
      <c r="BT54" s="112" t="s">
        <v>74</v>
      </c>
      <c r="BU54" s="113" t="s">
        <v>75</v>
      </c>
      <c r="BV54" s="112" t="s">
        <v>76</v>
      </c>
      <c r="BW54" s="112" t="s">
        <v>5</v>
      </c>
      <c r="BX54" s="112" t="s">
        <v>77</v>
      </c>
      <c r="CL54" s="112" t="s">
        <v>19</v>
      </c>
    </row>
    <row r="55" s="7" customFormat="1" ht="16.5" customHeight="1">
      <c r="A55" s="7"/>
      <c r="B55" s="114"/>
      <c r="C55" s="115"/>
      <c r="D55" s="116" t="s">
        <v>78</v>
      </c>
      <c r="E55" s="116"/>
      <c r="F55" s="116"/>
      <c r="G55" s="116"/>
      <c r="H55" s="116"/>
      <c r="I55" s="117"/>
      <c r="J55" s="116" t="s">
        <v>79</v>
      </c>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8">
        <f>ROUND(SUM(AG56:AG61),2)</f>
        <v>0</v>
      </c>
      <c r="AH55" s="117"/>
      <c r="AI55" s="117"/>
      <c r="AJ55" s="117"/>
      <c r="AK55" s="117"/>
      <c r="AL55" s="117"/>
      <c r="AM55" s="117"/>
      <c r="AN55" s="119">
        <f>SUM(AG55,AT55)</f>
        <v>0</v>
      </c>
      <c r="AO55" s="117"/>
      <c r="AP55" s="117"/>
      <c r="AQ55" s="120" t="s">
        <v>80</v>
      </c>
      <c r="AR55" s="121"/>
      <c r="AS55" s="122">
        <f>ROUND(SUM(AS56:AS61),2)</f>
        <v>0</v>
      </c>
      <c r="AT55" s="123">
        <f>ROUND(SUM(AV55:AW55),2)</f>
        <v>0</v>
      </c>
      <c r="AU55" s="124">
        <f>ROUND(SUM(AU56:AU61),5)</f>
        <v>0</v>
      </c>
      <c r="AV55" s="123">
        <f>ROUND(AZ55*L29,2)</f>
        <v>0</v>
      </c>
      <c r="AW55" s="123">
        <f>ROUND(BA55*L30,2)</f>
        <v>0</v>
      </c>
      <c r="AX55" s="123">
        <f>ROUND(BB55*L29,2)</f>
        <v>0</v>
      </c>
      <c r="AY55" s="123">
        <f>ROUND(BC55*L30,2)</f>
        <v>0</v>
      </c>
      <c r="AZ55" s="123">
        <f>ROUND(SUM(AZ56:AZ61),2)</f>
        <v>0</v>
      </c>
      <c r="BA55" s="123">
        <f>ROUND(SUM(BA56:BA61),2)</f>
        <v>0</v>
      </c>
      <c r="BB55" s="123">
        <f>ROUND(SUM(BB56:BB61),2)</f>
        <v>0</v>
      </c>
      <c r="BC55" s="123">
        <f>ROUND(SUM(BC56:BC61),2)</f>
        <v>0</v>
      </c>
      <c r="BD55" s="125">
        <f>ROUND(SUM(BD56:BD61),2)</f>
        <v>0</v>
      </c>
      <c r="BE55" s="7"/>
      <c r="BS55" s="126" t="s">
        <v>73</v>
      </c>
      <c r="BT55" s="126" t="s">
        <v>81</v>
      </c>
      <c r="BU55" s="126" t="s">
        <v>75</v>
      </c>
      <c r="BV55" s="126" t="s">
        <v>76</v>
      </c>
      <c r="BW55" s="126" t="s">
        <v>82</v>
      </c>
      <c r="BX55" s="126" t="s">
        <v>5</v>
      </c>
      <c r="CL55" s="126" t="s">
        <v>19</v>
      </c>
      <c r="CM55" s="126" t="s">
        <v>83</v>
      </c>
    </row>
    <row r="56" s="4" customFormat="1" ht="16.5" customHeight="1">
      <c r="A56" s="127" t="s">
        <v>84</v>
      </c>
      <c r="B56" s="66"/>
      <c r="C56" s="128"/>
      <c r="D56" s="128"/>
      <c r="E56" s="129" t="s">
        <v>85</v>
      </c>
      <c r="F56" s="129"/>
      <c r="G56" s="129"/>
      <c r="H56" s="129"/>
      <c r="I56" s="129"/>
      <c r="J56" s="128"/>
      <c r="K56" s="129" t="s">
        <v>86</v>
      </c>
      <c r="L56" s="129"/>
      <c r="M56" s="129"/>
      <c r="N56" s="129"/>
      <c r="O56" s="129"/>
      <c r="P56" s="129"/>
      <c r="Q56" s="129"/>
      <c r="R56" s="129"/>
      <c r="S56" s="129"/>
      <c r="T56" s="129"/>
      <c r="U56" s="129"/>
      <c r="V56" s="129"/>
      <c r="W56" s="129"/>
      <c r="X56" s="129"/>
      <c r="Y56" s="129"/>
      <c r="Z56" s="129"/>
      <c r="AA56" s="129"/>
      <c r="AB56" s="129"/>
      <c r="AC56" s="129"/>
      <c r="AD56" s="129"/>
      <c r="AE56" s="129"/>
      <c r="AF56" s="129"/>
      <c r="AG56" s="130">
        <f>'01 - Architektonicko stav...'!J32</f>
        <v>0</v>
      </c>
      <c r="AH56" s="128"/>
      <c r="AI56" s="128"/>
      <c r="AJ56" s="128"/>
      <c r="AK56" s="128"/>
      <c r="AL56" s="128"/>
      <c r="AM56" s="128"/>
      <c r="AN56" s="130">
        <f>SUM(AG56,AT56)</f>
        <v>0</v>
      </c>
      <c r="AO56" s="128"/>
      <c r="AP56" s="128"/>
      <c r="AQ56" s="131" t="s">
        <v>87</v>
      </c>
      <c r="AR56" s="68"/>
      <c r="AS56" s="132">
        <v>0</v>
      </c>
      <c r="AT56" s="133">
        <f>ROUND(SUM(AV56:AW56),2)</f>
        <v>0</v>
      </c>
      <c r="AU56" s="134">
        <f>'01 - Architektonicko stav...'!P110</f>
        <v>0</v>
      </c>
      <c r="AV56" s="133">
        <f>'01 - Architektonicko stav...'!J35</f>
        <v>0</v>
      </c>
      <c r="AW56" s="133">
        <f>'01 - Architektonicko stav...'!J36</f>
        <v>0</v>
      </c>
      <c r="AX56" s="133">
        <f>'01 - Architektonicko stav...'!J37</f>
        <v>0</v>
      </c>
      <c r="AY56" s="133">
        <f>'01 - Architektonicko stav...'!J38</f>
        <v>0</v>
      </c>
      <c r="AZ56" s="133">
        <f>'01 - Architektonicko stav...'!F35</f>
        <v>0</v>
      </c>
      <c r="BA56" s="133">
        <f>'01 - Architektonicko stav...'!F36</f>
        <v>0</v>
      </c>
      <c r="BB56" s="133">
        <f>'01 - Architektonicko stav...'!F37</f>
        <v>0</v>
      </c>
      <c r="BC56" s="133">
        <f>'01 - Architektonicko stav...'!F38</f>
        <v>0</v>
      </c>
      <c r="BD56" s="135">
        <f>'01 - Architektonicko stav...'!F39</f>
        <v>0</v>
      </c>
      <c r="BE56" s="4"/>
      <c r="BT56" s="136" t="s">
        <v>83</v>
      </c>
      <c r="BV56" s="136" t="s">
        <v>76</v>
      </c>
      <c r="BW56" s="136" t="s">
        <v>88</v>
      </c>
      <c r="BX56" s="136" t="s">
        <v>82</v>
      </c>
      <c r="CL56" s="136" t="s">
        <v>19</v>
      </c>
    </row>
    <row r="57" s="4" customFormat="1" ht="16.5" customHeight="1">
      <c r="A57" s="127" t="s">
        <v>84</v>
      </c>
      <c r="B57" s="66"/>
      <c r="C57" s="128"/>
      <c r="D57" s="128"/>
      <c r="E57" s="129" t="s">
        <v>89</v>
      </c>
      <c r="F57" s="129"/>
      <c r="G57" s="129"/>
      <c r="H57" s="129"/>
      <c r="I57" s="129"/>
      <c r="J57" s="128"/>
      <c r="K57" s="129" t="s">
        <v>90</v>
      </c>
      <c r="L57" s="129"/>
      <c r="M57" s="129"/>
      <c r="N57" s="129"/>
      <c r="O57" s="129"/>
      <c r="P57" s="129"/>
      <c r="Q57" s="129"/>
      <c r="R57" s="129"/>
      <c r="S57" s="129"/>
      <c r="T57" s="129"/>
      <c r="U57" s="129"/>
      <c r="V57" s="129"/>
      <c r="W57" s="129"/>
      <c r="X57" s="129"/>
      <c r="Y57" s="129"/>
      <c r="Z57" s="129"/>
      <c r="AA57" s="129"/>
      <c r="AB57" s="129"/>
      <c r="AC57" s="129"/>
      <c r="AD57" s="129"/>
      <c r="AE57" s="129"/>
      <c r="AF57" s="129"/>
      <c r="AG57" s="130">
        <f>'01.1 - Interiér'!J32</f>
        <v>0</v>
      </c>
      <c r="AH57" s="128"/>
      <c r="AI57" s="128"/>
      <c r="AJ57" s="128"/>
      <c r="AK57" s="128"/>
      <c r="AL57" s="128"/>
      <c r="AM57" s="128"/>
      <c r="AN57" s="130">
        <f>SUM(AG57,AT57)</f>
        <v>0</v>
      </c>
      <c r="AO57" s="128"/>
      <c r="AP57" s="128"/>
      <c r="AQ57" s="131" t="s">
        <v>87</v>
      </c>
      <c r="AR57" s="68"/>
      <c r="AS57" s="132">
        <v>0</v>
      </c>
      <c r="AT57" s="133">
        <f>ROUND(SUM(AV57:AW57),2)</f>
        <v>0</v>
      </c>
      <c r="AU57" s="134">
        <f>'01.1 - Interiér'!P90</f>
        <v>0</v>
      </c>
      <c r="AV57" s="133">
        <f>'01.1 - Interiér'!J35</f>
        <v>0</v>
      </c>
      <c r="AW57" s="133">
        <f>'01.1 - Interiér'!J36</f>
        <v>0</v>
      </c>
      <c r="AX57" s="133">
        <f>'01.1 - Interiér'!J37</f>
        <v>0</v>
      </c>
      <c r="AY57" s="133">
        <f>'01.1 - Interiér'!J38</f>
        <v>0</v>
      </c>
      <c r="AZ57" s="133">
        <f>'01.1 - Interiér'!F35</f>
        <v>0</v>
      </c>
      <c r="BA57" s="133">
        <f>'01.1 - Interiér'!F36</f>
        <v>0</v>
      </c>
      <c r="BB57" s="133">
        <f>'01.1 - Interiér'!F37</f>
        <v>0</v>
      </c>
      <c r="BC57" s="133">
        <f>'01.1 - Interiér'!F38</f>
        <v>0</v>
      </c>
      <c r="BD57" s="135">
        <f>'01.1 - Interiér'!F39</f>
        <v>0</v>
      </c>
      <c r="BE57" s="4"/>
      <c r="BT57" s="136" t="s">
        <v>83</v>
      </c>
      <c r="BV57" s="136" t="s">
        <v>76</v>
      </c>
      <c r="BW57" s="136" t="s">
        <v>91</v>
      </c>
      <c r="BX57" s="136" t="s">
        <v>82</v>
      </c>
      <c r="CL57" s="136" t="s">
        <v>19</v>
      </c>
    </row>
    <row r="58" s="4" customFormat="1" ht="16.5" customHeight="1">
      <c r="A58" s="127" t="s">
        <v>84</v>
      </c>
      <c r="B58" s="66"/>
      <c r="C58" s="128"/>
      <c r="D58" s="128"/>
      <c r="E58" s="129" t="s">
        <v>92</v>
      </c>
      <c r="F58" s="129"/>
      <c r="G58" s="129"/>
      <c r="H58" s="129"/>
      <c r="I58" s="129"/>
      <c r="J58" s="128"/>
      <c r="K58" s="129" t="s">
        <v>93</v>
      </c>
      <c r="L58" s="129"/>
      <c r="M58" s="129"/>
      <c r="N58" s="129"/>
      <c r="O58" s="129"/>
      <c r="P58" s="129"/>
      <c r="Q58" s="129"/>
      <c r="R58" s="129"/>
      <c r="S58" s="129"/>
      <c r="T58" s="129"/>
      <c r="U58" s="129"/>
      <c r="V58" s="129"/>
      <c r="W58" s="129"/>
      <c r="X58" s="129"/>
      <c r="Y58" s="129"/>
      <c r="Z58" s="129"/>
      <c r="AA58" s="129"/>
      <c r="AB58" s="129"/>
      <c r="AC58" s="129"/>
      <c r="AD58" s="129"/>
      <c r="AE58" s="129"/>
      <c r="AF58" s="129"/>
      <c r="AG58" s="130">
        <f>'02 - ZTI'!J32</f>
        <v>0</v>
      </c>
      <c r="AH58" s="128"/>
      <c r="AI58" s="128"/>
      <c r="AJ58" s="128"/>
      <c r="AK58" s="128"/>
      <c r="AL58" s="128"/>
      <c r="AM58" s="128"/>
      <c r="AN58" s="130">
        <f>SUM(AG58,AT58)</f>
        <v>0</v>
      </c>
      <c r="AO58" s="128"/>
      <c r="AP58" s="128"/>
      <c r="AQ58" s="131" t="s">
        <v>87</v>
      </c>
      <c r="AR58" s="68"/>
      <c r="AS58" s="132">
        <v>0</v>
      </c>
      <c r="AT58" s="133">
        <f>ROUND(SUM(AV58:AW58),2)</f>
        <v>0</v>
      </c>
      <c r="AU58" s="134">
        <f>'02 - ZTI'!P110</f>
        <v>0</v>
      </c>
      <c r="AV58" s="133">
        <f>'02 - ZTI'!J35</f>
        <v>0</v>
      </c>
      <c r="AW58" s="133">
        <f>'02 - ZTI'!J36</f>
        <v>0</v>
      </c>
      <c r="AX58" s="133">
        <f>'02 - ZTI'!J37</f>
        <v>0</v>
      </c>
      <c r="AY58" s="133">
        <f>'02 - ZTI'!J38</f>
        <v>0</v>
      </c>
      <c r="AZ58" s="133">
        <f>'02 - ZTI'!F35</f>
        <v>0</v>
      </c>
      <c r="BA58" s="133">
        <f>'02 - ZTI'!F36</f>
        <v>0</v>
      </c>
      <c r="BB58" s="133">
        <f>'02 - ZTI'!F37</f>
        <v>0</v>
      </c>
      <c r="BC58" s="133">
        <f>'02 - ZTI'!F38</f>
        <v>0</v>
      </c>
      <c r="BD58" s="135">
        <f>'02 - ZTI'!F39</f>
        <v>0</v>
      </c>
      <c r="BE58" s="4"/>
      <c r="BT58" s="136" t="s">
        <v>83</v>
      </c>
      <c r="BV58" s="136" t="s">
        <v>76</v>
      </c>
      <c r="BW58" s="136" t="s">
        <v>94</v>
      </c>
      <c r="BX58" s="136" t="s">
        <v>82</v>
      </c>
      <c r="CL58" s="136" t="s">
        <v>19</v>
      </c>
    </row>
    <row r="59" s="4" customFormat="1" ht="16.5" customHeight="1">
      <c r="A59" s="127" t="s">
        <v>84</v>
      </c>
      <c r="B59" s="66"/>
      <c r="C59" s="128"/>
      <c r="D59" s="128"/>
      <c r="E59" s="129" t="s">
        <v>95</v>
      </c>
      <c r="F59" s="129"/>
      <c r="G59" s="129"/>
      <c r="H59" s="129"/>
      <c r="I59" s="129"/>
      <c r="J59" s="128"/>
      <c r="K59" s="129" t="s">
        <v>96</v>
      </c>
      <c r="L59" s="129"/>
      <c r="M59" s="129"/>
      <c r="N59" s="129"/>
      <c r="O59" s="129"/>
      <c r="P59" s="129"/>
      <c r="Q59" s="129"/>
      <c r="R59" s="129"/>
      <c r="S59" s="129"/>
      <c r="T59" s="129"/>
      <c r="U59" s="129"/>
      <c r="V59" s="129"/>
      <c r="W59" s="129"/>
      <c r="X59" s="129"/>
      <c r="Y59" s="129"/>
      <c r="Z59" s="129"/>
      <c r="AA59" s="129"/>
      <c r="AB59" s="129"/>
      <c r="AC59" s="129"/>
      <c r="AD59" s="129"/>
      <c r="AE59" s="129"/>
      <c r="AF59" s="129"/>
      <c r="AG59" s="130">
        <f>'03 - Vytápění'!J32</f>
        <v>0</v>
      </c>
      <c r="AH59" s="128"/>
      <c r="AI59" s="128"/>
      <c r="AJ59" s="128"/>
      <c r="AK59" s="128"/>
      <c r="AL59" s="128"/>
      <c r="AM59" s="128"/>
      <c r="AN59" s="130">
        <f>SUM(AG59,AT59)</f>
        <v>0</v>
      </c>
      <c r="AO59" s="128"/>
      <c r="AP59" s="128"/>
      <c r="AQ59" s="131" t="s">
        <v>87</v>
      </c>
      <c r="AR59" s="68"/>
      <c r="AS59" s="132">
        <v>0</v>
      </c>
      <c r="AT59" s="133">
        <f>ROUND(SUM(AV59:AW59),2)</f>
        <v>0</v>
      </c>
      <c r="AU59" s="134">
        <f>'03 - Vytápění'!P90</f>
        <v>0</v>
      </c>
      <c r="AV59" s="133">
        <f>'03 - Vytápění'!J35</f>
        <v>0</v>
      </c>
      <c r="AW59" s="133">
        <f>'03 - Vytápění'!J36</f>
        <v>0</v>
      </c>
      <c r="AX59" s="133">
        <f>'03 - Vytápění'!J37</f>
        <v>0</v>
      </c>
      <c r="AY59" s="133">
        <f>'03 - Vytápění'!J38</f>
        <v>0</v>
      </c>
      <c r="AZ59" s="133">
        <f>'03 - Vytápění'!F35</f>
        <v>0</v>
      </c>
      <c r="BA59" s="133">
        <f>'03 - Vytápění'!F36</f>
        <v>0</v>
      </c>
      <c r="BB59" s="133">
        <f>'03 - Vytápění'!F37</f>
        <v>0</v>
      </c>
      <c r="BC59" s="133">
        <f>'03 - Vytápění'!F38</f>
        <v>0</v>
      </c>
      <c r="BD59" s="135">
        <f>'03 - Vytápění'!F39</f>
        <v>0</v>
      </c>
      <c r="BE59" s="4"/>
      <c r="BT59" s="136" t="s">
        <v>83</v>
      </c>
      <c r="BV59" s="136" t="s">
        <v>76</v>
      </c>
      <c r="BW59" s="136" t="s">
        <v>97</v>
      </c>
      <c r="BX59" s="136" t="s">
        <v>82</v>
      </c>
      <c r="CL59" s="136" t="s">
        <v>19</v>
      </c>
    </row>
    <row r="60" s="4" customFormat="1" ht="16.5" customHeight="1">
      <c r="A60" s="127" t="s">
        <v>84</v>
      </c>
      <c r="B60" s="66"/>
      <c r="C60" s="128"/>
      <c r="D60" s="128"/>
      <c r="E60" s="129" t="s">
        <v>98</v>
      </c>
      <c r="F60" s="129"/>
      <c r="G60" s="129"/>
      <c r="H60" s="129"/>
      <c r="I60" s="129"/>
      <c r="J60" s="128"/>
      <c r="K60" s="129" t="s">
        <v>99</v>
      </c>
      <c r="L60" s="129"/>
      <c r="M60" s="129"/>
      <c r="N60" s="129"/>
      <c r="O60" s="129"/>
      <c r="P60" s="129"/>
      <c r="Q60" s="129"/>
      <c r="R60" s="129"/>
      <c r="S60" s="129"/>
      <c r="T60" s="129"/>
      <c r="U60" s="129"/>
      <c r="V60" s="129"/>
      <c r="W60" s="129"/>
      <c r="X60" s="129"/>
      <c r="Y60" s="129"/>
      <c r="Z60" s="129"/>
      <c r="AA60" s="129"/>
      <c r="AB60" s="129"/>
      <c r="AC60" s="129"/>
      <c r="AD60" s="129"/>
      <c r="AE60" s="129"/>
      <c r="AF60" s="129"/>
      <c r="AG60" s="130">
        <f>'04 - VZT'!J32</f>
        <v>0</v>
      </c>
      <c r="AH60" s="128"/>
      <c r="AI60" s="128"/>
      <c r="AJ60" s="128"/>
      <c r="AK60" s="128"/>
      <c r="AL60" s="128"/>
      <c r="AM60" s="128"/>
      <c r="AN60" s="130">
        <f>SUM(AG60,AT60)</f>
        <v>0</v>
      </c>
      <c r="AO60" s="128"/>
      <c r="AP60" s="128"/>
      <c r="AQ60" s="131" t="s">
        <v>87</v>
      </c>
      <c r="AR60" s="68"/>
      <c r="AS60" s="132">
        <v>0</v>
      </c>
      <c r="AT60" s="133">
        <f>ROUND(SUM(AV60:AW60),2)</f>
        <v>0</v>
      </c>
      <c r="AU60" s="134">
        <f>'04 - VZT'!P91</f>
        <v>0</v>
      </c>
      <c r="AV60" s="133">
        <f>'04 - VZT'!J35</f>
        <v>0</v>
      </c>
      <c r="AW60" s="133">
        <f>'04 - VZT'!J36</f>
        <v>0</v>
      </c>
      <c r="AX60" s="133">
        <f>'04 - VZT'!J37</f>
        <v>0</v>
      </c>
      <c r="AY60" s="133">
        <f>'04 - VZT'!J38</f>
        <v>0</v>
      </c>
      <c r="AZ60" s="133">
        <f>'04 - VZT'!F35</f>
        <v>0</v>
      </c>
      <c r="BA60" s="133">
        <f>'04 - VZT'!F36</f>
        <v>0</v>
      </c>
      <c r="BB60" s="133">
        <f>'04 - VZT'!F37</f>
        <v>0</v>
      </c>
      <c r="BC60" s="133">
        <f>'04 - VZT'!F38</f>
        <v>0</v>
      </c>
      <c r="BD60" s="135">
        <f>'04 - VZT'!F39</f>
        <v>0</v>
      </c>
      <c r="BE60" s="4"/>
      <c r="BT60" s="136" t="s">
        <v>83</v>
      </c>
      <c r="BV60" s="136" t="s">
        <v>76</v>
      </c>
      <c r="BW60" s="136" t="s">
        <v>100</v>
      </c>
      <c r="BX60" s="136" t="s">
        <v>82</v>
      </c>
      <c r="CL60" s="136" t="s">
        <v>19</v>
      </c>
    </row>
    <row r="61" s="4" customFormat="1" ht="16.5" customHeight="1">
      <c r="A61" s="127" t="s">
        <v>84</v>
      </c>
      <c r="B61" s="66"/>
      <c r="C61" s="128"/>
      <c r="D61" s="128"/>
      <c r="E61" s="129" t="s">
        <v>101</v>
      </c>
      <c r="F61" s="129"/>
      <c r="G61" s="129"/>
      <c r="H61" s="129"/>
      <c r="I61" s="129"/>
      <c r="J61" s="128"/>
      <c r="K61" s="129" t="s">
        <v>102</v>
      </c>
      <c r="L61" s="129"/>
      <c r="M61" s="129"/>
      <c r="N61" s="129"/>
      <c r="O61" s="129"/>
      <c r="P61" s="129"/>
      <c r="Q61" s="129"/>
      <c r="R61" s="129"/>
      <c r="S61" s="129"/>
      <c r="T61" s="129"/>
      <c r="U61" s="129"/>
      <c r="V61" s="129"/>
      <c r="W61" s="129"/>
      <c r="X61" s="129"/>
      <c r="Y61" s="129"/>
      <c r="Z61" s="129"/>
      <c r="AA61" s="129"/>
      <c r="AB61" s="129"/>
      <c r="AC61" s="129"/>
      <c r="AD61" s="129"/>
      <c r="AE61" s="129"/>
      <c r="AF61" s="129"/>
      <c r="AG61" s="130">
        <f>'05 - Elektroinstalace'!J32</f>
        <v>0</v>
      </c>
      <c r="AH61" s="128"/>
      <c r="AI61" s="128"/>
      <c r="AJ61" s="128"/>
      <c r="AK61" s="128"/>
      <c r="AL61" s="128"/>
      <c r="AM61" s="128"/>
      <c r="AN61" s="130">
        <f>SUM(AG61,AT61)</f>
        <v>0</v>
      </c>
      <c r="AO61" s="128"/>
      <c r="AP61" s="128"/>
      <c r="AQ61" s="131" t="s">
        <v>87</v>
      </c>
      <c r="AR61" s="68"/>
      <c r="AS61" s="132">
        <v>0</v>
      </c>
      <c r="AT61" s="133">
        <f>ROUND(SUM(AV61:AW61),2)</f>
        <v>0</v>
      </c>
      <c r="AU61" s="134">
        <f>'05 - Elektroinstalace'!P91</f>
        <v>0</v>
      </c>
      <c r="AV61" s="133">
        <f>'05 - Elektroinstalace'!J35</f>
        <v>0</v>
      </c>
      <c r="AW61" s="133">
        <f>'05 - Elektroinstalace'!J36</f>
        <v>0</v>
      </c>
      <c r="AX61" s="133">
        <f>'05 - Elektroinstalace'!J37</f>
        <v>0</v>
      </c>
      <c r="AY61" s="133">
        <f>'05 - Elektroinstalace'!J38</f>
        <v>0</v>
      </c>
      <c r="AZ61" s="133">
        <f>'05 - Elektroinstalace'!F35</f>
        <v>0</v>
      </c>
      <c r="BA61" s="133">
        <f>'05 - Elektroinstalace'!F36</f>
        <v>0</v>
      </c>
      <c r="BB61" s="133">
        <f>'05 - Elektroinstalace'!F37</f>
        <v>0</v>
      </c>
      <c r="BC61" s="133">
        <f>'05 - Elektroinstalace'!F38</f>
        <v>0</v>
      </c>
      <c r="BD61" s="135">
        <f>'05 - Elektroinstalace'!F39</f>
        <v>0</v>
      </c>
      <c r="BE61" s="4"/>
      <c r="BT61" s="136" t="s">
        <v>83</v>
      </c>
      <c r="BV61" s="136" t="s">
        <v>76</v>
      </c>
      <c r="BW61" s="136" t="s">
        <v>103</v>
      </c>
      <c r="BX61" s="136" t="s">
        <v>82</v>
      </c>
      <c r="CL61" s="136" t="s">
        <v>19</v>
      </c>
    </row>
    <row r="62" s="7" customFormat="1" ht="16.5" customHeight="1">
      <c r="A62" s="7"/>
      <c r="B62" s="114"/>
      <c r="C62" s="115"/>
      <c r="D62" s="116" t="s">
        <v>104</v>
      </c>
      <c r="E62" s="116"/>
      <c r="F62" s="116"/>
      <c r="G62" s="116"/>
      <c r="H62" s="116"/>
      <c r="I62" s="117"/>
      <c r="J62" s="116" t="s">
        <v>105</v>
      </c>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8">
        <f>ROUND(SUM(AG63:AG66),2)</f>
        <v>0</v>
      </c>
      <c r="AH62" s="117"/>
      <c r="AI62" s="117"/>
      <c r="AJ62" s="117"/>
      <c r="AK62" s="117"/>
      <c r="AL62" s="117"/>
      <c r="AM62" s="117"/>
      <c r="AN62" s="119">
        <f>SUM(AG62,AT62)</f>
        <v>0</v>
      </c>
      <c r="AO62" s="117"/>
      <c r="AP62" s="117"/>
      <c r="AQ62" s="120" t="s">
        <v>80</v>
      </c>
      <c r="AR62" s="121"/>
      <c r="AS62" s="122">
        <f>ROUND(SUM(AS63:AS66),2)</f>
        <v>0</v>
      </c>
      <c r="AT62" s="123">
        <f>ROUND(SUM(AV62:AW62),2)</f>
        <v>0</v>
      </c>
      <c r="AU62" s="124">
        <f>ROUND(SUM(AU63:AU66),5)</f>
        <v>0</v>
      </c>
      <c r="AV62" s="123">
        <f>ROUND(AZ62*L29,2)</f>
        <v>0</v>
      </c>
      <c r="AW62" s="123">
        <f>ROUND(BA62*L30,2)</f>
        <v>0</v>
      </c>
      <c r="AX62" s="123">
        <f>ROUND(BB62*L29,2)</f>
        <v>0</v>
      </c>
      <c r="AY62" s="123">
        <f>ROUND(BC62*L30,2)</f>
        <v>0</v>
      </c>
      <c r="AZ62" s="123">
        <f>ROUND(SUM(AZ63:AZ66),2)</f>
        <v>0</v>
      </c>
      <c r="BA62" s="123">
        <f>ROUND(SUM(BA63:BA66),2)</f>
        <v>0</v>
      </c>
      <c r="BB62" s="123">
        <f>ROUND(SUM(BB63:BB66),2)</f>
        <v>0</v>
      </c>
      <c r="BC62" s="123">
        <f>ROUND(SUM(BC63:BC66),2)</f>
        <v>0</v>
      </c>
      <c r="BD62" s="125">
        <f>ROUND(SUM(BD63:BD66),2)</f>
        <v>0</v>
      </c>
      <c r="BE62" s="7"/>
      <c r="BS62" s="126" t="s">
        <v>73</v>
      </c>
      <c r="BT62" s="126" t="s">
        <v>81</v>
      </c>
      <c r="BU62" s="126" t="s">
        <v>75</v>
      </c>
      <c r="BV62" s="126" t="s">
        <v>76</v>
      </c>
      <c r="BW62" s="126" t="s">
        <v>106</v>
      </c>
      <c r="BX62" s="126" t="s">
        <v>5</v>
      </c>
      <c r="CL62" s="126" t="s">
        <v>19</v>
      </c>
      <c r="CM62" s="126" t="s">
        <v>83</v>
      </c>
    </row>
    <row r="63" s="4" customFormat="1" ht="16.5" customHeight="1">
      <c r="A63" s="127" t="s">
        <v>84</v>
      </c>
      <c r="B63" s="66"/>
      <c r="C63" s="128"/>
      <c r="D63" s="128"/>
      <c r="E63" s="129" t="s">
        <v>85</v>
      </c>
      <c r="F63" s="129"/>
      <c r="G63" s="129"/>
      <c r="H63" s="129"/>
      <c r="I63" s="129"/>
      <c r="J63" s="128"/>
      <c r="K63" s="129" t="s">
        <v>86</v>
      </c>
      <c r="L63" s="129"/>
      <c r="M63" s="129"/>
      <c r="N63" s="129"/>
      <c r="O63" s="129"/>
      <c r="P63" s="129"/>
      <c r="Q63" s="129"/>
      <c r="R63" s="129"/>
      <c r="S63" s="129"/>
      <c r="T63" s="129"/>
      <c r="U63" s="129"/>
      <c r="V63" s="129"/>
      <c r="W63" s="129"/>
      <c r="X63" s="129"/>
      <c r="Y63" s="129"/>
      <c r="Z63" s="129"/>
      <c r="AA63" s="129"/>
      <c r="AB63" s="129"/>
      <c r="AC63" s="129"/>
      <c r="AD63" s="129"/>
      <c r="AE63" s="129"/>
      <c r="AF63" s="129"/>
      <c r="AG63" s="130">
        <f>'01 - Architektonicko stav..._01'!J32</f>
        <v>0</v>
      </c>
      <c r="AH63" s="128"/>
      <c r="AI63" s="128"/>
      <c r="AJ63" s="128"/>
      <c r="AK63" s="128"/>
      <c r="AL63" s="128"/>
      <c r="AM63" s="128"/>
      <c r="AN63" s="130">
        <f>SUM(AG63,AT63)</f>
        <v>0</v>
      </c>
      <c r="AO63" s="128"/>
      <c r="AP63" s="128"/>
      <c r="AQ63" s="131" t="s">
        <v>87</v>
      </c>
      <c r="AR63" s="68"/>
      <c r="AS63" s="132">
        <v>0</v>
      </c>
      <c r="AT63" s="133">
        <f>ROUND(SUM(AV63:AW63),2)</f>
        <v>0</v>
      </c>
      <c r="AU63" s="134">
        <f>'01 - Architektonicko stav..._01'!P107</f>
        <v>0</v>
      </c>
      <c r="AV63" s="133">
        <f>'01 - Architektonicko stav..._01'!J35</f>
        <v>0</v>
      </c>
      <c r="AW63" s="133">
        <f>'01 - Architektonicko stav..._01'!J36</f>
        <v>0</v>
      </c>
      <c r="AX63" s="133">
        <f>'01 - Architektonicko stav..._01'!J37</f>
        <v>0</v>
      </c>
      <c r="AY63" s="133">
        <f>'01 - Architektonicko stav..._01'!J38</f>
        <v>0</v>
      </c>
      <c r="AZ63" s="133">
        <f>'01 - Architektonicko stav..._01'!F35</f>
        <v>0</v>
      </c>
      <c r="BA63" s="133">
        <f>'01 - Architektonicko stav..._01'!F36</f>
        <v>0</v>
      </c>
      <c r="BB63" s="133">
        <f>'01 - Architektonicko stav..._01'!F37</f>
        <v>0</v>
      </c>
      <c r="BC63" s="133">
        <f>'01 - Architektonicko stav..._01'!F38</f>
        <v>0</v>
      </c>
      <c r="BD63" s="135">
        <f>'01 - Architektonicko stav..._01'!F39</f>
        <v>0</v>
      </c>
      <c r="BE63" s="4"/>
      <c r="BT63" s="136" t="s">
        <v>83</v>
      </c>
      <c r="BV63" s="136" t="s">
        <v>76</v>
      </c>
      <c r="BW63" s="136" t="s">
        <v>107</v>
      </c>
      <c r="BX63" s="136" t="s">
        <v>106</v>
      </c>
      <c r="CL63" s="136" t="s">
        <v>19</v>
      </c>
    </row>
    <row r="64" s="4" customFormat="1" ht="16.5" customHeight="1">
      <c r="A64" s="127" t="s">
        <v>84</v>
      </c>
      <c r="B64" s="66"/>
      <c r="C64" s="128"/>
      <c r="D64" s="128"/>
      <c r="E64" s="129" t="s">
        <v>92</v>
      </c>
      <c r="F64" s="129"/>
      <c r="G64" s="129"/>
      <c r="H64" s="129"/>
      <c r="I64" s="129"/>
      <c r="J64" s="128"/>
      <c r="K64" s="129" t="s">
        <v>93</v>
      </c>
      <c r="L64" s="129"/>
      <c r="M64" s="129"/>
      <c r="N64" s="129"/>
      <c r="O64" s="129"/>
      <c r="P64" s="129"/>
      <c r="Q64" s="129"/>
      <c r="R64" s="129"/>
      <c r="S64" s="129"/>
      <c r="T64" s="129"/>
      <c r="U64" s="129"/>
      <c r="V64" s="129"/>
      <c r="W64" s="129"/>
      <c r="X64" s="129"/>
      <c r="Y64" s="129"/>
      <c r="Z64" s="129"/>
      <c r="AA64" s="129"/>
      <c r="AB64" s="129"/>
      <c r="AC64" s="129"/>
      <c r="AD64" s="129"/>
      <c r="AE64" s="129"/>
      <c r="AF64" s="129"/>
      <c r="AG64" s="130">
        <f>'02 - ZTI_01'!J32</f>
        <v>0</v>
      </c>
      <c r="AH64" s="128"/>
      <c r="AI64" s="128"/>
      <c r="AJ64" s="128"/>
      <c r="AK64" s="128"/>
      <c r="AL64" s="128"/>
      <c r="AM64" s="128"/>
      <c r="AN64" s="130">
        <f>SUM(AG64,AT64)</f>
        <v>0</v>
      </c>
      <c r="AO64" s="128"/>
      <c r="AP64" s="128"/>
      <c r="AQ64" s="131" t="s">
        <v>87</v>
      </c>
      <c r="AR64" s="68"/>
      <c r="AS64" s="132">
        <v>0</v>
      </c>
      <c r="AT64" s="133">
        <f>ROUND(SUM(AV64:AW64),2)</f>
        <v>0</v>
      </c>
      <c r="AU64" s="134">
        <f>'02 - ZTI_01'!P94</f>
        <v>0</v>
      </c>
      <c r="AV64" s="133">
        <f>'02 - ZTI_01'!J35</f>
        <v>0</v>
      </c>
      <c r="AW64" s="133">
        <f>'02 - ZTI_01'!J36</f>
        <v>0</v>
      </c>
      <c r="AX64" s="133">
        <f>'02 - ZTI_01'!J37</f>
        <v>0</v>
      </c>
      <c r="AY64" s="133">
        <f>'02 - ZTI_01'!J38</f>
        <v>0</v>
      </c>
      <c r="AZ64" s="133">
        <f>'02 - ZTI_01'!F35</f>
        <v>0</v>
      </c>
      <c r="BA64" s="133">
        <f>'02 - ZTI_01'!F36</f>
        <v>0</v>
      </c>
      <c r="BB64" s="133">
        <f>'02 - ZTI_01'!F37</f>
        <v>0</v>
      </c>
      <c r="BC64" s="133">
        <f>'02 - ZTI_01'!F38</f>
        <v>0</v>
      </c>
      <c r="BD64" s="135">
        <f>'02 - ZTI_01'!F39</f>
        <v>0</v>
      </c>
      <c r="BE64" s="4"/>
      <c r="BT64" s="136" t="s">
        <v>83</v>
      </c>
      <c r="BV64" s="136" t="s">
        <v>76</v>
      </c>
      <c r="BW64" s="136" t="s">
        <v>108</v>
      </c>
      <c r="BX64" s="136" t="s">
        <v>106</v>
      </c>
      <c r="CL64" s="136" t="s">
        <v>19</v>
      </c>
    </row>
    <row r="65" s="4" customFormat="1" ht="16.5" customHeight="1">
      <c r="A65" s="127" t="s">
        <v>84</v>
      </c>
      <c r="B65" s="66"/>
      <c r="C65" s="128"/>
      <c r="D65" s="128"/>
      <c r="E65" s="129" t="s">
        <v>95</v>
      </c>
      <c r="F65" s="129"/>
      <c r="G65" s="129"/>
      <c r="H65" s="129"/>
      <c r="I65" s="129"/>
      <c r="J65" s="128"/>
      <c r="K65" s="129" t="s">
        <v>96</v>
      </c>
      <c r="L65" s="129"/>
      <c r="M65" s="129"/>
      <c r="N65" s="129"/>
      <c r="O65" s="129"/>
      <c r="P65" s="129"/>
      <c r="Q65" s="129"/>
      <c r="R65" s="129"/>
      <c r="S65" s="129"/>
      <c r="T65" s="129"/>
      <c r="U65" s="129"/>
      <c r="V65" s="129"/>
      <c r="W65" s="129"/>
      <c r="X65" s="129"/>
      <c r="Y65" s="129"/>
      <c r="Z65" s="129"/>
      <c r="AA65" s="129"/>
      <c r="AB65" s="129"/>
      <c r="AC65" s="129"/>
      <c r="AD65" s="129"/>
      <c r="AE65" s="129"/>
      <c r="AF65" s="129"/>
      <c r="AG65" s="130">
        <f>'03 - Vytápění_01'!J32</f>
        <v>0</v>
      </c>
      <c r="AH65" s="128"/>
      <c r="AI65" s="128"/>
      <c r="AJ65" s="128"/>
      <c r="AK65" s="128"/>
      <c r="AL65" s="128"/>
      <c r="AM65" s="128"/>
      <c r="AN65" s="130">
        <f>SUM(AG65,AT65)</f>
        <v>0</v>
      </c>
      <c r="AO65" s="128"/>
      <c r="AP65" s="128"/>
      <c r="AQ65" s="131" t="s">
        <v>87</v>
      </c>
      <c r="AR65" s="68"/>
      <c r="AS65" s="132">
        <v>0</v>
      </c>
      <c r="AT65" s="133">
        <f>ROUND(SUM(AV65:AW65),2)</f>
        <v>0</v>
      </c>
      <c r="AU65" s="134">
        <f>'03 - Vytápění_01'!P87</f>
        <v>0</v>
      </c>
      <c r="AV65" s="133">
        <f>'03 - Vytápění_01'!J35</f>
        <v>0</v>
      </c>
      <c r="AW65" s="133">
        <f>'03 - Vytápění_01'!J36</f>
        <v>0</v>
      </c>
      <c r="AX65" s="133">
        <f>'03 - Vytápění_01'!J37</f>
        <v>0</v>
      </c>
      <c r="AY65" s="133">
        <f>'03 - Vytápění_01'!J38</f>
        <v>0</v>
      </c>
      <c r="AZ65" s="133">
        <f>'03 - Vytápění_01'!F35</f>
        <v>0</v>
      </c>
      <c r="BA65" s="133">
        <f>'03 - Vytápění_01'!F36</f>
        <v>0</v>
      </c>
      <c r="BB65" s="133">
        <f>'03 - Vytápění_01'!F37</f>
        <v>0</v>
      </c>
      <c r="BC65" s="133">
        <f>'03 - Vytápění_01'!F38</f>
        <v>0</v>
      </c>
      <c r="BD65" s="135">
        <f>'03 - Vytápění_01'!F39</f>
        <v>0</v>
      </c>
      <c r="BE65" s="4"/>
      <c r="BT65" s="136" t="s">
        <v>83</v>
      </c>
      <c r="BV65" s="136" t="s">
        <v>76</v>
      </c>
      <c r="BW65" s="136" t="s">
        <v>109</v>
      </c>
      <c r="BX65" s="136" t="s">
        <v>106</v>
      </c>
      <c r="CL65" s="136" t="s">
        <v>19</v>
      </c>
    </row>
    <row r="66" s="4" customFormat="1" ht="16.5" customHeight="1">
      <c r="A66" s="127" t="s">
        <v>84</v>
      </c>
      <c r="B66" s="66"/>
      <c r="C66" s="128"/>
      <c r="D66" s="128"/>
      <c r="E66" s="129" t="s">
        <v>98</v>
      </c>
      <c r="F66" s="129"/>
      <c r="G66" s="129"/>
      <c r="H66" s="129"/>
      <c r="I66" s="129"/>
      <c r="J66" s="128"/>
      <c r="K66" s="129" t="s">
        <v>99</v>
      </c>
      <c r="L66" s="129"/>
      <c r="M66" s="129"/>
      <c r="N66" s="129"/>
      <c r="O66" s="129"/>
      <c r="P66" s="129"/>
      <c r="Q66" s="129"/>
      <c r="R66" s="129"/>
      <c r="S66" s="129"/>
      <c r="T66" s="129"/>
      <c r="U66" s="129"/>
      <c r="V66" s="129"/>
      <c r="W66" s="129"/>
      <c r="X66" s="129"/>
      <c r="Y66" s="129"/>
      <c r="Z66" s="129"/>
      <c r="AA66" s="129"/>
      <c r="AB66" s="129"/>
      <c r="AC66" s="129"/>
      <c r="AD66" s="129"/>
      <c r="AE66" s="129"/>
      <c r="AF66" s="129"/>
      <c r="AG66" s="130">
        <f>'04 - VZT_01'!J32</f>
        <v>0</v>
      </c>
      <c r="AH66" s="128"/>
      <c r="AI66" s="128"/>
      <c r="AJ66" s="128"/>
      <c r="AK66" s="128"/>
      <c r="AL66" s="128"/>
      <c r="AM66" s="128"/>
      <c r="AN66" s="130">
        <f>SUM(AG66,AT66)</f>
        <v>0</v>
      </c>
      <c r="AO66" s="128"/>
      <c r="AP66" s="128"/>
      <c r="AQ66" s="131" t="s">
        <v>87</v>
      </c>
      <c r="AR66" s="68"/>
      <c r="AS66" s="132">
        <v>0</v>
      </c>
      <c r="AT66" s="133">
        <f>ROUND(SUM(AV66:AW66),2)</f>
        <v>0</v>
      </c>
      <c r="AU66" s="134">
        <f>'04 - VZT_01'!P91</f>
        <v>0</v>
      </c>
      <c r="AV66" s="133">
        <f>'04 - VZT_01'!J35</f>
        <v>0</v>
      </c>
      <c r="AW66" s="133">
        <f>'04 - VZT_01'!J36</f>
        <v>0</v>
      </c>
      <c r="AX66" s="133">
        <f>'04 - VZT_01'!J37</f>
        <v>0</v>
      </c>
      <c r="AY66" s="133">
        <f>'04 - VZT_01'!J38</f>
        <v>0</v>
      </c>
      <c r="AZ66" s="133">
        <f>'04 - VZT_01'!F35</f>
        <v>0</v>
      </c>
      <c r="BA66" s="133">
        <f>'04 - VZT_01'!F36</f>
        <v>0</v>
      </c>
      <c r="BB66" s="133">
        <f>'04 - VZT_01'!F37</f>
        <v>0</v>
      </c>
      <c r="BC66" s="133">
        <f>'04 - VZT_01'!F38</f>
        <v>0</v>
      </c>
      <c r="BD66" s="135">
        <f>'04 - VZT_01'!F39</f>
        <v>0</v>
      </c>
      <c r="BE66" s="4"/>
      <c r="BT66" s="136" t="s">
        <v>83</v>
      </c>
      <c r="BV66" s="136" t="s">
        <v>76</v>
      </c>
      <c r="BW66" s="136" t="s">
        <v>110</v>
      </c>
      <c r="BX66" s="136" t="s">
        <v>106</v>
      </c>
      <c r="CL66" s="136" t="s">
        <v>19</v>
      </c>
    </row>
    <row r="67" s="7" customFormat="1" ht="16.5" customHeight="1">
      <c r="A67" s="127" t="s">
        <v>84</v>
      </c>
      <c r="B67" s="114"/>
      <c r="C67" s="115"/>
      <c r="D67" s="116" t="s">
        <v>111</v>
      </c>
      <c r="E67" s="116"/>
      <c r="F67" s="116"/>
      <c r="G67" s="116"/>
      <c r="H67" s="116"/>
      <c r="I67" s="117"/>
      <c r="J67" s="116" t="s">
        <v>112</v>
      </c>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9">
        <f>'SO 03 - Terénní a sadové ...'!J30</f>
        <v>0</v>
      </c>
      <c r="AH67" s="117"/>
      <c r="AI67" s="117"/>
      <c r="AJ67" s="117"/>
      <c r="AK67" s="117"/>
      <c r="AL67" s="117"/>
      <c r="AM67" s="117"/>
      <c r="AN67" s="119">
        <f>SUM(AG67,AT67)</f>
        <v>0</v>
      </c>
      <c r="AO67" s="117"/>
      <c r="AP67" s="117"/>
      <c r="AQ67" s="120" t="s">
        <v>80</v>
      </c>
      <c r="AR67" s="121"/>
      <c r="AS67" s="122">
        <v>0</v>
      </c>
      <c r="AT67" s="123">
        <f>ROUND(SUM(AV67:AW67),2)</f>
        <v>0</v>
      </c>
      <c r="AU67" s="124">
        <f>'SO 03 - Terénní a sadové ...'!P94</f>
        <v>0</v>
      </c>
      <c r="AV67" s="123">
        <f>'SO 03 - Terénní a sadové ...'!J33</f>
        <v>0</v>
      </c>
      <c r="AW67" s="123">
        <f>'SO 03 - Terénní a sadové ...'!J34</f>
        <v>0</v>
      </c>
      <c r="AX67" s="123">
        <f>'SO 03 - Terénní a sadové ...'!J35</f>
        <v>0</v>
      </c>
      <c r="AY67" s="123">
        <f>'SO 03 - Terénní a sadové ...'!J36</f>
        <v>0</v>
      </c>
      <c r="AZ67" s="123">
        <f>'SO 03 - Terénní a sadové ...'!F33</f>
        <v>0</v>
      </c>
      <c r="BA67" s="123">
        <f>'SO 03 - Terénní a sadové ...'!F34</f>
        <v>0</v>
      </c>
      <c r="BB67" s="123">
        <f>'SO 03 - Terénní a sadové ...'!F35</f>
        <v>0</v>
      </c>
      <c r="BC67" s="123">
        <f>'SO 03 - Terénní a sadové ...'!F36</f>
        <v>0</v>
      </c>
      <c r="BD67" s="125">
        <f>'SO 03 - Terénní a sadové ...'!F37</f>
        <v>0</v>
      </c>
      <c r="BE67" s="7"/>
      <c r="BT67" s="126" t="s">
        <v>81</v>
      </c>
      <c r="BV67" s="126" t="s">
        <v>76</v>
      </c>
      <c r="BW67" s="126" t="s">
        <v>113</v>
      </c>
      <c r="BX67" s="126" t="s">
        <v>5</v>
      </c>
      <c r="CL67" s="126" t="s">
        <v>19</v>
      </c>
      <c r="CM67" s="126" t="s">
        <v>83</v>
      </c>
    </row>
    <row r="68" s="7" customFormat="1" ht="16.5" customHeight="1">
      <c r="A68" s="127" t="s">
        <v>84</v>
      </c>
      <c r="B68" s="114"/>
      <c r="C68" s="115"/>
      <c r="D68" s="116" t="s">
        <v>114</v>
      </c>
      <c r="E68" s="116"/>
      <c r="F68" s="116"/>
      <c r="G68" s="116"/>
      <c r="H68" s="116"/>
      <c r="I68" s="117"/>
      <c r="J68" s="116" t="s">
        <v>115</v>
      </c>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9">
        <f>'SO 04 - Parkoviště'!J30</f>
        <v>0</v>
      </c>
      <c r="AH68" s="117"/>
      <c r="AI68" s="117"/>
      <c r="AJ68" s="117"/>
      <c r="AK68" s="117"/>
      <c r="AL68" s="117"/>
      <c r="AM68" s="117"/>
      <c r="AN68" s="119">
        <f>SUM(AG68,AT68)</f>
        <v>0</v>
      </c>
      <c r="AO68" s="117"/>
      <c r="AP68" s="117"/>
      <c r="AQ68" s="120" t="s">
        <v>80</v>
      </c>
      <c r="AR68" s="121"/>
      <c r="AS68" s="122">
        <v>0</v>
      </c>
      <c r="AT68" s="123">
        <f>ROUND(SUM(AV68:AW68),2)</f>
        <v>0</v>
      </c>
      <c r="AU68" s="124">
        <f>'SO 04 - Parkoviště'!P87</f>
        <v>0</v>
      </c>
      <c r="AV68" s="123">
        <f>'SO 04 - Parkoviště'!J33</f>
        <v>0</v>
      </c>
      <c r="AW68" s="123">
        <f>'SO 04 - Parkoviště'!J34</f>
        <v>0</v>
      </c>
      <c r="AX68" s="123">
        <f>'SO 04 - Parkoviště'!J35</f>
        <v>0</v>
      </c>
      <c r="AY68" s="123">
        <f>'SO 04 - Parkoviště'!J36</f>
        <v>0</v>
      </c>
      <c r="AZ68" s="123">
        <f>'SO 04 - Parkoviště'!F33</f>
        <v>0</v>
      </c>
      <c r="BA68" s="123">
        <f>'SO 04 - Parkoviště'!F34</f>
        <v>0</v>
      </c>
      <c r="BB68" s="123">
        <f>'SO 04 - Parkoviště'!F35</f>
        <v>0</v>
      </c>
      <c r="BC68" s="123">
        <f>'SO 04 - Parkoviště'!F36</f>
        <v>0</v>
      </c>
      <c r="BD68" s="125">
        <f>'SO 04 - Parkoviště'!F37</f>
        <v>0</v>
      </c>
      <c r="BE68" s="7"/>
      <c r="BT68" s="126" t="s">
        <v>81</v>
      </c>
      <c r="BV68" s="126" t="s">
        <v>76</v>
      </c>
      <c r="BW68" s="126" t="s">
        <v>116</v>
      </c>
      <c r="BX68" s="126" t="s">
        <v>5</v>
      </c>
      <c r="CL68" s="126" t="s">
        <v>19</v>
      </c>
      <c r="CM68" s="126" t="s">
        <v>83</v>
      </c>
    </row>
    <row r="69" s="7" customFormat="1" ht="16.5" customHeight="1">
      <c r="A69" s="127" t="s">
        <v>84</v>
      </c>
      <c r="B69" s="114"/>
      <c r="C69" s="115"/>
      <c r="D69" s="116" t="s">
        <v>117</v>
      </c>
      <c r="E69" s="116"/>
      <c r="F69" s="116"/>
      <c r="G69" s="116"/>
      <c r="H69" s="116"/>
      <c r="I69" s="117"/>
      <c r="J69" s="116" t="s">
        <v>118</v>
      </c>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9">
        <f>'VRN - Vedlejší náklady'!J30</f>
        <v>0</v>
      </c>
      <c r="AH69" s="117"/>
      <c r="AI69" s="117"/>
      <c r="AJ69" s="117"/>
      <c r="AK69" s="117"/>
      <c r="AL69" s="117"/>
      <c r="AM69" s="117"/>
      <c r="AN69" s="119">
        <f>SUM(AG69,AT69)</f>
        <v>0</v>
      </c>
      <c r="AO69" s="117"/>
      <c r="AP69" s="117"/>
      <c r="AQ69" s="120" t="s">
        <v>80</v>
      </c>
      <c r="AR69" s="121"/>
      <c r="AS69" s="137">
        <v>0</v>
      </c>
      <c r="AT69" s="138">
        <f>ROUND(SUM(AV69:AW69),2)</f>
        <v>0</v>
      </c>
      <c r="AU69" s="139">
        <f>'VRN - Vedlejší náklady'!P84</f>
        <v>0</v>
      </c>
      <c r="AV69" s="138">
        <f>'VRN - Vedlejší náklady'!J33</f>
        <v>0</v>
      </c>
      <c r="AW69" s="138">
        <f>'VRN - Vedlejší náklady'!J34</f>
        <v>0</v>
      </c>
      <c r="AX69" s="138">
        <f>'VRN - Vedlejší náklady'!J35</f>
        <v>0</v>
      </c>
      <c r="AY69" s="138">
        <f>'VRN - Vedlejší náklady'!J36</f>
        <v>0</v>
      </c>
      <c r="AZ69" s="138">
        <f>'VRN - Vedlejší náklady'!F33</f>
        <v>0</v>
      </c>
      <c r="BA69" s="138">
        <f>'VRN - Vedlejší náklady'!F34</f>
        <v>0</v>
      </c>
      <c r="BB69" s="138">
        <f>'VRN - Vedlejší náklady'!F35</f>
        <v>0</v>
      </c>
      <c r="BC69" s="138">
        <f>'VRN - Vedlejší náklady'!F36</f>
        <v>0</v>
      </c>
      <c r="BD69" s="140">
        <f>'VRN - Vedlejší náklady'!F37</f>
        <v>0</v>
      </c>
      <c r="BE69" s="7"/>
      <c r="BT69" s="126" t="s">
        <v>81</v>
      </c>
      <c r="BV69" s="126" t="s">
        <v>76</v>
      </c>
      <c r="BW69" s="126" t="s">
        <v>119</v>
      </c>
      <c r="BX69" s="126" t="s">
        <v>5</v>
      </c>
      <c r="CL69" s="126" t="s">
        <v>19</v>
      </c>
      <c r="CM69" s="126" t="s">
        <v>83</v>
      </c>
    </row>
    <row r="70" s="2" customFormat="1" ht="30" customHeight="1">
      <c r="A70" s="41"/>
      <c r="B70" s="42"/>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7"/>
      <c r="AS70" s="41"/>
      <c r="AT70" s="41"/>
      <c r="AU70" s="41"/>
      <c r="AV70" s="41"/>
      <c r="AW70" s="41"/>
      <c r="AX70" s="41"/>
      <c r="AY70" s="41"/>
      <c r="AZ70" s="41"/>
      <c r="BA70" s="41"/>
      <c r="BB70" s="41"/>
      <c r="BC70" s="41"/>
      <c r="BD70" s="41"/>
      <c r="BE70" s="41"/>
    </row>
    <row r="71" s="2" customFormat="1" ht="6.96" customHeight="1">
      <c r="A71" s="41"/>
      <c r="B71" s="62"/>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47"/>
      <c r="AS71" s="41"/>
      <c r="AT71" s="41"/>
      <c r="AU71" s="41"/>
      <c r="AV71" s="41"/>
      <c r="AW71" s="41"/>
      <c r="AX71" s="41"/>
      <c r="AY71" s="41"/>
      <c r="AZ71" s="41"/>
      <c r="BA71" s="41"/>
      <c r="BB71" s="41"/>
      <c r="BC71" s="41"/>
      <c r="BD71" s="41"/>
      <c r="BE71" s="41"/>
    </row>
  </sheetData>
  <sheetProtection sheet="1" formatColumns="0" formatRows="0" objects="1" scenarios="1" spinCount="100000" saltValue="SvJBKtM9FqSvMpfi2ef7zn+6s6SFemps6sGwgyRwteXeliHV7zdOKiLzbppIOLvms72oT3jaXXcsXfVVOtkZWw==" hashValue="O7LvxMDKiksgTVJBAzUfFmNUfL39jWjpPrlMhdOsKnHsDmyOnMCHcKp25emIXLUYwCzbmvFfQJeFbGowooJMUA==" algorithmName="SHA-512" password="CC35"/>
  <mergeCells count="98">
    <mergeCell ref="C52:G52"/>
    <mergeCell ref="D55:H55"/>
    <mergeCell ref="D62:H62"/>
    <mergeCell ref="E61:I61"/>
    <mergeCell ref="E59:I59"/>
    <mergeCell ref="E57:I57"/>
    <mergeCell ref="E56:I56"/>
    <mergeCell ref="E60:I60"/>
    <mergeCell ref="E58:I58"/>
    <mergeCell ref="E63:I63"/>
    <mergeCell ref="E64:I64"/>
    <mergeCell ref="I52:AF52"/>
    <mergeCell ref="J62:AF62"/>
    <mergeCell ref="J55:AF55"/>
    <mergeCell ref="K60:AF60"/>
    <mergeCell ref="K57:AF57"/>
    <mergeCell ref="K58:AF58"/>
    <mergeCell ref="K59:AF59"/>
    <mergeCell ref="K56:AF56"/>
    <mergeCell ref="K61:AF61"/>
    <mergeCell ref="K63:AF63"/>
    <mergeCell ref="K64:AF64"/>
    <mergeCell ref="L45:AO45"/>
    <mergeCell ref="E65:I65"/>
    <mergeCell ref="K65:AF65"/>
    <mergeCell ref="E66:I66"/>
    <mergeCell ref="K66:AF66"/>
    <mergeCell ref="D67:H67"/>
    <mergeCell ref="J67:AF67"/>
    <mergeCell ref="D68:H68"/>
    <mergeCell ref="J68:AF68"/>
    <mergeCell ref="D69:H69"/>
    <mergeCell ref="J69:AF69"/>
    <mergeCell ref="AG54:AM54"/>
    <mergeCell ref="BE5:BE32"/>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L33:P33"/>
    <mergeCell ref="AK33:AO33"/>
    <mergeCell ref="W33:AE33"/>
    <mergeCell ref="AK35:AO35"/>
    <mergeCell ref="X35:AB35"/>
    <mergeCell ref="AR2:BE2"/>
    <mergeCell ref="AG61:AM61"/>
    <mergeCell ref="AG62:AM62"/>
    <mergeCell ref="AG59:AM59"/>
    <mergeCell ref="AG63:AM63"/>
    <mergeCell ref="AG60:AM60"/>
    <mergeCell ref="AG64:AM64"/>
    <mergeCell ref="AG58:AM58"/>
    <mergeCell ref="AG57:AM57"/>
    <mergeCell ref="AG56:AM56"/>
    <mergeCell ref="AG55:AM55"/>
    <mergeCell ref="AG52:AM52"/>
    <mergeCell ref="AM47:AN47"/>
    <mergeCell ref="AM49:AP49"/>
    <mergeCell ref="AM50:AP50"/>
    <mergeCell ref="AN64:AP64"/>
    <mergeCell ref="AN63:AP63"/>
    <mergeCell ref="AN52:AP52"/>
    <mergeCell ref="AN59:AP59"/>
    <mergeCell ref="AN55:AP55"/>
    <mergeCell ref="AN61:AP61"/>
    <mergeCell ref="AN60:AP60"/>
    <mergeCell ref="AN56:AP56"/>
    <mergeCell ref="AN57:AP57"/>
    <mergeCell ref="AN62:AP62"/>
    <mergeCell ref="AN58:AP58"/>
    <mergeCell ref="AS49:AT51"/>
    <mergeCell ref="AN65:AP65"/>
    <mergeCell ref="AG65:AM65"/>
    <mergeCell ref="AN66:AP66"/>
    <mergeCell ref="AG66:AM66"/>
    <mergeCell ref="AN67:AP67"/>
    <mergeCell ref="AG67:AM67"/>
    <mergeCell ref="AN68:AP68"/>
    <mergeCell ref="AG68:AM68"/>
    <mergeCell ref="AN69:AP69"/>
    <mergeCell ref="AG69:AM69"/>
    <mergeCell ref="AN54:AP54"/>
  </mergeCells>
  <hyperlinks>
    <hyperlink ref="A56" location="'01 - Architektonicko stav...'!C2" display="/"/>
    <hyperlink ref="A57" location="'01.1 - Interiér'!C2" display="/"/>
    <hyperlink ref="A58" location="'02 - ZTI'!C2" display="/"/>
    <hyperlink ref="A59" location="'03 - Vytápění'!C2" display="/"/>
    <hyperlink ref="A60" location="'04 - VZT'!C2" display="/"/>
    <hyperlink ref="A61" location="'05 - Elektroinstalace'!C2" display="/"/>
    <hyperlink ref="A63" location="'01 - Architektonicko stav..._01'!C2" display="/"/>
    <hyperlink ref="A64" location="'02 - ZTI_01'!C2" display="/"/>
    <hyperlink ref="A65" location="'03 - Vytápění_01'!C2" display="/"/>
    <hyperlink ref="A66" location="'04 - VZT_01'!C2" display="/"/>
    <hyperlink ref="A67" location="'SO 03 - Terénní a sadové ...'!C2" display="/"/>
    <hyperlink ref="A68" location="'SO 04 - Parkoviště'!C2" display="/"/>
    <hyperlink ref="A69" location="'VRN - Vedlejší náklady'!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109</v>
      </c>
    </row>
    <row r="3" s="1" customFormat="1" ht="6.96" customHeight="1">
      <c r="B3" s="142"/>
      <c r="C3" s="143"/>
      <c r="D3" s="143"/>
      <c r="E3" s="143"/>
      <c r="F3" s="143"/>
      <c r="G3" s="143"/>
      <c r="H3" s="143"/>
      <c r="I3" s="143"/>
      <c r="J3" s="143"/>
      <c r="K3" s="143"/>
      <c r="L3" s="23"/>
      <c r="AT3" s="20" t="s">
        <v>83</v>
      </c>
    </row>
    <row r="4" s="1" customFormat="1" ht="24.96" customHeight="1">
      <c r="B4" s="23"/>
      <c r="D4" s="144" t="s">
        <v>128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MŠ Záchlumí - přístavba pavilonu</v>
      </c>
      <c r="F7" s="146"/>
      <c r="G7" s="146"/>
      <c r="H7" s="146"/>
      <c r="L7" s="23"/>
    </row>
    <row r="8" s="1" customFormat="1" ht="12" customHeight="1">
      <c r="B8" s="23"/>
      <c r="D8" s="146" t="s">
        <v>132</v>
      </c>
      <c r="L8" s="23"/>
    </row>
    <row r="9" s="2" customFormat="1" ht="16.5" customHeight="1">
      <c r="A9" s="41"/>
      <c r="B9" s="47"/>
      <c r="C9" s="41"/>
      <c r="D9" s="41"/>
      <c r="E9" s="147" t="s">
        <v>2309</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134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1818</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23. 4. 2024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32</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33</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35</v>
      </c>
      <c r="E25" s="41"/>
      <c r="F25" s="41"/>
      <c r="G25" s="41"/>
      <c r="H25" s="41"/>
      <c r="I25" s="146" t="s">
        <v>26</v>
      </c>
      <c r="J25" s="136" t="s">
        <v>36</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37</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38</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40</v>
      </c>
      <c r="E32" s="41"/>
      <c r="F32" s="41"/>
      <c r="G32" s="41"/>
      <c r="H32" s="41"/>
      <c r="I32" s="41"/>
      <c r="J32" s="157">
        <f>ROUND(J87,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42</v>
      </c>
      <c r="G34" s="41"/>
      <c r="H34" s="41"/>
      <c r="I34" s="158" t="s">
        <v>41</v>
      </c>
      <c r="J34" s="158" t="s">
        <v>43</v>
      </c>
      <c r="K34" s="41"/>
      <c r="L34" s="148"/>
      <c r="S34" s="41"/>
      <c r="T34" s="41"/>
      <c r="U34" s="41"/>
      <c r="V34" s="41"/>
      <c r="W34" s="41"/>
      <c r="X34" s="41"/>
      <c r="Y34" s="41"/>
      <c r="Z34" s="41"/>
      <c r="AA34" s="41"/>
      <c r="AB34" s="41"/>
      <c r="AC34" s="41"/>
      <c r="AD34" s="41"/>
      <c r="AE34" s="41"/>
    </row>
    <row r="35" s="2" customFormat="1" ht="14.4" customHeight="1">
      <c r="A35" s="41"/>
      <c r="B35" s="47"/>
      <c r="C35" s="41"/>
      <c r="D35" s="159" t="s">
        <v>44</v>
      </c>
      <c r="E35" s="146" t="s">
        <v>45</v>
      </c>
      <c r="F35" s="160">
        <f>ROUND((SUM(BE87:BE105)),  2)</f>
        <v>0</v>
      </c>
      <c r="G35" s="41"/>
      <c r="H35" s="41"/>
      <c r="I35" s="161">
        <v>0.20999999999999999</v>
      </c>
      <c r="J35" s="160">
        <f>ROUND(((SUM(BE87:BE105))*I35),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46</v>
      </c>
      <c r="F36" s="160">
        <f>ROUND((SUM(BF87:BF105)),  2)</f>
        <v>0</v>
      </c>
      <c r="G36" s="41"/>
      <c r="H36" s="41"/>
      <c r="I36" s="161">
        <v>0.12</v>
      </c>
      <c r="J36" s="160">
        <f>ROUND(((SUM(BF87:BF105))*I36),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47</v>
      </c>
      <c r="F37" s="160">
        <f>ROUND((SUM(BG87:BG105)),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48</v>
      </c>
      <c r="F38" s="160">
        <f>ROUND((SUM(BH87:BH105)),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49</v>
      </c>
      <c r="F39" s="160">
        <f>ROUND((SUM(BI87:BI105)),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50</v>
      </c>
      <c r="E41" s="164"/>
      <c r="F41" s="164"/>
      <c r="G41" s="165" t="s">
        <v>51</v>
      </c>
      <c r="H41" s="166" t="s">
        <v>52</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MŠ Záchlumí - přístavba pavilonu</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132</v>
      </c>
      <c r="D51" s="25"/>
      <c r="E51" s="25"/>
      <c r="F51" s="25"/>
      <c r="G51" s="25"/>
      <c r="H51" s="25"/>
      <c r="I51" s="25"/>
      <c r="J51" s="25"/>
      <c r="K51" s="25"/>
      <c r="L51" s="23"/>
    </row>
    <row r="52" s="2" customFormat="1" ht="16.5" customHeight="1">
      <c r="A52" s="41"/>
      <c r="B52" s="42"/>
      <c r="C52" s="43"/>
      <c r="D52" s="43"/>
      <c r="E52" s="173" t="s">
        <v>2309</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134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03 - Vytápění</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23. 4. 2024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Obec Záchlumí</v>
      </c>
      <c r="G58" s="43"/>
      <c r="H58" s="43"/>
      <c r="I58" s="35" t="s">
        <v>31</v>
      </c>
      <c r="J58" s="39" t="str">
        <f>E23</f>
        <v>Ing. Miloš Valíček</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35</v>
      </c>
      <c r="J59" s="39" t="str">
        <f>E26</f>
        <v xml:space="preserve">Veronika Šoulová </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137</v>
      </c>
      <c r="D61" s="175"/>
      <c r="E61" s="175"/>
      <c r="F61" s="175"/>
      <c r="G61" s="175"/>
      <c r="H61" s="175"/>
      <c r="I61" s="175"/>
      <c r="J61" s="176" t="s">
        <v>138</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72</v>
      </c>
      <c r="D63" s="43"/>
      <c r="E63" s="43"/>
      <c r="F63" s="43"/>
      <c r="G63" s="43"/>
      <c r="H63" s="43"/>
      <c r="I63" s="43"/>
      <c r="J63" s="105">
        <f>J87</f>
        <v>0</v>
      </c>
      <c r="K63" s="43"/>
      <c r="L63" s="148"/>
      <c r="S63" s="41"/>
      <c r="T63" s="41"/>
      <c r="U63" s="41"/>
      <c r="V63" s="41"/>
      <c r="W63" s="41"/>
      <c r="X63" s="41"/>
      <c r="Y63" s="41"/>
      <c r="Z63" s="41"/>
      <c r="AA63" s="41"/>
      <c r="AB63" s="41"/>
      <c r="AC63" s="41"/>
      <c r="AD63" s="41"/>
      <c r="AE63" s="41"/>
      <c r="AU63" s="20" t="s">
        <v>139</v>
      </c>
    </row>
    <row r="64" s="9" customFormat="1" ht="24.96" customHeight="1">
      <c r="A64" s="9"/>
      <c r="B64" s="178"/>
      <c r="C64" s="179"/>
      <c r="D64" s="180" t="s">
        <v>146</v>
      </c>
      <c r="E64" s="181"/>
      <c r="F64" s="181"/>
      <c r="G64" s="181"/>
      <c r="H64" s="181"/>
      <c r="I64" s="181"/>
      <c r="J64" s="182">
        <f>J88</f>
        <v>0</v>
      </c>
      <c r="K64" s="179"/>
      <c r="L64" s="183"/>
      <c r="S64" s="9"/>
      <c r="T64" s="9"/>
      <c r="U64" s="9"/>
      <c r="V64" s="9"/>
      <c r="W64" s="9"/>
      <c r="X64" s="9"/>
      <c r="Y64" s="9"/>
      <c r="Z64" s="9"/>
      <c r="AA64" s="9"/>
      <c r="AB64" s="9"/>
      <c r="AC64" s="9"/>
      <c r="AD64" s="9"/>
      <c r="AE64" s="9"/>
    </row>
    <row r="65" s="10" customFormat="1" ht="19.92" customHeight="1">
      <c r="A65" s="10"/>
      <c r="B65" s="184"/>
      <c r="C65" s="128"/>
      <c r="D65" s="185" t="s">
        <v>1819</v>
      </c>
      <c r="E65" s="186"/>
      <c r="F65" s="186"/>
      <c r="G65" s="186"/>
      <c r="H65" s="186"/>
      <c r="I65" s="186"/>
      <c r="J65" s="187">
        <f>J89</f>
        <v>0</v>
      </c>
      <c r="K65" s="128"/>
      <c r="L65" s="188"/>
      <c r="S65" s="10"/>
      <c r="T65" s="10"/>
      <c r="U65" s="10"/>
      <c r="V65" s="10"/>
      <c r="W65" s="10"/>
      <c r="X65" s="10"/>
      <c r="Y65" s="10"/>
      <c r="Z65" s="10"/>
      <c r="AA65" s="10"/>
      <c r="AB65" s="10"/>
      <c r="AC65" s="10"/>
      <c r="AD65" s="10"/>
      <c r="AE65" s="10"/>
    </row>
    <row r="66" s="2" customFormat="1" ht="21.84" customHeight="1">
      <c r="A66" s="41"/>
      <c r="B66" s="42"/>
      <c r="C66" s="43"/>
      <c r="D66" s="43"/>
      <c r="E66" s="43"/>
      <c r="F66" s="43"/>
      <c r="G66" s="43"/>
      <c r="H66" s="43"/>
      <c r="I66" s="43"/>
      <c r="J66" s="43"/>
      <c r="K66" s="43"/>
      <c r="L66" s="148"/>
      <c r="S66" s="41"/>
      <c r="T66" s="41"/>
      <c r="U66" s="41"/>
      <c r="V66" s="41"/>
      <c r="W66" s="41"/>
      <c r="X66" s="41"/>
      <c r="Y66" s="41"/>
      <c r="Z66" s="41"/>
      <c r="AA66" s="41"/>
      <c r="AB66" s="41"/>
      <c r="AC66" s="41"/>
      <c r="AD66" s="41"/>
      <c r="AE66" s="41"/>
    </row>
    <row r="67" s="2" customFormat="1" ht="6.96" customHeight="1">
      <c r="A67" s="41"/>
      <c r="B67" s="62"/>
      <c r="C67" s="63"/>
      <c r="D67" s="63"/>
      <c r="E67" s="63"/>
      <c r="F67" s="63"/>
      <c r="G67" s="63"/>
      <c r="H67" s="63"/>
      <c r="I67" s="63"/>
      <c r="J67" s="63"/>
      <c r="K67" s="63"/>
      <c r="L67" s="148"/>
      <c r="S67" s="41"/>
      <c r="T67" s="41"/>
      <c r="U67" s="41"/>
      <c r="V67" s="41"/>
      <c r="W67" s="41"/>
      <c r="X67" s="41"/>
      <c r="Y67" s="41"/>
      <c r="Z67" s="41"/>
      <c r="AA67" s="41"/>
      <c r="AB67" s="41"/>
      <c r="AC67" s="41"/>
      <c r="AD67" s="41"/>
      <c r="AE67" s="41"/>
    </row>
    <row r="71" s="2" customFormat="1" ht="6.96" customHeight="1">
      <c r="A71" s="41"/>
      <c r="B71" s="64"/>
      <c r="C71" s="65"/>
      <c r="D71" s="65"/>
      <c r="E71" s="65"/>
      <c r="F71" s="65"/>
      <c r="G71" s="65"/>
      <c r="H71" s="65"/>
      <c r="I71" s="65"/>
      <c r="J71" s="65"/>
      <c r="K71" s="65"/>
      <c r="L71" s="148"/>
      <c r="S71" s="41"/>
      <c r="T71" s="41"/>
      <c r="U71" s="41"/>
      <c r="V71" s="41"/>
      <c r="W71" s="41"/>
      <c r="X71" s="41"/>
      <c r="Y71" s="41"/>
      <c r="Z71" s="41"/>
      <c r="AA71" s="41"/>
      <c r="AB71" s="41"/>
      <c r="AC71" s="41"/>
      <c r="AD71" s="41"/>
      <c r="AE71" s="41"/>
    </row>
    <row r="72" s="2" customFormat="1" ht="24.96" customHeight="1">
      <c r="A72" s="41"/>
      <c r="B72" s="42"/>
      <c r="C72" s="26" t="s">
        <v>165</v>
      </c>
      <c r="D72" s="43"/>
      <c r="E72" s="43"/>
      <c r="F72" s="43"/>
      <c r="G72" s="43"/>
      <c r="H72" s="43"/>
      <c r="I72" s="43"/>
      <c r="J72" s="43"/>
      <c r="K72" s="43"/>
      <c r="L72" s="148"/>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8"/>
      <c r="S73" s="41"/>
      <c r="T73" s="41"/>
      <c r="U73" s="41"/>
      <c r="V73" s="41"/>
      <c r="W73" s="41"/>
      <c r="X73" s="41"/>
      <c r="Y73" s="41"/>
      <c r="Z73" s="41"/>
      <c r="AA73" s="41"/>
      <c r="AB73" s="41"/>
      <c r="AC73" s="41"/>
      <c r="AD73" s="41"/>
      <c r="AE73" s="41"/>
    </row>
    <row r="74" s="2" customFormat="1" ht="12" customHeight="1">
      <c r="A74" s="41"/>
      <c r="B74" s="42"/>
      <c r="C74" s="35" t="s">
        <v>16</v>
      </c>
      <c r="D74" s="43"/>
      <c r="E74" s="43"/>
      <c r="F74" s="43"/>
      <c r="G74" s="43"/>
      <c r="H74" s="43"/>
      <c r="I74" s="43"/>
      <c r="J74" s="43"/>
      <c r="K74" s="43"/>
      <c r="L74" s="148"/>
      <c r="S74" s="41"/>
      <c r="T74" s="41"/>
      <c r="U74" s="41"/>
      <c r="V74" s="41"/>
      <c r="W74" s="41"/>
      <c r="X74" s="41"/>
      <c r="Y74" s="41"/>
      <c r="Z74" s="41"/>
      <c r="AA74" s="41"/>
      <c r="AB74" s="41"/>
      <c r="AC74" s="41"/>
      <c r="AD74" s="41"/>
      <c r="AE74" s="41"/>
    </row>
    <row r="75" s="2" customFormat="1" ht="16.5" customHeight="1">
      <c r="A75" s="41"/>
      <c r="B75" s="42"/>
      <c r="C75" s="43"/>
      <c r="D75" s="43"/>
      <c r="E75" s="173" t="str">
        <f>E7</f>
        <v>MŠ Záchlumí - přístavba pavilonu</v>
      </c>
      <c r="F75" s="35"/>
      <c r="G75" s="35"/>
      <c r="H75" s="35"/>
      <c r="I75" s="43"/>
      <c r="J75" s="43"/>
      <c r="K75" s="43"/>
      <c r="L75" s="148"/>
      <c r="S75" s="41"/>
      <c r="T75" s="41"/>
      <c r="U75" s="41"/>
      <c r="V75" s="41"/>
      <c r="W75" s="41"/>
      <c r="X75" s="41"/>
      <c r="Y75" s="41"/>
      <c r="Z75" s="41"/>
      <c r="AA75" s="41"/>
      <c r="AB75" s="41"/>
      <c r="AC75" s="41"/>
      <c r="AD75" s="41"/>
      <c r="AE75" s="41"/>
    </row>
    <row r="76" s="1" customFormat="1" ht="12" customHeight="1">
      <c r="B76" s="24"/>
      <c r="C76" s="35" t="s">
        <v>132</v>
      </c>
      <c r="D76" s="25"/>
      <c r="E76" s="25"/>
      <c r="F76" s="25"/>
      <c r="G76" s="25"/>
      <c r="H76" s="25"/>
      <c r="I76" s="25"/>
      <c r="J76" s="25"/>
      <c r="K76" s="25"/>
      <c r="L76" s="23"/>
    </row>
    <row r="77" s="2" customFormat="1" ht="16.5" customHeight="1">
      <c r="A77" s="41"/>
      <c r="B77" s="42"/>
      <c r="C77" s="43"/>
      <c r="D77" s="43"/>
      <c r="E77" s="173" t="s">
        <v>2309</v>
      </c>
      <c r="F77" s="43"/>
      <c r="G77" s="43"/>
      <c r="H77" s="43"/>
      <c r="I77" s="43"/>
      <c r="J77" s="43"/>
      <c r="K77" s="43"/>
      <c r="L77" s="148"/>
      <c r="S77" s="41"/>
      <c r="T77" s="41"/>
      <c r="U77" s="41"/>
      <c r="V77" s="41"/>
      <c r="W77" s="41"/>
      <c r="X77" s="41"/>
      <c r="Y77" s="41"/>
      <c r="Z77" s="41"/>
      <c r="AA77" s="41"/>
      <c r="AB77" s="41"/>
      <c r="AC77" s="41"/>
      <c r="AD77" s="41"/>
      <c r="AE77" s="41"/>
    </row>
    <row r="78" s="2" customFormat="1" ht="12" customHeight="1">
      <c r="A78" s="41"/>
      <c r="B78" s="42"/>
      <c r="C78" s="35" t="s">
        <v>134</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16.5" customHeight="1">
      <c r="A79" s="41"/>
      <c r="B79" s="42"/>
      <c r="C79" s="43"/>
      <c r="D79" s="43"/>
      <c r="E79" s="72" t="str">
        <f>E11</f>
        <v>03 - Vytápění</v>
      </c>
      <c r="F79" s="43"/>
      <c r="G79" s="43"/>
      <c r="H79" s="43"/>
      <c r="I79" s="43"/>
      <c r="J79" s="43"/>
      <c r="K79" s="43"/>
      <c r="L79" s="148"/>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8"/>
      <c r="S80" s="41"/>
      <c r="T80" s="41"/>
      <c r="U80" s="41"/>
      <c r="V80" s="41"/>
      <c r="W80" s="41"/>
      <c r="X80" s="41"/>
      <c r="Y80" s="41"/>
      <c r="Z80" s="41"/>
      <c r="AA80" s="41"/>
      <c r="AB80" s="41"/>
      <c r="AC80" s="41"/>
      <c r="AD80" s="41"/>
      <c r="AE80" s="41"/>
    </row>
    <row r="81" s="2" customFormat="1" ht="12" customHeight="1">
      <c r="A81" s="41"/>
      <c r="B81" s="42"/>
      <c r="C81" s="35" t="s">
        <v>21</v>
      </c>
      <c r="D81" s="43"/>
      <c r="E81" s="43"/>
      <c r="F81" s="30" t="str">
        <f>F14</f>
        <v xml:space="preserve"> </v>
      </c>
      <c r="G81" s="43"/>
      <c r="H81" s="43"/>
      <c r="I81" s="35" t="s">
        <v>23</v>
      </c>
      <c r="J81" s="75" t="str">
        <f>IF(J14="","",J14)</f>
        <v>23. 4. 2024</v>
      </c>
      <c r="K81" s="43"/>
      <c r="L81" s="148"/>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8"/>
      <c r="S82" s="41"/>
      <c r="T82" s="41"/>
      <c r="U82" s="41"/>
      <c r="V82" s="41"/>
      <c r="W82" s="41"/>
      <c r="X82" s="41"/>
      <c r="Y82" s="41"/>
      <c r="Z82" s="41"/>
      <c r="AA82" s="41"/>
      <c r="AB82" s="41"/>
      <c r="AC82" s="41"/>
      <c r="AD82" s="41"/>
      <c r="AE82" s="41"/>
    </row>
    <row r="83" s="2" customFormat="1" ht="15.15" customHeight="1">
      <c r="A83" s="41"/>
      <c r="B83" s="42"/>
      <c r="C83" s="35" t="s">
        <v>25</v>
      </c>
      <c r="D83" s="43"/>
      <c r="E83" s="43"/>
      <c r="F83" s="30" t="str">
        <f>E17</f>
        <v>Obec Záchlumí</v>
      </c>
      <c r="G83" s="43"/>
      <c r="H83" s="43"/>
      <c r="I83" s="35" t="s">
        <v>31</v>
      </c>
      <c r="J83" s="39" t="str">
        <f>E23</f>
        <v>Ing. Miloš Valíček</v>
      </c>
      <c r="K83" s="43"/>
      <c r="L83" s="148"/>
      <c r="S83" s="41"/>
      <c r="T83" s="41"/>
      <c r="U83" s="41"/>
      <c r="V83" s="41"/>
      <c r="W83" s="41"/>
      <c r="X83" s="41"/>
      <c r="Y83" s="41"/>
      <c r="Z83" s="41"/>
      <c r="AA83" s="41"/>
      <c r="AB83" s="41"/>
      <c r="AC83" s="41"/>
      <c r="AD83" s="41"/>
      <c r="AE83" s="41"/>
    </row>
    <row r="84" s="2" customFormat="1" ht="15.15" customHeight="1">
      <c r="A84" s="41"/>
      <c r="B84" s="42"/>
      <c r="C84" s="35" t="s">
        <v>29</v>
      </c>
      <c r="D84" s="43"/>
      <c r="E84" s="43"/>
      <c r="F84" s="30" t="str">
        <f>IF(E20="","",E20)</f>
        <v>Vyplň údaj</v>
      </c>
      <c r="G84" s="43"/>
      <c r="H84" s="43"/>
      <c r="I84" s="35" t="s">
        <v>35</v>
      </c>
      <c r="J84" s="39" t="str">
        <f>E26</f>
        <v xml:space="preserve">Veronika Šoulová </v>
      </c>
      <c r="K84" s="43"/>
      <c r="L84" s="148"/>
      <c r="S84" s="41"/>
      <c r="T84" s="41"/>
      <c r="U84" s="41"/>
      <c r="V84" s="41"/>
      <c r="W84" s="41"/>
      <c r="X84" s="41"/>
      <c r="Y84" s="41"/>
      <c r="Z84" s="41"/>
      <c r="AA84" s="41"/>
      <c r="AB84" s="41"/>
      <c r="AC84" s="41"/>
      <c r="AD84" s="41"/>
      <c r="AE84" s="41"/>
    </row>
    <row r="85" s="2" customFormat="1" ht="10.32" customHeight="1">
      <c r="A85" s="41"/>
      <c r="B85" s="42"/>
      <c r="C85" s="43"/>
      <c r="D85" s="43"/>
      <c r="E85" s="43"/>
      <c r="F85" s="43"/>
      <c r="G85" s="43"/>
      <c r="H85" s="43"/>
      <c r="I85" s="43"/>
      <c r="J85" s="43"/>
      <c r="K85" s="43"/>
      <c r="L85" s="148"/>
      <c r="S85" s="41"/>
      <c r="T85" s="41"/>
      <c r="U85" s="41"/>
      <c r="V85" s="41"/>
      <c r="W85" s="41"/>
      <c r="X85" s="41"/>
      <c r="Y85" s="41"/>
      <c r="Z85" s="41"/>
      <c r="AA85" s="41"/>
      <c r="AB85" s="41"/>
      <c r="AC85" s="41"/>
      <c r="AD85" s="41"/>
      <c r="AE85" s="41"/>
    </row>
    <row r="86" s="11" customFormat="1" ht="29.28" customHeight="1">
      <c r="A86" s="189"/>
      <c r="B86" s="190"/>
      <c r="C86" s="191" t="s">
        <v>166</v>
      </c>
      <c r="D86" s="192" t="s">
        <v>59</v>
      </c>
      <c r="E86" s="192" t="s">
        <v>55</v>
      </c>
      <c r="F86" s="192" t="s">
        <v>56</v>
      </c>
      <c r="G86" s="192" t="s">
        <v>167</v>
      </c>
      <c r="H86" s="192" t="s">
        <v>168</v>
      </c>
      <c r="I86" s="192" t="s">
        <v>169</v>
      </c>
      <c r="J86" s="192" t="s">
        <v>138</v>
      </c>
      <c r="K86" s="193" t="s">
        <v>170</v>
      </c>
      <c r="L86" s="194"/>
      <c r="M86" s="95" t="s">
        <v>19</v>
      </c>
      <c r="N86" s="96" t="s">
        <v>44</v>
      </c>
      <c r="O86" s="96" t="s">
        <v>171</v>
      </c>
      <c r="P86" s="96" t="s">
        <v>172</v>
      </c>
      <c r="Q86" s="96" t="s">
        <v>173</v>
      </c>
      <c r="R86" s="96" t="s">
        <v>174</v>
      </c>
      <c r="S86" s="96" t="s">
        <v>175</v>
      </c>
      <c r="T86" s="97" t="s">
        <v>176</v>
      </c>
      <c r="U86" s="189"/>
      <c r="V86" s="189"/>
      <c r="W86" s="189"/>
      <c r="X86" s="189"/>
      <c r="Y86" s="189"/>
      <c r="Z86" s="189"/>
      <c r="AA86" s="189"/>
      <c r="AB86" s="189"/>
      <c r="AC86" s="189"/>
      <c r="AD86" s="189"/>
      <c r="AE86" s="189"/>
    </row>
    <row r="87" s="2" customFormat="1" ht="22.8" customHeight="1">
      <c r="A87" s="41"/>
      <c r="B87" s="42"/>
      <c r="C87" s="102" t="s">
        <v>177</v>
      </c>
      <c r="D87" s="43"/>
      <c r="E87" s="43"/>
      <c r="F87" s="43"/>
      <c r="G87" s="43"/>
      <c r="H87" s="43"/>
      <c r="I87" s="43"/>
      <c r="J87" s="195">
        <f>BK87</f>
        <v>0</v>
      </c>
      <c r="K87" s="43"/>
      <c r="L87" s="47"/>
      <c r="M87" s="98"/>
      <c r="N87" s="196"/>
      <c r="O87" s="99"/>
      <c r="P87" s="197">
        <f>P88</f>
        <v>0</v>
      </c>
      <c r="Q87" s="99"/>
      <c r="R87" s="197">
        <f>R88</f>
        <v>0</v>
      </c>
      <c r="S87" s="99"/>
      <c r="T87" s="198">
        <f>T88</f>
        <v>0</v>
      </c>
      <c r="U87" s="41"/>
      <c r="V87" s="41"/>
      <c r="W87" s="41"/>
      <c r="X87" s="41"/>
      <c r="Y87" s="41"/>
      <c r="Z87" s="41"/>
      <c r="AA87" s="41"/>
      <c r="AB87" s="41"/>
      <c r="AC87" s="41"/>
      <c r="AD87" s="41"/>
      <c r="AE87" s="41"/>
      <c r="AT87" s="20" t="s">
        <v>73</v>
      </c>
      <c r="AU87" s="20" t="s">
        <v>139</v>
      </c>
      <c r="BK87" s="199">
        <f>BK88</f>
        <v>0</v>
      </c>
    </row>
    <row r="88" s="12" customFormat="1" ht="25.92" customHeight="1">
      <c r="A88" s="12"/>
      <c r="B88" s="200"/>
      <c r="C88" s="201"/>
      <c r="D88" s="202" t="s">
        <v>73</v>
      </c>
      <c r="E88" s="203" t="s">
        <v>414</v>
      </c>
      <c r="F88" s="203" t="s">
        <v>415</v>
      </c>
      <c r="G88" s="201"/>
      <c r="H88" s="201"/>
      <c r="I88" s="204"/>
      <c r="J88" s="205">
        <f>BK88</f>
        <v>0</v>
      </c>
      <c r="K88" s="201"/>
      <c r="L88" s="206"/>
      <c r="M88" s="207"/>
      <c r="N88" s="208"/>
      <c r="O88" s="208"/>
      <c r="P88" s="209">
        <f>P89</f>
        <v>0</v>
      </c>
      <c r="Q88" s="208"/>
      <c r="R88" s="209">
        <f>R89</f>
        <v>0</v>
      </c>
      <c r="S88" s="208"/>
      <c r="T88" s="210">
        <f>T89</f>
        <v>0</v>
      </c>
      <c r="U88" s="12"/>
      <c r="V88" s="12"/>
      <c r="W88" s="12"/>
      <c r="X88" s="12"/>
      <c r="Y88" s="12"/>
      <c r="Z88" s="12"/>
      <c r="AA88" s="12"/>
      <c r="AB88" s="12"/>
      <c r="AC88" s="12"/>
      <c r="AD88" s="12"/>
      <c r="AE88" s="12"/>
      <c r="AR88" s="211" t="s">
        <v>83</v>
      </c>
      <c r="AT88" s="212" t="s">
        <v>73</v>
      </c>
      <c r="AU88" s="212" t="s">
        <v>74</v>
      </c>
      <c r="AY88" s="211" t="s">
        <v>180</v>
      </c>
      <c r="BK88" s="213">
        <f>BK89</f>
        <v>0</v>
      </c>
    </row>
    <row r="89" s="12" customFormat="1" ht="22.8" customHeight="1">
      <c r="A89" s="12"/>
      <c r="B89" s="200"/>
      <c r="C89" s="201"/>
      <c r="D89" s="202" t="s">
        <v>73</v>
      </c>
      <c r="E89" s="214" t="s">
        <v>1823</v>
      </c>
      <c r="F89" s="214" t="s">
        <v>1824</v>
      </c>
      <c r="G89" s="201"/>
      <c r="H89" s="201"/>
      <c r="I89" s="204"/>
      <c r="J89" s="215">
        <f>BK89</f>
        <v>0</v>
      </c>
      <c r="K89" s="201"/>
      <c r="L89" s="206"/>
      <c r="M89" s="207"/>
      <c r="N89" s="208"/>
      <c r="O89" s="208"/>
      <c r="P89" s="209">
        <f>SUM(P90:P105)</f>
        <v>0</v>
      </c>
      <c r="Q89" s="208"/>
      <c r="R89" s="209">
        <f>SUM(R90:R105)</f>
        <v>0</v>
      </c>
      <c r="S89" s="208"/>
      <c r="T89" s="210">
        <f>SUM(T90:T105)</f>
        <v>0</v>
      </c>
      <c r="U89" s="12"/>
      <c r="V89" s="12"/>
      <c r="W89" s="12"/>
      <c r="X89" s="12"/>
      <c r="Y89" s="12"/>
      <c r="Z89" s="12"/>
      <c r="AA89" s="12"/>
      <c r="AB89" s="12"/>
      <c r="AC89" s="12"/>
      <c r="AD89" s="12"/>
      <c r="AE89" s="12"/>
      <c r="AR89" s="211" t="s">
        <v>83</v>
      </c>
      <c r="AT89" s="212" t="s">
        <v>73</v>
      </c>
      <c r="AU89" s="212" t="s">
        <v>81</v>
      </c>
      <c r="AY89" s="211" t="s">
        <v>180</v>
      </c>
      <c r="BK89" s="213">
        <f>SUM(BK90:BK105)</f>
        <v>0</v>
      </c>
    </row>
    <row r="90" s="2" customFormat="1" ht="16.5" customHeight="1">
      <c r="A90" s="41"/>
      <c r="B90" s="42"/>
      <c r="C90" s="278" t="s">
        <v>81</v>
      </c>
      <c r="D90" s="278" t="s">
        <v>330</v>
      </c>
      <c r="E90" s="279" t="s">
        <v>2688</v>
      </c>
      <c r="F90" s="280" t="s">
        <v>2689</v>
      </c>
      <c r="G90" s="281" t="s">
        <v>122</v>
      </c>
      <c r="H90" s="282">
        <v>1</v>
      </c>
      <c r="I90" s="283"/>
      <c r="J90" s="284">
        <f>ROUND(I90*H90,2)</f>
        <v>0</v>
      </c>
      <c r="K90" s="280" t="s">
        <v>185</v>
      </c>
      <c r="L90" s="285"/>
      <c r="M90" s="286" t="s">
        <v>19</v>
      </c>
      <c r="N90" s="287" t="s">
        <v>45</v>
      </c>
      <c r="O90" s="87"/>
      <c r="P90" s="225">
        <f>O90*H90</f>
        <v>0</v>
      </c>
      <c r="Q90" s="225">
        <v>0</v>
      </c>
      <c r="R90" s="225">
        <f>Q90*H90</f>
        <v>0</v>
      </c>
      <c r="S90" s="225">
        <v>0</v>
      </c>
      <c r="T90" s="226">
        <f>S90*H90</f>
        <v>0</v>
      </c>
      <c r="U90" s="41"/>
      <c r="V90" s="41"/>
      <c r="W90" s="41"/>
      <c r="X90" s="41"/>
      <c r="Y90" s="41"/>
      <c r="Z90" s="41"/>
      <c r="AA90" s="41"/>
      <c r="AB90" s="41"/>
      <c r="AC90" s="41"/>
      <c r="AD90" s="41"/>
      <c r="AE90" s="41"/>
      <c r="AR90" s="227" t="s">
        <v>409</v>
      </c>
      <c r="AT90" s="227" t="s">
        <v>330</v>
      </c>
      <c r="AU90" s="227" t="s">
        <v>83</v>
      </c>
      <c r="AY90" s="20" t="s">
        <v>180</v>
      </c>
      <c r="BE90" s="228">
        <f>IF(N90="základní",J90,0)</f>
        <v>0</v>
      </c>
      <c r="BF90" s="228">
        <f>IF(N90="snížená",J90,0)</f>
        <v>0</v>
      </c>
      <c r="BG90" s="228">
        <f>IF(N90="zákl. přenesená",J90,0)</f>
        <v>0</v>
      </c>
      <c r="BH90" s="228">
        <f>IF(N90="sníž. přenesená",J90,0)</f>
        <v>0</v>
      </c>
      <c r="BI90" s="228">
        <f>IF(N90="nulová",J90,0)</f>
        <v>0</v>
      </c>
      <c r="BJ90" s="20" t="s">
        <v>81</v>
      </c>
      <c r="BK90" s="228">
        <f>ROUND(I90*H90,2)</f>
        <v>0</v>
      </c>
      <c r="BL90" s="20" t="s">
        <v>279</v>
      </c>
      <c r="BM90" s="227" t="s">
        <v>2690</v>
      </c>
    </row>
    <row r="91" s="2" customFormat="1" ht="16.5" customHeight="1">
      <c r="A91" s="41"/>
      <c r="B91" s="42"/>
      <c r="C91" s="278" t="s">
        <v>83</v>
      </c>
      <c r="D91" s="278" t="s">
        <v>330</v>
      </c>
      <c r="E91" s="279" t="s">
        <v>2691</v>
      </c>
      <c r="F91" s="280" t="s">
        <v>2692</v>
      </c>
      <c r="G91" s="281" t="s">
        <v>350</v>
      </c>
      <c r="H91" s="282">
        <v>1</v>
      </c>
      <c r="I91" s="283"/>
      <c r="J91" s="284">
        <f>ROUND(I91*H91,2)</f>
        <v>0</v>
      </c>
      <c r="K91" s="280" t="s">
        <v>185</v>
      </c>
      <c r="L91" s="285"/>
      <c r="M91" s="286" t="s">
        <v>19</v>
      </c>
      <c r="N91" s="287" t="s">
        <v>45</v>
      </c>
      <c r="O91" s="87"/>
      <c r="P91" s="225">
        <f>O91*H91</f>
        <v>0</v>
      </c>
      <c r="Q91" s="225">
        <v>0</v>
      </c>
      <c r="R91" s="225">
        <f>Q91*H91</f>
        <v>0</v>
      </c>
      <c r="S91" s="225">
        <v>0</v>
      </c>
      <c r="T91" s="226">
        <f>S91*H91</f>
        <v>0</v>
      </c>
      <c r="U91" s="41"/>
      <c r="V91" s="41"/>
      <c r="W91" s="41"/>
      <c r="X91" s="41"/>
      <c r="Y91" s="41"/>
      <c r="Z91" s="41"/>
      <c r="AA91" s="41"/>
      <c r="AB91" s="41"/>
      <c r="AC91" s="41"/>
      <c r="AD91" s="41"/>
      <c r="AE91" s="41"/>
      <c r="AR91" s="227" t="s">
        <v>409</v>
      </c>
      <c r="AT91" s="227" t="s">
        <v>330</v>
      </c>
      <c r="AU91" s="227" t="s">
        <v>83</v>
      </c>
      <c r="AY91" s="20" t="s">
        <v>180</v>
      </c>
      <c r="BE91" s="228">
        <f>IF(N91="základní",J91,0)</f>
        <v>0</v>
      </c>
      <c r="BF91" s="228">
        <f>IF(N91="snížená",J91,0)</f>
        <v>0</v>
      </c>
      <c r="BG91" s="228">
        <f>IF(N91="zákl. přenesená",J91,0)</f>
        <v>0</v>
      </c>
      <c r="BH91" s="228">
        <f>IF(N91="sníž. přenesená",J91,0)</f>
        <v>0</v>
      </c>
      <c r="BI91" s="228">
        <f>IF(N91="nulová",J91,0)</f>
        <v>0</v>
      </c>
      <c r="BJ91" s="20" t="s">
        <v>81</v>
      </c>
      <c r="BK91" s="228">
        <f>ROUND(I91*H91,2)</f>
        <v>0</v>
      </c>
      <c r="BL91" s="20" t="s">
        <v>279</v>
      </c>
      <c r="BM91" s="227" t="s">
        <v>2693</v>
      </c>
    </row>
    <row r="92" s="2" customFormat="1" ht="16.5" customHeight="1">
      <c r="A92" s="41"/>
      <c r="B92" s="42"/>
      <c r="C92" s="278" t="s">
        <v>124</v>
      </c>
      <c r="D92" s="278" t="s">
        <v>330</v>
      </c>
      <c r="E92" s="279" t="s">
        <v>2694</v>
      </c>
      <c r="F92" s="280" t="s">
        <v>2695</v>
      </c>
      <c r="G92" s="281" t="s">
        <v>246</v>
      </c>
      <c r="H92" s="282">
        <v>2</v>
      </c>
      <c r="I92" s="283"/>
      <c r="J92" s="284">
        <f>ROUND(I92*H92,2)</f>
        <v>0</v>
      </c>
      <c r="K92" s="280" t="s">
        <v>185</v>
      </c>
      <c r="L92" s="285"/>
      <c r="M92" s="286" t="s">
        <v>19</v>
      </c>
      <c r="N92" s="287" t="s">
        <v>45</v>
      </c>
      <c r="O92" s="87"/>
      <c r="P92" s="225">
        <f>O92*H92</f>
        <v>0</v>
      </c>
      <c r="Q92" s="225">
        <v>0</v>
      </c>
      <c r="R92" s="225">
        <f>Q92*H92</f>
        <v>0</v>
      </c>
      <c r="S92" s="225">
        <v>0</v>
      </c>
      <c r="T92" s="226">
        <f>S92*H92</f>
        <v>0</v>
      </c>
      <c r="U92" s="41"/>
      <c r="V92" s="41"/>
      <c r="W92" s="41"/>
      <c r="X92" s="41"/>
      <c r="Y92" s="41"/>
      <c r="Z92" s="41"/>
      <c r="AA92" s="41"/>
      <c r="AB92" s="41"/>
      <c r="AC92" s="41"/>
      <c r="AD92" s="41"/>
      <c r="AE92" s="41"/>
      <c r="AR92" s="227" t="s">
        <v>409</v>
      </c>
      <c r="AT92" s="227" t="s">
        <v>330</v>
      </c>
      <c r="AU92" s="227" t="s">
        <v>83</v>
      </c>
      <c r="AY92" s="20" t="s">
        <v>180</v>
      </c>
      <c r="BE92" s="228">
        <f>IF(N92="základní",J92,0)</f>
        <v>0</v>
      </c>
      <c r="BF92" s="228">
        <f>IF(N92="snížená",J92,0)</f>
        <v>0</v>
      </c>
      <c r="BG92" s="228">
        <f>IF(N92="zákl. přenesená",J92,0)</f>
        <v>0</v>
      </c>
      <c r="BH92" s="228">
        <f>IF(N92="sníž. přenesená",J92,0)</f>
        <v>0</v>
      </c>
      <c r="BI92" s="228">
        <f>IF(N92="nulová",J92,0)</f>
        <v>0</v>
      </c>
      <c r="BJ92" s="20" t="s">
        <v>81</v>
      </c>
      <c r="BK92" s="228">
        <f>ROUND(I92*H92,2)</f>
        <v>0</v>
      </c>
      <c r="BL92" s="20" t="s">
        <v>279</v>
      </c>
      <c r="BM92" s="227" t="s">
        <v>2696</v>
      </c>
    </row>
    <row r="93" s="2" customFormat="1" ht="21.75" customHeight="1">
      <c r="A93" s="41"/>
      <c r="B93" s="42"/>
      <c r="C93" s="278" t="s">
        <v>186</v>
      </c>
      <c r="D93" s="278" t="s">
        <v>330</v>
      </c>
      <c r="E93" s="279" t="s">
        <v>2697</v>
      </c>
      <c r="F93" s="280" t="s">
        <v>2698</v>
      </c>
      <c r="G93" s="281" t="s">
        <v>231</v>
      </c>
      <c r="H93" s="282">
        <v>0.029999999999999999</v>
      </c>
      <c r="I93" s="283"/>
      <c r="J93" s="284">
        <f>ROUND(I93*H93,2)</f>
        <v>0</v>
      </c>
      <c r="K93" s="280" t="s">
        <v>185</v>
      </c>
      <c r="L93" s="285"/>
      <c r="M93" s="286" t="s">
        <v>19</v>
      </c>
      <c r="N93" s="287" t="s">
        <v>45</v>
      </c>
      <c r="O93" s="87"/>
      <c r="P93" s="225">
        <f>O93*H93</f>
        <v>0</v>
      </c>
      <c r="Q93" s="225">
        <v>0</v>
      </c>
      <c r="R93" s="225">
        <f>Q93*H93</f>
        <v>0</v>
      </c>
      <c r="S93" s="225">
        <v>0</v>
      </c>
      <c r="T93" s="226">
        <f>S93*H93</f>
        <v>0</v>
      </c>
      <c r="U93" s="41"/>
      <c r="V93" s="41"/>
      <c r="W93" s="41"/>
      <c r="X93" s="41"/>
      <c r="Y93" s="41"/>
      <c r="Z93" s="41"/>
      <c r="AA93" s="41"/>
      <c r="AB93" s="41"/>
      <c r="AC93" s="41"/>
      <c r="AD93" s="41"/>
      <c r="AE93" s="41"/>
      <c r="AR93" s="227" t="s">
        <v>409</v>
      </c>
      <c r="AT93" s="227" t="s">
        <v>330</v>
      </c>
      <c r="AU93" s="227" t="s">
        <v>83</v>
      </c>
      <c r="AY93" s="20" t="s">
        <v>180</v>
      </c>
      <c r="BE93" s="228">
        <f>IF(N93="základní",J93,0)</f>
        <v>0</v>
      </c>
      <c r="BF93" s="228">
        <f>IF(N93="snížená",J93,0)</f>
        <v>0</v>
      </c>
      <c r="BG93" s="228">
        <f>IF(N93="zákl. přenesená",J93,0)</f>
        <v>0</v>
      </c>
      <c r="BH93" s="228">
        <f>IF(N93="sníž. přenesená",J93,0)</f>
        <v>0</v>
      </c>
      <c r="BI93" s="228">
        <f>IF(N93="nulová",J93,0)</f>
        <v>0</v>
      </c>
      <c r="BJ93" s="20" t="s">
        <v>81</v>
      </c>
      <c r="BK93" s="228">
        <f>ROUND(I93*H93,2)</f>
        <v>0</v>
      </c>
      <c r="BL93" s="20" t="s">
        <v>279</v>
      </c>
      <c r="BM93" s="227" t="s">
        <v>2699</v>
      </c>
    </row>
    <row r="94" s="2" customFormat="1" ht="16.5" customHeight="1">
      <c r="A94" s="41"/>
      <c r="B94" s="42"/>
      <c r="C94" s="278" t="s">
        <v>209</v>
      </c>
      <c r="D94" s="278" t="s">
        <v>330</v>
      </c>
      <c r="E94" s="279" t="s">
        <v>2700</v>
      </c>
      <c r="F94" s="280" t="s">
        <v>2701</v>
      </c>
      <c r="G94" s="281" t="s">
        <v>231</v>
      </c>
      <c r="H94" s="282">
        <v>0.029999999999999999</v>
      </c>
      <c r="I94" s="283"/>
      <c r="J94" s="284">
        <f>ROUND(I94*H94,2)</f>
        <v>0</v>
      </c>
      <c r="K94" s="280" t="s">
        <v>185</v>
      </c>
      <c r="L94" s="285"/>
      <c r="M94" s="286" t="s">
        <v>19</v>
      </c>
      <c r="N94" s="287" t="s">
        <v>45</v>
      </c>
      <c r="O94" s="87"/>
      <c r="P94" s="225">
        <f>O94*H94</f>
        <v>0</v>
      </c>
      <c r="Q94" s="225">
        <v>0</v>
      </c>
      <c r="R94" s="225">
        <f>Q94*H94</f>
        <v>0</v>
      </c>
      <c r="S94" s="225">
        <v>0</v>
      </c>
      <c r="T94" s="226">
        <f>S94*H94</f>
        <v>0</v>
      </c>
      <c r="U94" s="41"/>
      <c r="V94" s="41"/>
      <c r="W94" s="41"/>
      <c r="X94" s="41"/>
      <c r="Y94" s="41"/>
      <c r="Z94" s="41"/>
      <c r="AA94" s="41"/>
      <c r="AB94" s="41"/>
      <c r="AC94" s="41"/>
      <c r="AD94" s="41"/>
      <c r="AE94" s="41"/>
      <c r="AR94" s="227" t="s">
        <v>409</v>
      </c>
      <c r="AT94" s="227" t="s">
        <v>330</v>
      </c>
      <c r="AU94" s="227" t="s">
        <v>83</v>
      </c>
      <c r="AY94" s="20" t="s">
        <v>180</v>
      </c>
      <c r="BE94" s="228">
        <f>IF(N94="základní",J94,0)</f>
        <v>0</v>
      </c>
      <c r="BF94" s="228">
        <f>IF(N94="snížená",J94,0)</f>
        <v>0</v>
      </c>
      <c r="BG94" s="228">
        <f>IF(N94="zákl. přenesená",J94,0)</f>
        <v>0</v>
      </c>
      <c r="BH94" s="228">
        <f>IF(N94="sníž. přenesená",J94,0)</f>
        <v>0</v>
      </c>
      <c r="BI94" s="228">
        <f>IF(N94="nulová",J94,0)</f>
        <v>0</v>
      </c>
      <c r="BJ94" s="20" t="s">
        <v>81</v>
      </c>
      <c r="BK94" s="228">
        <f>ROUND(I94*H94,2)</f>
        <v>0</v>
      </c>
      <c r="BL94" s="20" t="s">
        <v>279</v>
      </c>
      <c r="BM94" s="227" t="s">
        <v>2702</v>
      </c>
    </row>
    <row r="95" s="2" customFormat="1" ht="16.5" customHeight="1">
      <c r="A95" s="41"/>
      <c r="B95" s="42"/>
      <c r="C95" s="278" t="s">
        <v>214</v>
      </c>
      <c r="D95" s="278" t="s">
        <v>330</v>
      </c>
      <c r="E95" s="279" t="s">
        <v>2528</v>
      </c>
      <c r="F95" s="280" t="s">
        <v>2703</v>
      </c>
      <c r="G95" s="281" t="s">
        <v>231</v>
      </c>
      <c r="H95" s="282">
        <v>0.90000000000000002</v>
      </c>
      <c r="I95" s="283"/>
      <c r="J95" s="284">
        <f>ROUND(I95*H95,2)</f>
        <v>0</v>
      </c>
      <c r="K95" s="280" t="s">
        <v>185</v>
      </c>
      <c r="L95" s="285"/>
      <c r="M95" s="286" t="s">
        <v>19</v>
      </c>
      <c r="N95" s="287" t="s">
        <v>45</v>
      </c>
      <c r="O95" s="87"/>
      <c r="P95" s="225">
        <f>O95*H95</f>
        <v>0</v>
      </c>
      <c r="Q95" s="225">
        <v>0</v>
      </c>
      <c r="R95" s="225">
        <f>Q95*H95</f>
        <v>0</v>
      </c>
      <c r="S95" s="225">
        <v>0</v>
      </c>
      <c r="T95" s="226">
        <f>S95*H95</f>
        <v>0</v>
      </c>
      <c r="U95" s="41"/>
      <c r="V95" s="41"/>
      <c r="W95" s="41"/>
      <c r="X95" s="41"/>
      <c r="Y95" s="41"/>
      <c r="Z95" s="41"/>
      <c r="AA95" s="41"/>
      <c r="AB95" s="41"/>
      <c r="AC95" s="41"/>
      <c r="AD95" s="41"/>
      <c r="AE95" s="41"/>
      <c r="AR95" s="227" t="s">
        <v>409</v>
      </c>
      <c r="AT95" s="227" t="s">
        <v>330</v>
      </c>
      <c r="AU95" s="227" t="s">
        <v>83</v>
      </c>
      <c r="AY95" s="20" t="s">
        <v>180</v>
      </c>
      <c r="BE95" s="228">
        <f>IF(N95="základní",J95,0)</f>
        <v>0</v>
      </c>
      <c r="BF95" s="228">
        <f>IF(N95="snížená",J95,0)</f>
        <v>0</v>
      </c>
      <c r="BG95" s="228">
        <f>IF(N95="zákl. přenesená",J95,0)</f>
        <v>0</v>
      </c>
      <c r="BH95" s="228">
        <f>IF(N95="sníž. přenesená",J95,0)</f>
        <v>0</v>
      </c>
      <c r="BI95" s="228">
        <f>IF(N95="nulová",J95,0)</f>
        <v>0</v>
      </c>
      <c r="BJ95" s="20" t="s">
        <v>81</v>
      </c>
      <c r="BK95" s="228">
        <f>ROUND(I95*H95,2)</f>
        <v>0</v>
      </c>
      <c r="BL95" s="20" t="s">
        <v>279</v>
      </c>
      <c r="BM95" s="227" t="s">
        <v>2704</v>
      </c>
    </row>
    <row r="96" s="2" customFormat="1" ht="21.75" customHeight="1">
      <c r="A96" s="41"/>
      <c r="B96" s="42"/>
      <c r="C96" s="278" t="s">
        <v>219</v>
      </c>
      <c r="D96" s="278" t="s">
        <v>330</v>
      </c>
      <c r="E96" s="279" t="s">
        <v>2705</v>
      </c>
      <c r="F96" s="280" t="s">
        <v>2706</v>
      </c>
      <c r="G96" s="281" t="s">
        <v>2012</v>
      </c>
      <c r="H96" s="282">
        <v>8</v>
      </c>
      <c r="I96" s="283"/>
      <c r="J96" s="284">
        <f>ROUND(I96*H96,2)</f>
        <v>0</v>
      </c>
      <c r="K96" s="280" t="s">
        <v>185</v>
      </c>
      <c r="L96" s="285"/>
      <c r="M96" s="286" t="s">
        <v>19</v>
      </c>
      <c r="N96" s="287" t="s">
        <v>45</v>
      </c>
      <c r="O96" s="87"/>
      <c r="P96" s="225">
        <f>O96*H96</f>
        <v>0</v>
      </c>
      <c r="Q96" s="225">
        <v>0</v>
      </c>
      <c r="R96" s="225">
        <f>Q96*H96</f>
        <v>0</v>
      </c>
      <c r="S96" s="225">
        <v>0</v>
      </c>
      <c r="T96" s="226">
        <f>S96*H96</f>
        <v>0</v>
      </c>
      <c r="U96" s="41"/>
      <c r="V96" s="41"/>
      <c r="W96" s="41"/>
      <c r="X96" s="41"/>
      <c r="Y96" s="41"/>
      <c r="Z96" s="41"/>
      <c r="AA96" s="41"/>
      <c r="AB96" s="41"/>
      <c r="AC96" s="41"/>
      <c r="AD96" s="41"/>
      <c r="AE96" s="41"/>
      <c r="AR96" s="227" t="s">
        <v>409</v>
      </c>
      <c r="AT96" s="227" t="s">
        <v>330</v>
      </c>
      <c r="AU96" s="227" t="s">
        <v>83</v>
      </c>
      <c r="AY96" s="20" t="s">
        <v>180</v>
      </c>
      <c r="BE96" s="228">
        <f>IF(N96="základní",J96,0)</f>
        <v>0</v>
      </c>
      <c r="BF96" s="228">
        <f>IF(N96="snížená",J96,0)</f>
        <v>0</v>
      </c>
      <c r="BG96" s="228">
        <f>IF(N96="zákl. přenesená",J96,0)</f>
        <v>0</v>
      </c>
      <c r="BH96" s="228">
        <f>IF(N96="sníž. přenesená",J96,0)</f>
        <v>0</v>
      </c>
      <c r="BI96" s="228">
        <f>IF(N96="nulová",J96,0)</f>
        <v>0</v>
      </c>
      <c r="BJ96" s="20" t="s">
        <v>81</v>
      </c>
      <c r="BK96" s="228">
        <f>ROUND(I96*H96,2)</f>
        <v>0</v>
      </c>
      <c r="BL96" s="20" t="s">
        <v>279</v>
      </c>
      <c r="BM96" s="227" t="s">
        <v>2707</v>
      </c>
    </row>
    <row r="97" s="2" customFormat="1" ht="16.5" customHeight="1">
      <c r="A97" s="41"/>
      <c r="B97" s="42"/>
      <c r="C97" s="278" t="s">
        <v>228</v>
      </c>
      <c r="D97" s="278" t="s">
        <v>330</v>
      </c>
      <c r="E97" s="279" t="s">
        <v>2708</v>
      </c>
      <c r="F97" s="280" t="s">
        <v>2709</v>
      </c>
      <c r="G97" s="281" t="s">
        <v>246</v>
      </c>
      <c r="H97" s="282">
        <v>2</v>
      </c>
      <c r="I97" s="283"/>
      <c r="J97" s="284">
        <f>ROUND(I97*H97,2)</f>
        <v>0</v>
      </c>
      <c r="K97" s="280" t="s">
        <v>185</v>
      </c>
      <c r="L97" s="285"/>
      <c r="M97" s="286" t="s">
        <v>19</v>
      </c>
      <c r="N97" s="287" t="s">
        <v>45</v>
      </c>
      <c r="O97" s="87"/>
      <c r="P97" s="225">
        <f>O97*H97</f>
        <v>0</v>
      </c>
      <c r="Q97" s="225">
        <v>0</v>
      </c>
      <c r="R97" s="225">
        <f>Q97*H97</f>
        <v>0</v>
      </c>
      <c r="S97" s="225">
        <v>0</v>
      </c>
      <c r="T97" s="226">
        <f>S97*H97</f>
        <v>0</v>
      </c>
      <c r="U97" s="41"/>
      <c r="V97" s="41"/>
      <c r="W97" s="41"/>
      <c r="X97" s="41"/>
      <c r="Y97" s="41"/>
      <c r="Z97" s="41"/>
      <c r="AA97" s="41"/>
      <c r="AB97" s="41"/>
      <c r="AC97" s="41"/>
      <c r="AD97" s="41"/>
      <c r="AE97" s="41"/>
      <c r="AR97" s="227" t="s">
        <v>409</v>
      </c>
      <c r="AT97" s="227" t="s">
        <v>330</v>
      </c>
      <c r="AU97" s="227" t="s">
        <v>83</v>
      </c>
      <c r="AY97" s="20" t="s">
        <v>180</v>
      </c>
      <c r="BE97" s="228">
        <f>IF(N97="základní",J97,0)</f>
        <v>0</v>
      </c>
      <c r="BF97" s="228">
        <f>IF(N97="snížená",J97,0)</f>
        <v>0</v>
      </c>
      <c r="BG97" s="228">
        <f>IF(N97="zákl. přenesená",J97,0)</f>
        <v>0</v>
      </c>
      <c r="BH97" s="228">
        <f>IF(N97="sníž. přenesená",J97,0)</f>
        <v>0</v>
      </c>
      <c r="BI97" s="228">
        <f>IF(N97="nulová",J97,0)</f>
        <v>0</v>
      </c>
      <c r="BJ97" s="20" t="s">
        <v>81</v>
      </c>
      <c r="BK97" s="228">
        <f>ROUND(I97*H97,2)</f>
        <v>0</v>
      </c>
      <c r="BL97" s="20" t="s">
        <v>279</v>
      </c>
      <c r="BM97" s="227" t="s">
        <v>2710</v>
      </c>
    </row>
    <row r="98" s="2" customFormat="1" ht="16.5" customHeight="1">
      <c r="A98" s="41"/>
      <c r="B98" s="42"/>
      <c r="C98" s="278" t="s">
        <v>235</v>
      </c>
      <c r="D98" s="278" t="s">
        <v>330</v>
      </c>
      <c r="E98" s="279" t="s">
        <v>2711</v>
      </c>
      <c r="F98" s="280" t="s">
        <v>2712</v>
      </c>
      <c r="G98" s="281" t="s">
        <v>350</v>
      </c>
      <c r="H98" s="282">
        <v>5</v>
      </c>
      <c r="I98" s="283"/>
      <c r="J98" s="284">
        <f>ROUND(I98*H98,2)</f>
        <v>0</v>
      </c>
      <c r="K98" s="280" t="s">
        <v>185</v>
      </c>
      <c r="L98" s="285"/>
      <c r="M98" s="286" t="s">
        <v>19</v>
      </c>
      <c r="N98" s="287" t="s">
        <v>45</v>
      </c>
      <c r="O98" s="87"/>
      <c r="P98" s="225">
        <f>O98*H98</f>
        <v>0</v>
      </c>
      <c r="Q98" s="225">
        <v>0</v>
      </c>
      <c r="R98" s="225">
        <f>Q98*H98</f>
        <v>0</v>
      </c>
      <c r="S98" s="225">
        <v>0</v>
      </c>
      <c r="T98" s="226">
        <f>S98*H98</f>
        <v>0</v>
      </c>
      <c r="U98" s="41"/>
      <c r="V98" s="41"/>
      <c r="W98" s="41"/>
      <c r="X98" s="41"/>
      <c r="Y98" s="41"/>
      <c r="Z98" s="41"/>
      <c r="AA98" s="41"/>
      <c r="AB98" s="41"/>
      <c r="AC98" s="41"/>
      <c r="AD98" s="41"/>
      <c r="AE98" s="41"/>
      <c r="AR98" s="227" t="s">
        <v>409</v>
      </c>
      <c r="AT98" s="227" t="s">
        <v>330</v>
      </c>
      <c r="AU98" s="227" t="s">
        <v>83</v>
      </c>
      <c r="AY98" s="20" t="s">
        <v>180</v>
      </c>
      <c r="BE98" s="228">
        <f>IF(N98="základní",J98,0)</f>
        <v>0</v>
      </c>
      <c r="BF98" s="228">
        <f>IF(N98="snížená",J98,0)</f>
        <v>0</v>
      </c>
      <c r="BG98" s="228">
        <f>IF(N98="zákl. přenesená",J98,0)</f>
        <v>0</v>
      </c>
      <c r="BH98" s="228">
        <f>IF(N98="sníž. přenesená",J98,0)</f>
        <v>0</v>
      </c>
      <c r="BI98" s="228">
        <f>IF(N98="nulová",J98,0)</f>
        <v>0</v>
      </c>
      <c r="BJ98" s="20" t="s">
        <v>81</v>
      </c>
      <c r="BK98" s="228">
        <f>ROUND(I98*H98,2)</f>
        <v>0</v>
      </c>
      <c r="BL98" s="20" t="s">
        <v>279</v>
      </c>
      <c r="BM98" s="227" t="s">
        <v>2713</v>
      </c>
    </row>
    <row r="99" s="2" customFormat="1" ht="21.75" customHeight="1">
      <c r="A99" s="41"/>
      <c r="B99" s="42"/>
      <c r="C99" s="278" t="s">
        <v>243</v>
      </c>
      <c r="D99" s="278" t="s">
        <v>330</v>
      </c>
      <c r="E99" s="279" t="s">
        <v>2714</v>
      </c>
      <c r="F99" s="280" t="s">
        <v>2715</v>
      </c>
      <c r="G99" s="281" t="s">
        <v>246</v>
      </c>
      <c r="H99" s="282">
        <v>1</v>
      </c>
      <c r="I99" s="283"/>
      <c r="J99" s="284">
        <f>ROUND(I99*H99,2)</f>
        <v>0</v>
      </c>
      <c r="K99" s="280" t="s">
        <v>185</v>
      </c>
      <c r="L99" s="285"/>
      <c r="M99" s="286" t="s">
        <v>19</v>
      </c>
      <c r="N99" s="287" t="s">
        <v>45</v>
      </c>
      <c r="O99" s="87"/>
      <c r="P99" s="225">
        <f>O99*H99</f>
        <v>0</v>
      </c>
      <c r="Q99" s="225">
        <v>0</v>
      </c>
      <c r="R99" s="225">
        <f>Q99*H99</f>
        <v>0</v>
      </c>
      <c r="S99" s="225">
        <v>0</v>
      </c>
      <c r="T99" s="226">
        <f>S99*H99</f>
        <v>0</v>
      </c>
      <c r="U99" s="41"/>
      <c r="V99" s="41"/>
      <c r="W99" s="41"/>
      <c r="X99" s="41"/>
      <c r="Y99" s="41"/>
      <c r="Z99" s="41"/>
      <c r="AA99" s="41"/>
      <c r="AB99" s="41"/>
      <c r="AC99" s="41"/>
      <c r="AD99" s="41"/>
      <c r="AE99" s="41"/>
      <c r="AR99" s="227" t="s">
        <v>409</v>
      </c>
      <c r="AT99" s="227" t="s">
        <v>330</v>
      </c>
      <c r="AU99" s="227" t="s">
        <v>83</v>
      </c>
      <c r="AY99" s="20" t="s">
        <v>180</v>
      </c>
      <c r="BE99" s="228">
        <f>IF(N99="základní",J99,0)</f>
        <v>0</v>
      </c>
      <c r="BF99" s="228">
        <f>IF(N99="snížená",J99,0)</f>
        <v>0</v>
      </c>
      <c r="BG99" s="228">
        <f>IF(N99="zákl. přenesená",J99,0)</f>
        <v>0</v>
      </c>
      <c r="BH99" s="228">
        <f>IF(N99="sníž. přenesená",J99,0)</f>
        <v>0</v>
      </c>
      <c r="BI99" s="228">
        <f>IF(N99="nulová",J99,0)</f>
        <v>0</v>
      </c>
      <c r="BJ99" s="20" t="s">
        <v>81</v>
      </c>
      <c r="BK99" s="228">
        <f>ROUND(I99*H99,2)</f>
        <v>0</v>
      </c>
      <c r="BL99" s="20" t="s">
        <v>279</v>
      </c>
      <c r="BM99" s="227" t="s">
        <v>2716</v>
      </c>
    </row>
    <row r="100" s="2" customFormat="1" ht="16.5" customHeight="1">
      <c r="A100" s="41"/>
      <c r="B100" s="42"/>
      <c r="C100" s="278" t="s">
        <v>248</v>
      </c>
      <c r="D100" s="278" t="s">
        <v>330</v>
      </c>
      <c r="E100" s="279" t="s">
        <v>2717</v>
      </c>
      <c r="F100" s="280" t="s">
        <v>2718</v>
      </c>
      <c r="G100" s="281" t="s">
        <v>246</v>
      </c>
      <c r="H100" s="282">
        <v>2</v>
      </c>
      <c r="I100" s="283"/>
      <c r="J100" s="284">
        <f>ROUND(I100*H100,2)</f>
        <v>0</v>
      </c>
      <c r="K100" s="280" t="s">
        <v>185</v>
      </c>
      <c r="L100" s="285"/>
      <c r="M100" s="286" t="s">
        <v>19</v>
      </c>
      <c r="N100" s="287" t="s">
        <v>45</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409</v>
      </c>
      <c r="AT100" s="227" t="s">
        <v>330</v>
      </c>
      <c r="AU100" s="227" t="s">
        <v>83</v>
      </c>
      <c r="AY100" s="20" t="s">
        <v>180</v>
      </c>
      <c r="BE100" s="228">
        <f>IF(N100="základní",J100,0)</f>
        <v>0</v>
      </c>
      <c r="BF100" s="228">
        <f>IF(N100="snížená",J100,0)</f>
        <v>0</v>
      </c>
      <c r="BG100" s="228">
        <f>IF(N100="zákl. přenesená",J100,0)</f>
        <v>0</v>
      </c>
      <c r="BH100" s="228">
        <f>IF(N100="sníž. přenesená",J100,0)</f>
        <v>0</v>
      </c>
      <c r="BI100" s="228">
        <f>IF(N100="nulová",J100,0)</f>
        <v>0</v>
      </c>
      <c r="BJ100" s="20" t="s">
        <v>81</v>
      </c>
      <c r="BK100" s="228">
        <f>ROUND(I100*H100,2)</f>
        <v>0</v>
      </c>
      <c r="BL100" s="20" t="s">
        <v>279</v>
      </c>
      <c r="BM100" s="227" t="s">
        <v>2719</v>
      </c>
    </row>
    <row r="101" s="2" customFormat="1" ht="16.5" customHeight="1">
      <c r="A101" s="41"/>
      <c r="B101" s="42"/>
      <c r="C101" s="278" t="s">
        <v>8</v>
      </c>
      <c r="D101" s="278" t="s">
        <v>330</v>
      </c>
      <c r="E101" s="279" t="s">
        <v>2720</v>
      </c>
      <c r="F101" s="280" t="s">
        <v>2721</v>
      </c>
      <c r="G101" s="281" t="s">
        <v>246</v>
      </c>
      <c r="H101" s="282">
        <v>1</v>
      </c>
      <c r="I101" s="283"/>
      <c r="J101" s="284">
        <f>ROUND(I101*H101,2)</f>
        <v>0</v>
      </c>
      <c r="K101" s="280" t="s">
        <v>202</v>
      </c>
      <c r="L101" s="285"/>
      <c r="M101" s="286" t="s">
        <v>19</v>
      </c>
      <c r="N101" s="287" t="s">
        <v>45</v>
      </c>
      <c r="O101" s="87"/>
      <c r="P101" s="225">
        <f>O101*H101</f>
        <v>0</v>
      </c>
      <c r="Q101" s="225">
        <v>0</v>
      </c>
      <c r="R101" s="225">
        <f>Q101*H101</f>
        <v>0</v>
      </c>
      <c r="S101" s="225">
        <v>0</v>
      </c>
      <c r="T101" s="226">
        <f>S101*H101</f>
        <v>0</v>
      </c>
      <c r="U101" s="41"/>
      <c r="V101" s="41"/>
      <c r="W101" s="41"/>
      <c r="X101" s="41"/>
      <c r="Y101" s="41"/>
      <c r="Z101" s="41"/>
      <c r="AA101" s="41"/>
      <c r="AB101" s="41"/>
      <c r="AC101" s="41"/>
      <c r="AD101" s="41"/>
      <c r="AE101" s="41"/>
      <c r="AR101" s="227" t="s">
        <v>409</v>
      </c>
      <c r="AT101" s="227" t="s">
        <v>330</v>
      </c>
      <c r="AU101" s="227" t="s">
        <v>83</v>
      </c>
      <c r="AY101" s="20" t="s">
        <v>180</v>
      </c>
      <c r="BE101" s="228">
        <f>IF(N101="základní",J101,0)</f>
        <v>0</v>
      </c>
      <c r="BF101" s="228">
        <f>IF(N101="snížená",J101,0)</f>
        <v>0</v>
      </c>
      <c r="BG101" s="228">
        <f>IF(N101="zákl. přenesená",J101,0)</f>
        <v>0</v>
      </c>
      <c r="BH101" s="228">
        <f>IF(N101="sníž. přenesená",J101,0)</f>
        <v>0</v>
      </c>
      <c r="BI101" s="228">
        <f>IF(N101="nulová",J101,0)</f>
        <v>0</v>
      </c>
      <c r="BJ101" s="20" t="s">
        <v>81</v>
      </c>
      <c r="BK101" s="228">
        <f>ROUND(I101*H101,2)</f>
        <v>0</v>
      </c>
      <c r="BL101" s="20" t="s">
        <v>279</v>
      </c>
      <c r="BM101" s="227" t="s">
        <v>2722</v>
      </c>
    </row>
    <row r="102" s="2" customFormat="1" ht="16.5" customHeight="1">
      <c r="A102" s="41"/>
      <c r="B102" s="42"/>
      <c r="C102" s="278" t="s">
        <v>261</v>
      </c>
      <c r="D102" s="278" t="s">
        <v>330</v>
      </c>
      <c r="E102" s="279" t="s">
        <v>2723</v>
      </c>
      <c r="F102" s="280" t="s">
        <v>2724</v>
      </c>
      <c r="G102" s="281" t="s">
        <v>246</v>
      </c>
      <c r="H102" s="282">
        <v>1</v>
      </c>
      <c r="I102" s="283"/>
      <c r="J102" s="284">
        <f>ROUND(I102*H102,2)</f>
        <v>0</v>
      </c>
      <c r="K102" s="280" t="s">
        <v>202</v>
      </c>
      <c r="L102" s="285"/>
      <c r="M102" s="286" t="s">
        <v>19</v>
      </c>
      <c r="N102" s="287" t="s">
        <v>45</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409</v>
      </c>
      <c r="AT102" s="227" t="s">
        <v>330</v>
      </c>
      <c r="AU102" s="227" t="s">
        <v>83</v>
      </c>
      <c r="AY102" s="20" t="s">
        <v>180</v>
      </c>
      <c r="BE102" s="228">
        <f>IF(N102="základní",J102,0)</f>
        <v>0</v>
      </c>
      <c r="BF102" s="228">
        <f>IF(N102="snížená",J102,0)</f>
        <v>0</v>
      </c>
      <c r="BG102" s="228">
        <f>IF(N102="zákl. přenesená",J102,0)</f>
        <v>0</v>
      </c>
      <c r="BH102" s="228">
        <f>IF(N102="sníž. přenesená",J102,0)</f>
        <v>0</v>
      </c>
      <c r="BI102" s="228">
        <f>IF(N102="nulová",J102,0)</f>
        <v>0</v>
      </c>
      <c r="BJ102" s="20" t="s">
        <v>81</v>
      </c>
      <c r="BK102" s="228">
        <f>ROUND(I102*H102,2)</f>
        <v>0</v>
      </c>
      <c r="BL102" s="20" t="s">
        <v>279</v>
      </c>
      <c r="BM102" s="227" t="s">
        <v>2725</v>
      </c>
    </row>
    <row r="103" s="2" customFormat="1" ht="16.5" customHeight="1">
      <c r="A103" s="41"/>
      <c r="B103" s="42"/>
      <c r="C103" s="278" t="s">
        <v>268</v>
      </c>
      <c r="D103" s="278" t="s">
        <v>330</v>
      </c>
      <c r="E103" s="279" t="s">
        <v>2726</v>
      </c>
      <c r="F103" s="280" t="s">
        <v>2727</v>
      </c>
      <c r="G103" s="281" t="s">
        <v>246</v>
      </c>
      <c r="H103" s="282">
        <v>1</v>
      </c>
      <c r="I103" s="283"/>
      <c r="J103" s="284">
        <f>ROUND(I103*H103,2)</f>
        <v>0</v>
      </c>
      <c r="K103" s="280" t="s">
        <v>185</v>
      </c>
      <c r="L103" s="285"/>
      <c r="M103" s="286" t="s">
        <v>19</v>
      </c>
      <c r="N103" s="287" t="s">
        <v>45</v>
      </c>
      <c r="O103" s="87"/>
      <c r="P103" s="225">
        <f>O103*H103</f>
        <v>0</v>
      </c>
      <c r="Q103" s="225">
        <v>0</v>
      </c>
      <c r="R103" s="225">
        <f>Q103*H103</f>
        <v>0</v>
      </c>
      <c r="S103" s="225">
        <v>0</v>
      </c>
      <c r="T103" s="226">
        <f>S103*H103</f>
        <v>0</v>
      </c>
      <c r="U103" s="41"/>
      <c r="V103" s="41"/>
      <c r="W103" s="41"/>
      <c r="X103" s="41"/>
      <c r="Y103" s="41"/>
      <c r="Z103" s="41"/>
      <c r="AA103" s="41"/>
      <c r="AB103" s="41"/>
      <c r="AC103" s="41"/>
      <c r="AD103" s="41"/>
      <c r="AE103" s="41"/>
      <c r="AR103" s="227" t="s">
        <v>409</v>
      </c>
      <c r="AT103" s="227" t="s">
        <v>330</v>
      </c>
      <c r="AU103" s="227" t="s">
        <v>83</v>
      </c>
      <c r="AY103" s="20" t="s">
        <v>180</v>
      </c>
      <c r="BE103" s="228">
        <f>IF(N103="základní",J103,0)</f>
        <v>0</v>
      </c>
      <c r="BF103" s="228">
        <f>IF(N103="snížená",J103,0)</f>
        <v>0</v>
      </c>
      <c r="BG103" s="228">
        <f>IF(N103="zákl. přenesená",J103,0)</f>
        <v>0</v>
      </c>
      <c r="BH103" s="228">
        <f>IF(N103="sníž. přenesená",J103,0)</f>
        <v>0</v>
      </c>
      <c r="BI103" s="228">
        <f>IF(N103="nulová",J103,0)</f>
        <v>0</v>
      </c>
      <c r="BJ103" s="20" t="s">
        <v>81</v>
      </c>
      <c r="BK103" s="228">
        <f>ROUND(I103*H103,2)</f>
        <v>0</v>
      </c>
      <c r="BL103" s="20" t="s">
        <v>279</v>
      </c>
      <c r="BM103" s="227" t="s">
        <v>2728</v>
      </c>
    </row>
    <row r="104" s="2" customFormat="1" ht="21.75" customHeight="1">
      <c r="A104" s="41"/>
      <c r="B104" s="42"/>
      <c r="C104" s="278" t="s">
        <v>274</v>
      </c>
      <c r="D104" s="278" t="s">
        <v>330</v>
      </c>
      <c r="E104" s="279" t="s">
        <v>2729</v>
      </c>
      <c r="F104" s="280" t="s">
        <v>1894</v>
      </c>
      <c r="G104" s="281" t="s">
        <v>350</v>
      </c>
      <c r="H104" s="282">
        <v>5</v>
      </c>
      <c r="I104" s="283"/>
      <c r="J104" s="284">
        <f>ROUND(I104*H104,2)</f>
        <v>0</v>
      </c>
      <c r="K104" s="280" t="s">
        <v>185</v>
      </c>
      <c r="L104" s="285"/>
      <c r="M104" s="286" t="s">
        <v>19</v>
      </c>
      <c r="N104" s="287" t="s">
        <v>45</v>
      </c>
      <c r="O104" s="87"/>
      <c r="P104" s="225">
        <f>O104*H104</f>
        <v>0</v>
      </c>
      <c r="Q104" s="225">
        <v>0</v>
      </c>
      <c r="R104" s="225">
        <f>Q104*H104</f>
        <v>0</v>
      </c>
      <c r="S104" s="225">
        <v>0</v>
      </c>
      <c r="T104" s="226">
        <f>S104*H104</f>
        <v>0</v>
      </c>
      <c r="U104" s="41"/>
      <c r="V104" s="41"/>
      <c r="W104" s="41"/>
      <c r="X104" s="41"/>
      <c r="Y104" s="41"/>
      <c r="Z104" s="41"/>
      <c r="AA104" s="41"/>
      <c r="AB104" s="41"/>
      <c r="AC104" s="41"/>
      <c r="AD104" s="41"/>
      <c r="AE104" s="41"/>
      <c r="AR104" s="227" t="s">
        <v>409</v>
      </c>
      <c r="AT104" s="227" t="s">
        <v>330</v>
      </c>
      <c r="AU104" s="227" t="s">
        <v>83</v>
      </c>
      <c r="AY104" s="20" t="s">
        <v>180</v>
      </c>
      <c r="BE104" s="228">
        <f>IF(N104="základní",J104,0)</f>
        <v>0</v>
      </c>
      <c r="BF104" s="228">
        <f>IF(N104="snížená",J104,0)</f>
        <v>0</v>
      </c>
      <c r="BG104" s="228">
        <f>IF(N104="zákl. přenesená",J104,0)</f>
        <v>0</v>
      </c>
      <c r="BH104" s="228">
        <f>IF(N104="sníž. přenesená",J104,0)</f>
        <v>0</v>
      </c>
      <c r="BI104" s="228">
        <f>IF(N104="nulová",J104,0)</f>
        <v>0</v>
      </c>
      <c r="BJ104" s="20" t="s">
        <v>81</v>
      </c>
      <c r="BK104" s="228">
        <f>ROUND(I104*H104,2)</f>
        <v>0</v>
      </c>
      <c r="BL104" s="20" t="s">
        <v>279</v>
      </c>
      <c r="BM104" s="227" t="s">
        <v>2730</v>
      </c>
    </row>
    <row r="105" s="2" customFormat="1" ht="16.5" customHeight="1">
      <c r="A105" s="41"/>
      <c r="B105" s="42"/>
      <c r="C105" s="278" t="s">
        <v>279</v>
      </c>
      <c r="D105" s="278" t="s">
        <v>330</v>
      </c>
      <c r="E105" s="279" t="s">
        <v>2731</v>
      </c>
      <c r="F105" s="280" t="s">
        <v>2732</v>
      </c>
      <c r="G105" s="281" t="s">
        <v>1872</v>
      </c>
      <c r="H105" s="299"/>
      <c r="I105" s="283"/>
      <c r="J105" s="284">
        <f>ROUND(I105*H105,2)</f>
        <v>0</v>
      </c>
      <c r="K105" s="280" t="s">
        <v>185</v>
      </c>
      <c r="L105" s="285"/>
      <c r="M105" s="300" t="s">
        <v>19</v>
      </c>
      <c r="N105" s="301" t="s">
        <v>45</v>
      </c>
      <c r="O105" s="292"/>
      <c r="P105" s="296">
        <f>O105*H105</f>
        <v>0</v>
      </c>
      <c r="Q105" s="296">
        <v>0</v>
      </c>
      <c r="R105" s="296">
        <f>Q105*H105</f>
        <v>0</v>
      </c>
      <c r="S105" s="296">
        <v>0</v>
      </c>
      <c r="T105" s="297">
        <f>S105*H105</f>
        <v>0</v>
      </c>
      <c r="U105" s="41"/>
      <c r="V105" s="41"/>
      <c r="W105" s="41"/>
      <c r="X105" s="41"/>
      <c r="Y105" s="41"/>
      <c r="Z105" s="41"/>
      <c r="AA105" s="41"/>
      <c r="AB105" s="41"/>
      <c r="AC105" s="41"/>
      <c r="AD105" s="41"/>
      <c r="AE105" s="41"/>
      <c r="AR105" s="227" t="s">
        <v>409</v>
      </c>
      <c r="AT105" s="227" t="s">
        <v>330</v>
      </c>
      <c r="AU105" s="227" t="s">
        <v>83</v>
      </c>
      <c r="AY105" s="20" t="s">
        <v>180</v>
      </c>
      <c r="BE105" s="228">
        <f>IF(N105="základní",J105,0)</f>
        <v>0</v>
      </c>
      <c r="BF105" s="228">
        <f>IF(N105="snížená",J105,0)</f>
        <v>0</v>
      </c>
      <c r="BG105" s="228">
        <f>IF(N105="zákl. přenesená",J105,0)</f>
        <v>0</v>
      </c>
      <c r="BH105" s="228">
        <f>IF(N105="sníž. přenesená",J105,0)</f>
        <v>0</v>
      </c>
      <c r="BI105" s="228">
        <f>IF(N105="nulová",J105,0)</f>
        <v>0</v>
      </c>
      <c r="BJ105" s="20" t="s">
        <v>81</v>
      </c>
      <c r="BK105" s="228">
        <f>ROUND(I105*H105,2)</f>
        <v>0</v>
      </c>
      <c r="BL105" s="20" t="s">
        <v>279</v>
      </c>
      <c r="BM105" s="227" t="s">
        <v>2733</v>
      </c>
    </row>
    <row r="106" s="2" customFormat="1" ht="6.96" customHeight="1">
      <c r="A106" s="41"/>
      <c r="B106" s="62"/>
      <c r="C106" s="63"/>
      <c r="D106" s="63"/>
      <c r="E106" s="63"/>
      <c r="F106" s="63"/>
      <c r="G106" s="63"/>
      <c r="H106" s="63"/>
      <c r="I106" s="63"/>
      <c r="J106" s="63"/>
      <c r="K106" s="63"/>
      <c r="L106" s="47"/>
      <c r="M106" s="41"/>
      <c r="O106" s="41"/>
      <c r="P106" s="41"/>
      <c r="Q106" s="41"/>
      <c r="R106" s="41"/>
      <c r="S106" s="41"/>
      <c r="T106" s="41"/>
      <c r="U106" s="41"/>
      <c r="V106" s="41"/>
      <c r="W106" s="41"/>
      <c r="X106" s="41"/>
      <c r="Y106" s="41"/>
      <c r="Z106" s="41"/>
      <c r="AA106" s="41"/>
      <c r="AB106" s="41"/>
      <c r="AC106" s="41"/>
      <c r="AD106" s="41"/>
      <c r="AE106" s="41"/>
    </row>
  </sheetData>
  <sheetProtection sheet="1" autoFilter="0" formatColumns="0" formatRows="0" objects="1" scenarios="1" spinCount="100000" saltValue="akD7P3X3DabDdsdoJC/3fj6XYozwdmOKNZknixK5KUQ8H1vgVWQflq5eoqFCxJtF+WNjfMUEztGMU0yzI/Jedg==" hashValue="X6FDivZGqeyliAMMTFWt1yPFvMbpwWt2LAIaMmo25IGvn+/9paB5n3ORUHDnOd6rSySoGbaE/3rXysWr+f0q3g==" algorithmName="SHA-512" password="CC35"/>
  <autoFilter ref="C86:K105"/>
  <mergeCells count="12">
    <mergeCell ref="E7:H7"/>
    <mergeCell ref="E9:H9"/>
    <mergeCell ref="E11:H11"/>
    <mergeCell ref="E20:H20"/>
    <mergeCell ref="E29:H29"/>
    <mergeCell ref="E50:H50"/>
    <mergeCell ref="E52:H52"/>
    <mergeCell ref="E54:H54"/>
    <mergeCell ref="E75:H75"/>
    <mergeCell ref="E77:H77"/>
    <mergeCell ref="E79:H79"/>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110</v>
      </c>
    </row>
    <row r="3" s="1" customFormat="1" ht="6.96" customHeight="1">
      <c r="B3" s="142"/>
      <c r="C3" s="143"/>
      <c r="D3" s="143"/>
      <c r="E3" s="143"/>
      <c r="F3" s="143"/>
      <c r="G3" s="143"/>
      <c r="H3" s="143"/>
      <c r="I3" s="143"/>
      <c r="J3" s="143"/>
      <c r="K3" s="143"/>
      <c r="L3" s="23"/>
      <c r="AT3" s="20" t="s">
        <v>83</v>
      </c>
    </row>
    <row r="4" s="1" customFormat="1" ht="24.96" customHeight="1">
      <c r="B4" s="23"/>
      <c r="D4" s="144" t="s">
        <v>128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MŠ Záchlumí - přístavba pavilonu</v>
      </c>
      <c r="F7" s="146"/>
      <c r="G7" s="146"/>
      <c r="H7" s="146"/>
      <c r="L7" s="23"/>
    </row>
    <row r="8" s="1" customFormat="1" ht="12" customHeight="1">
      <c r="B8" s="23"/>
      <c r="D8" s="146" t="s">
        <v>132</v>
      </c>
      <c r="L8" s="23"/>
    </row>
    <row r="9" s="2" customFormat="1" ht="16.5" customHeight="1">
      <c r="A9" s="41"/>
      <c r="B9" s="47"/>
      <c r="C9" s="41"/>
      <c r="D9" s="41"/>
      <c r="E9" s="147" t="s">
        <v>2309</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134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1976</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23. 4. 2024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32</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33</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35</v>
      </c>
      <c r="E25" s="41"/>
      <c r="F25" s="41"/>
      <c r="G25" s="41"/>
      <c r="H25" s="41"/>
      <c r="I25" s="146" t="s">
        <v>26</v>
      </c>
      <c r="J25" s="136" t="s">
        <v>36</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37</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38</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40</v>
      </c>
      <c r="E32" s="41"/>
      <c r="F32" s="41"/>
      <c r="G32" s="41"/>
      <c r="H32" s="41"/>
      <c r="I32" s="41"/>
      <c r="J32" s="157">
        <f>ROUND(J91,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42</v>
      </c>
      <c r="G34" s="41"/>
      <c r="H34" s="41"/>
      <c r="I34" s="158" t="s">
        <v>41</v>
      </c>
      <c r="J34" s="158" t="s">
        <v>43</v>
      </c>
      <c r="K34" s="41"/>
      <c r="L34" s="148"/>
      <c r="S34" s="41"/>
      <c r="T34" s="41"/>
      <c r="U34" s="41"/>
      <c r="V34" s="41"/>
      <c r="W34" s="41"/>
      <c r="X34" s="41"/>
      <c r="Y34" s="41"/>
      <c r="Z34" s="41"/>
      <c r="AA34" s="41"/>
      <c r="AB34" s="41"/>
      <c r="AC34" s="41"/>
      <c r="AD34" s="41"/>
      <c r="AE34" s="41"/>
    </row>
    <row r="35" s="2" customFormat="1" ht="14.4" customHeight="1">
      <c r="A35" s="41"/>
      <c r="B35" s="47"/>
      <c r="C35" s="41"/>
      <c r="D35" s="159" t="s">
        <v>44</v>
      </c>
      <c r="E35" s="146" t="s">
        <v>45</v>
      </c>
      <c r="F35" s="160">
        <f>ROUND((SUM(BE91:BE139)),  2)</f>
        <v>0</v>
      </c>
      <c r="G35" s="41"/>
      <c r="H35" s="41"/>
      <c r="I35" s="161">
        <v>0.20999999999999999</v>
      </c>
      <c r="J35" s="160">
        <f>ROUND(((SUM(BE91:BE139))*I35),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46</v>
      </c>
      <c r="F36" s="160">
        <f>ROUND((SUM(BF91:BF139)),  2)</f>
        <v>0</v>
      </c>
      <c r="G36" s="41"/>
      <c r="H36" s="41"/>
      <c r="I36" s="161">
        <v>0.12</v>
      </c>
      <c r="J36" s="160">
        <f>ROUND(((SUM(BF91:BF139))*I36),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47</v>
      </c>
      <c r="F37" s="160">
        <f>ROUND((SUM(BG91:BG139)),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48</v>
      </c>
      <c r="F38" s="160">
        <f>ROUND((SUM(BH91:BH139)),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49</v>
      </c>
      <c r="F39" s="160">
        <f>ROUND((SUM(BI91:BI139)),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50</v>
      </c>
      <c r="E41" s="164"/>
      <c r="F41" s="164"/>
      <c r="G41" s="165" t="s">
        <v>51</v>
      </c>
      <c r="H41" s="166" t="s">
        <v>52</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MŠ Záchlumí - přístavba pavilonu</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132</v>
      </c>
      <c r="D51" s="25"/>
      <c r="E51" s="25"/>
      <c r="F51" s="25"/>
      <c r="G51" s="25"/>
      <c r="H51" s="25"/>
      <c r="I51" s="25"/>
      <c r="J51" s="25"/>
      <c r="K51" s="25"/>
      <c r="L51" s="23"/>
    </row>
    <row r="52" s="2" customFormat="1" ht="16.5" customHeight="1">
      <c r="A52" s="41"/>
      <c r="B52" s="42"/>
      <c r="C52" s="43"/>
      <c r="D52" s="43"/>
      <c r="E52" s="173" t="s">
        <v>2309</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134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04 - VZT</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23. 4. 2024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Obec Záchlumí</v>
      </c>
      <c r="G58" s="43"/>
      <c r="H58" s="43"/>
      <c r="I58" s="35" t="s">
        <v>31</v>
      </c>
      <c r="J58" s="39" t="str">
        <f>E23</f>
        <v>Ing. Miloš Valíček</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35</v>
      </c>
      <c r="J59" s="39" t="str">
        <f>E26</f>
        <v xml:space="preserve">Veronika Šoulová </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137</v>
      </c>
      <c r="D61" s="175"/>
      <c r="E61" s="175"/>
      <c r="F61" s="175"/>
      <c r="G61" s="175"/>
      <c r="H61" s="175"/>
      <c r="I61" s="175"/>
      <c r="J61" s="176" t="s">
        <v>138</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72</v>
      </c>
      <c r="D63" s="43"/>
      <c r="E63" s="43"/>
      <c r="F63" s="43"/>
      <c r="G63" s="43"/>
      <c r="H63" s="43"/>
      <c r="I63" s="43"/>
      <c r="J63" s="105">
        <f>J91</f>
        <v>0</v>
      </c>
      <c r="K63" s="43"/>
      <c r="L63" s="148"/>
      <c r="S63" s="41"/>
      <c r="T63" s="41"/>
      <c r="U63" s="41"/>
      <c r="V63" s="41"/>
      <c r="W63" s="41"/>
      <c r="X63" s="41"/>
      <c r="Y63" s="41"/>
      <c r="Z63" s="41"/>
      <c r="AA63" s="41"/>
      <c r="AB63" s="41"/>
      <c r="AC63" s="41"/>
      <c r="AD63" s="41"/>
      <c r="AE63" s="41"/>
      <c r="AU63" s="20" t="s">
        <v>139</v>
      </c>
    </row>
    <row r="64" s="9" customFormat="1" ht="24.96" customHeight="1">
      <c r="A64" s="9"/>
      <c r="B64" s="178"/>
      <c r="C64" s="179"/>
      <c r="D64" s="180" t="s">
        <v>146</v>
      </c>
      <c r="E64" s="181"/>
      <c r="F64" s="181"/>
      <c r="G64" s="181"/>
      <c r="H64" s="181"/>
      <c r="I64" s="181"/>
      <c r="J64" s="182">
        <f>J92</f>
        <v>0</v>
      </c>
      <c r="K64" s="179"/>
      <c r="L64" s="183"/>
      <c r="S64" s="9"/>
      <c r="T64" s="9"/>
      <c r="U64" s="9"/>
      <c r="V64" s="9"/>
      <c r="W64" s="9"/>
      <c r="X64" s="9"/>
      <c r="Y64" s="9"/>
      <c r="Z64" s="9"/>
      <c r="AA64" s="9"/>
      <c r="AB64" s="9"/>
      <c r="AC64" s="9"/>
      <c r="AD64" s="9"/>
      <c r="AE64" s="9"/>
    </row>
    <row r="65" s="10" customFormat="1" ht="19.92" customHeight="1">
      <c r="A65" s="10"/>
      <c r="B65" s="184"/>
      <c r="C65" s="128"/>
      <c r="D65" s="185" t="s">
        <v>1977</v>
      </c>
      <c r="E65" s="186"/>
      <c r="F65" s="186"/>
      <c r="G65" s="186"/>
      <c r="H65" s="186"/>
      <c r="I65" s="186"/>
      <c r="J65" s="187">
        <f>J93</f>
        <v>0</v>
      </c>
      <c r="K65" s="128"/>
      <c r="L65" s="188"/>
      <c r="S65" s="10"/>
      <c r="T65" s="10"/>
      <c r="U65" s="10"/>
      <c r="V65" s="10"/>
      <c r="W65" s="10"/>
      <c r="X65" s="10"/>
      <c r="Y65" s="10"/>
      <c r="Z65" s="10"/>
      <c r="AA65" s="10"/>
      <c r="AB65" s="10"/>
      <c r="AC65" s="10"/>
      <c r="AD65" s="10"/>
      <c r="AE65" s="10"/>
    </row>
    <row r="66" s="10" customFormat="1" ht="14.88" customHeight="1">
      <c r="A66" s="10"/>
      <c r="B66" s="184"/>
      <c r="C66" s="128"/>
      <c r="D66" s="185" t="s">
        <v>1978</v>
      </c>
      <c r="E66" s="186"/>
      <c r="F66" s="186"/>
      <c r="G66" s="186"/>
      <c r="H66" s="186"/>
      <c r="I66" s="186"/>
      <c r="J66" s="187">
        <f>J94</f>
        <v>0</v>
      </c>
      <c r="K66" s="128"/>
      <c r="L66" s="188"/>
      <c r="S66" s="10"/>
      <c r="T66" s="10"/>
      <c r="U66" s="10"/>
      <c r="V66" s="10"/>
      <c r="W66" s="10"/>
      <c r="X66" s="10"/>
      <c r="Y66" s="10"/>
      <c r="Z66" s="10"/>
      <c r="AA66" s="10"/>
      <c r="AB66" s="10"/>
      <c r="AC66" s="10"/>
      <c r="AD66" s="10"/>
      <c r="AE66" s="10"/>
    </row>
    <row r="67" s="10" customFormat="1" ht="14.88" customHeight="1">
      <c r="A67" s="10"/>
      <c r="B67" s="184"/>
      <c r="C67" s="128"/>
      <c r="D67" s="185" t="s">
        <v>2734</v>
      </c>
      <c r="E67" s="186"/>
      <c r="F67" s="186"/>
      <c r="G67" s="186"/>
      <c r="H67" s="186"/>
      <c r="I67" s="186"/>
      <c r="J67" s="187">
        <f>J104</f>
        <v>0</v>
      </c>
      <c r="K67" s="128"/>
      <c r="L67" s="188"/>
      <c r="S67" s="10"/>
      <c r="T67" s="10"/>
      <c r="U67" s="10"/>
      <c r="V67" s="10"/>
      <c r="W67" s="10"/>
      <c r="X67" s="10"/>
      <c r="Y67" s="10"/>
      <c r="Z67" s="10"/>
      <c r="AA67" s="10"/>
      <c r="AB67" s="10"/>
      <c r="AC67" s="10"/>
      <c r="AD67" s="10"/>
      <c r="AE67" s="10"/>
    </row>
    <row r="68" s="10" customFormat="1" ht="14.88" customHeight="1">
      <c r="A68" s="10"/>
      <c r="B68" s="184"/>
      <c r="C68" s="128"/>
      <c r="D68" s="185" t="s">
        <v>2735</v>
      </c>
      <c r="E68" s="186"/>
      <c r="F68" s="186"/>
      <c r="G68" s="186"/>
      <c r="H68" s="186"/>
      <c r="I68" s="186"/>
      <c r="J68" s="187">
        <f>J123</f>
        <v>0</v>
      </c>
      <c r="K68" s="128"/>
      <c r="L68" s="188"/>
      <c r="S68" s="10"/>
      <c r="T68" s="10"/>
      <c r="U68" s="10"/>
      <c r="V68" s="10"/>
      <c r="W68" s="10"/>
      <c r="X68" s="10"/>
      <c r="Y68" s="10"/>
      <c r="Z68" s="10"/>
      <c r="AA68" s="10"/>
      <c r="AB68" s="10"/>
      <c r="AC68" s="10"/>
      <c r="AD68" s="10"/>
      <c r="AE68" s="10"/>
    </row>
    <row r="69" s="10" customFormat="1" ht="14.88" customHeight="1">
      <c r="A69" s="10"/>
      <c r="B69" s="184"/>
      <c r="C69" s="128"/>
      <c r="D69" s="185" t="s">
        <v>2736</v>
      </c>
      <c r="E69" s="186"/>
      <c r="F69" s="186"/>
      <c r="G69" s="186"/>
      <c r="H69" s="186"/>
      <c r="I69" s="186"/>
      <c r="J69" s="187">
        <f>J134</f>
        <v>0</v>
      </c>
      <c r="K69" s="128"/>
      <c r="L69" s="188"/>
      <c r="S69" s="10"/>
      <c r="T69" s="10"/>
      <c r="U69" s="10"/>
      <c r="V69" s="10"/>
      <c r="W69" s="10"/>
      <c r="X69" s="10"/>
      <c r="Y69" s="10"/>
      <c r="Z69" s="10"/>
      <c r="AA69" s="10"/>
      <c r="AB69" s="10"/>
      <c r="AC69" s="10"/>
      <c r="AD69" s="10"/>
      <c r="AE69" s="10"/>
    </row>
    <row r="70" s="2" customFormat="1" ht="21.84" customHeight="1">
      <c r="A70" s="41"/>
      <c r="B70" s="42"/>
      <c r="C70" s="43"/>
      <c r="D70" s="43"/>
      <c r="E70" s="43"/>
      <c r="F70" s="43"/>
      <c r="G70" s="43"/>
      <c r="H70" s="43"/>
      <c r="I70" s="43"/>
      <c r="J70" s="43"/>
      <c r="K70" s="43"/>
      <c r="L70" s="148"/>
      <c r="S70" s="41"/>
      <c r="T70" s="41"/>
      <c r="U70" s="41"/>
      <c r="V70" s="41"/>
      <c r="W70" s="41"/>
      <c r="X70" s="41"/>
      <c r="Y70" s="41"/>
      <c r="Z70" s="41"/>
      <c r="AA70" s="41"/>
      <c r="AB70" s="41"/>
      <c r="AC70" s="41"/>
      <c r="AD70" s="41"/>
      <c r="AE70" s="41"/>
    </row>
    <row r="71" s="2" customFormat="1" ht="6.96" customHeight="1">
      <c r="A71" s="41"/>
      <c r="B71" s="62"/>
      <c r="C71" s="63"/>
      <c r="D71" s="63"/>
      <c r="E71" s="63"/>
      <c r="F71" s="63"/>
      <c r="G71" s="63"/>
      <c r="H71" s="63"/>
      <c r="I71" s="63"/>
      <c r="J71" s="63"/>
      <c r="K71" s="63"/>
      <c r="L71" s="148"/>
      <c r="S71" s="41"/>
      <c r="T71" s="41"/>
      <c r="U71" s="41"/>
      <c r="V71" s="41"/>
      <c r="W71" s="41"/>
      <c r="X71" s="41"/>
      <c r="Y71" s="41"/>
      <c r="Z71" s="41"/>
      <c r="AA71" s="41"/>
      <c r="AB71" s="41"/>
      <c r="AC71" s="41"/>
      <c r="AD71" s="41"/>
      <c r="AE71" s="41"/>
    </row>
    <row r="75" s="2" customFormat="1" ht="6.96" customHeight="1">
      <c r="A75" s="41"/>
      <c r="B75" s="64"/>
      <c r="C75" s="65"/>
      <c r="D75" s="65"/>
      <c r="E75" s="65"/>
      <c r="F75" s="65"/>
      <c r="G75" s="65"/>
      <c r="H75" s="65"/>
      <c r="I75" s="65"/>
      <c r="J75" s="65"/>
      <c r="K75" s="65"/>
      <c r="L75" s="148"/>
      <c r="S75" s="41"/>
      <c r="T75" s="41"/>
      <c r="U75" s="41"/>
      <c r="V75" s="41"/>
      <c r="W75" s="41"/>
      <c r="X75" s="41"/>
      <c r="Y75" s="41"/>
      <c r="Z75" s="41"/>
      <c r="AA75" s="41"/>
      <c r="AB75" s="41"/>
      <c r="AC75" s="41"/>
      <c r="AD75" s="41"/>
      <c r="AE75" s="41"/>
    </row>
    <row r="76" s="2" customFormat="1" ht="24.96" customHeight="1">
      <c r="A76" s="41"/>
      <c r="B76" s="42"/>
      <c r="C76" s="26" t="s">
        <v>165</v>
      </c>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2" customHeight="1">
      <c r="A78" s="41"/>
      <c r="B78" s="42"/>
      <c r="C78" s="35" t="s">
        <v>16</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16.5" customHeight="1">
      <c r="A79" s="41"/>
      <c r="B79" s="42"/>
      <c r="C79" s="43"/>
      <c r="D79" s="43"/>
      <c r="E79" s="173" t="str">
        <f>E7</f>
        <v>MŠ Záchlumí - přístavba pavilonu</v>
      </c>
      <c r="F79" s="35"/>
      <c r="G79" s="35"/>
      <c r="H79" s="35"/>
      <c r="I79" s="43"/>
      <c r="J79" s="43"/>
      <c r="K79" s="43"/>
      <c r="L79" s="148"/>
      <c r="S79" s="41"/>
      <c r="T79" s="41"/>
      <c r="U79" s="41"/>
      <c r="V79" s="41"/>
      <c r="W79" s="41"/>
      <c r="X79" s="41"/>
      <c r="Y79" s="41"/>
      <c r="Z79" s="41"/>
      <c r="AA79" s="41"/>
      <c r="AB79" s="41"/>
      <c r="AC79" s="41"/>
      <c r="AD79" s="41"/>
      <c r="AE79" s="41"/>
    </row>
    <row r="80" s="1" customFormat="1" ht="12" customHeight="1">
      <c r="B80" s="24"/>
      <c r="C80" s="35" t="s">
        <v>132</v>
      </c>
      <c r="D80" s="25"/>
      <c r="E80" s="25"/>
      <c r="F80" s="25"/>
      <c r="G80" s="25"/>
      <c r="H80" s="25"/>
      <c r="I80" s="25"/>
      <c r="J80" s="25"/>
      <c r="K80" s="25"/>
      <c r="L80" s="23"/>
    </row>
    <row r="81" s="2" customFormat="1" ht="16.5" customHeight="1">
      <c r="A81" s="41"/>
      <c r="B81" s="42"/>
      <c r="C81" s="43"/>
      <c r="D81" s="43"/>
      <c r="E81" s="173" t="s">
        <v>2309</v>
      </c>
      <c r="F81" s="43"/>
      <c r="G81" s="43"/>
      <c r="H81" s="43"/>
      <c r="I81" s="43"/>
      <c r="J81" s="43"/>
      <c r="K81" s="43"/>
      <c r="L81" s="148"/>
      <c r="S81" s="41"/>
      <c r="T81" s="41"/>
      <c r="U81" s="41"/>
      <c r="V81" s="41"/>
      <c r="W81" s="41"/>
      <c r="X81" s="41"/>
      <c r="Y81" s="41"/>
      <c r="Z81" s="41"/>
      <c r="AA81" s="41"/>
      <c r="AB81" s="41"/>
      <c r="AC81" s="41"/>
      <c r="AD81" s="41"/>
      <c r="AE81" s="41"/>
    </row>
    <row r="82" s="2" customFormat="1" ht="12" customHeight="1">
      <c r="A82" s="41"/>
      <c r="B82" s="42"/>
      <c r="C82" s="35" t="s">
        <v>134</v>
      </c>
      <c r="D82" s="43"/>
      <c r="E82" s="43"/>
      <c r="F82" s="43"/>
      <c r="G82" s="43"/>
      <c r="H82" s="43"/>
      <c r="I82" s="43"/>
      <c r="J82" s="43"/>
      <c r="K82" s="43"/>
      <c r="L82" s="148"/>
      <c r="S82" s="41"/>
      <c r="T82" s="41"/>
      <c r="U82" s="41"/>
      <c r="V82" s="41"/>
      <c r="W82" s="41"/>
      <c r="X82" s="41"/>
      <c r="Y82" s="41"/>
      <c r="Z82" s="41"/>
      <c r="AA82" s="41"/>
      <c r="AB82" s="41"/>
      <c r="AC82" s="41"/>
      <c r="AD82" s="41"/>
      <c r="AE82" s="41"/>
    </row>
    <row r="83" s="2" customFormat="1" ht="16.5" customHeight="1">
      <c r="A83" s="41"/>
      <c r="B83" s="42"/>
      <c r="C83" s="43"/>
      <c r="D83" s="43"/>
      <c r="E83" s="72" t="str">
        <f>E11</f>
        <v>04 - VZT</v>
      </c>
      <c r="F83" s="43"/>
      <c r="G83" s="43"/>
      <c r="H83" s="43"/>
      <c r="I83" s="43"/>
      <c r="J83" s="43"/>
      <c r="K83" s="43"/>
      <c r="L83" s="148"/>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48"/>
      <c r="S84" s="41"/>
      <c r="T84" s="41"/>
      <c r="U84" s="41"/>
      <c r="V84" s="41"/>
      <c r="W84" s="41"/>
      <c r="X84" s="41"/>
      <c r="Y84" s="41"/>
      <c r="Z84" s="41"/>
      <c r="AA84" s="41"/>
      <c r="AB84" s="41"/>
      <c r="AC84" s="41"/>
      <c r="AD84" s="41"/>
      <c r="AE84" s="41"/>
    </row>
    <row r="85" s="2" customFormat="1" ht="12" customHeight="1">
      <c r="A85" s="41"/>
      <c r="B85" s="42"/>
      <c r="C85" s="35" t="s">
        <v>21</v>
      </c>
      <c r="D85" s="43"/>
      <c r="E85" s="43"/>
      <c r="F85" s="30" t="str">
        <f>F14</f>
        <v xml:space="preserve"> </v>
      </c>
      <c r="G85" s="43"/>
      <c r="H85" s="43"/>
      <c r="I85" s="35" t="s">
        <v>23</v>
      </c>
      <c r="J85" s="75" t="str">
        <f>IF(J14="","",J14)</f>
        <v>23. 4. 2024</v>
      </c>
      <c r="K85" s="43"/>
      <c r="L85" s="148"/>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2" customFormat="1" ht="15.15" customHeight="1">
      <c r="A87" s="41"/>
      <c r="B87" s="42"/>
      <c r="C87" s="35" t="s">
        <v>25</v>
      </c>
      <c r="D87" s="43"/>
      <c r="E87" s="43"/>
      <c r="F87" s="30" t="str">
        <f>E17</f>
        <v>Obec Záchlumí</v>
      </c>
      <c r="G87" s="43"/>
      <c r="H87" s="43"/>
      <c r="I87" s="35" t="s">
        <v>31</v>
      </c>
      <c r="J87" s="39" t="str">
        <f>E23</f>
        <v>Ing. Miloš Valíček</v>
      </c>
      <c r="K87" s="43"/>
      <c r="L87" s="148"/>
      <c r="S87" s="41"/>
      <c r="T87" s="41"/>
      <c r="U87" s="41"/>
      <c r="V87" s="41"/>
      <c r="W87" s="41"/>
      <c r="X87" s="41"/>
      <c r="Y87" s="41"/>
      <c r="Z87" s="41"/>
      <c r="AA87" s="41"/>
      <c r="AB87" s="41"/>
      <c r="AC87" s="41"/>
      <c r="AD87" s="41"/>
      <c r="AE87" s="41"/>
    </row>
    <row r="88" s="2" customFormat="1" ht="15.15" customHeight="1">
      <c r="A88" s="41"/>
      <c r="B88" s="42"/>
      <c r="C88" s="35" t="s">
        <v>29</v>
      </c>
      <c r="D88" s="43"/>
      <c r="E88" s="43"/>
      <c r="F88" s="30" t="str">
        <f>IF(E20="","",E20)</f>
        <v>Vyplň údaj</v>
      </c>
      <c r="G88" s="43"/>
      <c r="H88" s="43"/>
      <c r="I88" s="35" t="s">
        <v>35</v>
      </c>
      <c r="J88" s="39" t="str">
        <f>E26</f>
        <v xml:space="preserve">Veronika Šoulová </v>
      </c>
      <c r="K88" s="43"/>
      <c r="L88" s="148"/>
      <c r="S88" s="41"/>
      <c r="T88" s="41"/>
      <c r="U88" s="41"/>
      <c r="V88" s="41"/>
      <c r="W88" s="41"/>
      <c r="X88" s="41"/>
      <c r="Y88" s="41"/>
      <c r="Z88" s="41"/>
      <c r="AA88" s="41"/>
      <c r="AB88" s="41"/>
      <c r="AC88" s="41"/>
      <c r="AD88" s="41"/>
      <c r="AE88" s="41"/>
    </row>
    <row r="89" s="2" customFormat="1" ht="10.32" customHeight="1">
      <c r="A89" s="41"/>
      <c r="B89" s="42"/>
      <c r="C89" s="43"/>
      <c r="D89" s="43"/>
      <c r="E89" s="43"/>
      <c r="F89" s="43"/>
      <c r="G89" s="43"/>
      <c r="H89" s="43"/>
      <c r="I89" s="43"/>
      <c r="J89" s="43"/>
      <c r="K89" s="43"/>
      <c r="L89" s="148"/>
      <c r="S89" s="41"/>
      <c r="T89" s="41"/>
      <c r="U89" s="41"/>
      <c r="V89" s="41"/>
      <c r="W89" s="41"/>
      <c r="X89" s="41"/>
      <c r="Y89" s="41"/>
      <c r="Z89" s="41"/>
      <c r="AA89" s="41"/>
      <c r="AB89" s="41"/>
      <c r="AC89" s="41"/>
      <c r="AD89" s="41"/>
      <c r="AE89" s="41"/>
    </row>
    <row r="90" s="11" customFormat="1" ht="29.28" customHeight="1">
      <c r="A90" s="189"/>
      <c r="B90" s="190"/>
      <c r="C90" s="191" t="s">
        <v>166</v>
      </c>
      <c r="D90" s="192" t="s">
        <v>59</v>
      </c>
      <c r="E90" s="192" t="s">
        <v>55</v>
      </c>
      <c r="F90" s="192" t="s">
        <v>56</v>
      </c>
      <c r="G90" s="192" t="s">
        <v>167</v>
      </c>
      <c r="H90" s="192" t="s">
        <v>168</v>
      </c>
      <c r="I90" s="192" t="s">
        <v>169</v>
      </c>
      <c r="J90" s="192" t="s">
        <v>138</v>
      </c>
      <c r="K90" s="193" t="s">
        <v>170</v>
      </c>
      <c r="L90" s="194"/>
      <c r="M90" s="95" t="s">
        <v>19</v>
      </c>
      <c r="N90" s="96" t="s">
        <v>44</v>
      </c>
      <c r="O90" s="96" t="s">
        <v>171</v>
      </c>
      <c r="P90" s="96" t="s">
        <v>172</v>
      </c>
      <c r="Q90" s="96" t="s">
        <v>173</v>
      </c>
      <c r="R90" s="96" t="s">
        <v>174</v>
      </c>
      <c r="S90" s="96" t="s">
        <v>175</v>
      </c>
      <c r="T90" s="97" t="s">
        <v>176</v>
      </c>
      <c r="U90" s="189"/>
      <c r="V90" s="189"/>
      <c r="W90" s="189"/>
      <c r="X90" s="189"/>
      <c r="Y90" s="189"/>
      <c r="Z90" s="189"/>
      <c r="AA90" s="189"/>
      <c r="AB90" s="189"/>
      <c r="AC90" s="189"/>
      <c r="AD90" s="189"/>
      <c r="AE90" s="189"/>
    </row>
    <row r="91" s="2" customFormat="1" ht="22.8" customHeight="1">
      <c r="A91" s="41"/>
      <c r="B91" s="42"/>
      <c r="C91" s="102" t="s">
        <v>177</v>
      </c>
      <c r="D91" s="43"/>
      <c r="E91" s="43"/>
      <c r="F91" s="43"/>
      <c r="G91" s="43"/>
      <c r="H91" s="43"/>
      <c r="I91" s="43"/>
      <c r="J91" s="195">
        <f>BK91</f>
        <v>0</v>
      </c>
      <c r="K91" s="43"/>
      <c r="L91" s="47"/>
      <c r="M91" s="98"/>
      <c r="N91" s="196"/>
      <c r="O91" s="99"/>
      <c r="P91" s="197">
        <f>P92</f>
        <v>0</v>
      </c>
      <c r="Q91" s="99"/>
      <c r="R91" s="197">
        <f>R92</f>
        <v>0</v>
      </c>
      <c r="S91" s="99"/>
      <c r="T91" s="198">
        <f>T92</f>
        <v>0</v>
      </c>
      <c r="U91" s="41"/>
      <c r="V91" s="41"/>
      <c r="W91" s="41"/>
      <c r="X91" s="41"/>
      <c r="Y91" s="41"/>
      <c r="Z91" s="41"/>
      <c r="AA91" s="41"/>
      <c r="AB91" s="41"/>
      <c r="AC91" s="41"/>
      <c r="AD91" s="41"/>
      <c r="AE91" s="41"/>
      <c r="AT91" s="20" t="s">
        <v>73</v>
      </c>
      <c r="AU91" s="20" t="s">
        <v>139</v>
      </c>
      <c r="BK91" s="199">
        <f>BK92</f>
        <v>0</v>
      </c>
    </row>
    <row r="92" s="12" customFormat="1" ht="25.92" customHeight="1">
      <c r="A92" s="12"/>
      <c r="B92" s="200"/>
      <c r="C92" s="201"/>
      <c r="D92" s="202" t="s">
        <v>73</v>
      </c>
      <c r="E92" s="203" t="s">
        <v>414</v>
      </c>
      <c r="F92" s="203" t="s">
        <v>415</v>
      </c>
      <c r="G92" s="201"/>
      <c r="H92" s="201"/>
      <c r="I92" s="204"/>
      <c r="J92" s="205">
        <f>BK92</f>
        <v>0</v>
      </c>
      <c r="K92" s="201"/>
      <c r="L92" s="206"/>
      <c r="M92" s="207"/>
      <c r="N92" s="208"/>
      <c r="O92" s="208"/>
      <c r="P92" s="209">
        <f>P93</f>
        <v>0</v>
      </c>
      <c r="Q92" s="208"/>
      <c r="R92" s="209">
        <f>R93</f>
        <v>0</v>
      </c>
      <c r="S92" s="208"/>
      <c r="T92" s="210">
        <f>T93</f>
        <v>0</v>
      </c>
      <c r="U92" s="12"/>
      <c r="V92" s="12"/>
      <c r="W92" s="12"/>
      <c r="X92" s="12"/>
      <c r="Y92" s="12"/>
      <c r="Z92" s="12"/>
      <c r="AA92" s="12"/>
      <c r="AB92" s="12"/>
      <c r="AC92" s="12"/>
      <c r="AD92" s="12"/>
      <c r="AE92" s="12"/>
      <c r="AR92" s="211" t="s">
        <v>83</v>
      </c>
      <c r="AT92" s="212" t="s">
        <v>73</v>
      </c>
      <c r="AU92" s="212" t="s">
        <v>74</v>
      </c>
      <c r="AY92" s="211" t="s">
        <v>180</v>
      </c>
      <c r="BK92" s="213">
        <f>BK93</f>
        <v>0</v>
      </c>
    </row>
    <row r="93" s="12" customFormat="1" ht="22.8" customHeight="1">
      <c r="A93" s="12"/>
      <c r="B93" s="200"/>
      <c r="C93" s="201"/>
      <c r="D93" s="202" t="s">
        <v>73</v>
      </c>
      <c r="E93" s="214" t="s">
        <v>1982</v>
      </c>
      <c r="F93" s="214" t="s">
        <v>1983</v>
      </c>
      <c r="G93" s="201"/>
      <c r="H93" s="201"/>
      <c r="I93" s="204"/>
      <c r="J93" s="215">
        <f>BK93</f>
        <v>0</v>
      </c>
      <c r="K93" s="201"/>
      <c r="L93" s="206"/>
      <c r="M93" s="207"/>
      <c r="N93" s="208"/>
      <c r="O93" s="208"/>
      <c r="P93" s="209">
        <f>P94+P104+P123+P134</f>
        <v>0</v>
      </c>
      <c r="Q93" s="208"/>
      <c r="R93" s="209">
        <f>R94+R104+R123+R134</f>
        <v>0</v>
      </c>
      <c r="S93" s="208"/>
      <c r="T93" s="210">
        <f>T94+T104+T123+T134</f>
        <v>0</v>
      </c>
      <c r="U93" s="12"/>
      <c r="V93" s="12"/>
      <c r="W93" s="12"/>
      <c r="X93" s="12"/>
      <c r="Y93" s="12"/>
      <c r="Z93" s="12"/>
      <c r="AA93" s="12"/>
      <c r="AB93" s="12"/>
      <c r="AC93" s="12"/>
      <c r="AD93" s="12"/>
      <c r="AE93" s="12"/>
      <c r="AR93" s="211" t="s">
        <v>83</v>
      </c>
      <c r="AT93" s="212" t="s">
        <v>73</v>
      </c>
      <c r="AU93" s="212" t="s">
        <v>81</v>
      </c>
      <c r="AY93" s="211" t="s">
        <v>180</v>
      </c>
      <c r="BK93" s="213">
        <f>BK94+BK104+BK123+BK134</f>
        <v>0</v>
      </c>
    </row>
    <row r="94" s="12" customFormat="1" ht="20.88" customHeight="1">
      <c r="A94" s="12"/>
      <c r="B94" s="200"/>
      <c r="C94" s="201"/>
      <c r="D94" s="202" t="s">
        <v>73</v>
      </c>
      <c r="E94" s="214" t="s">
        <v>1984</v>
      </c>
      <c r="F94" s="214" t="s">
        <v>1985</v>
      </c>
      <c r="G94" s="201"/>
      <c r="H94" s="201"/>
      <c r="I94" s="204"/>
      <c r="J94" s="215">
        <f>BK94</f>
        <v>0</v>
      </c>
      <c r="K94" s="201"/>
      <c r="L94" s="206"/>
      <c r="M94" s="207"/>
      <c r="N94" s="208"/>
      <c r="O94" s="208"/>
      <c r="P94" s="209">
        <f>SUM(P95:P103)</f>
        <v>0</v>
      </c>
      <c r="Q94" s="208"/>
      <c r="R94" s="209">
        <f>SUM(R95:R103)</f>
        <v>0</v>
      </c>
      <c r="S94" s="208"/>
      <c r="T94" s="210">
        <f>SUM(T95:T103)</f>
        <v>0</v>
      </c>
      <c r="U94" s="12"/>
      <c r="V94" s="12"/>
      <c r="W94" s="12"/>
      <c r="X94" s="12"/>
      <c r="Y94" s="12"/>
      <c r="Z94" s="12"/>
      <c r="AA94" s="12"/>
      <c r="AB94" s="12"/>
      <c r="AC94" s="12"/>
      <c r="AD94" s="12"/>
      <c r="AE94" s="12"/>
      <c r="AR94" s="211" t="s">
        <v>83</v>
      </c>
      <c r="AT94" s="212" t="s">
        <v>73</v>
      </c>
      <c r="AU94" s="212" t="s">
        <v>83</v>
      </c>
      <c r="AY94" s="211" t="s">
        <v>180</v>
      </c>
      <c r="BK94" s="213">
        <f>SUM(BK95:BK103)</f>
        <v>0</v>
      </c>
    </row>
    <row r="95" s="2" customFormat="1" ht="21.75" customHeight="1">
      <c r="A95" s="41"/>
      <c r="B95" s="42"/>
      <c r="C95" s="216" t="s">
        <v>81</v>
      </c>
      <c r="D95" s="216" t="s">
        <v>182</v>
      </c>
      <c r="E95" s="217" t="s">
        <v>1986</v>
      </c>
      <c r="F95" s="218" t="s">
        <v>1987</v>
      </c>
      <c r="G95" s="219" t="s">
        <v>246</v>
      </c>
      <c r="H95" s="220">
        <v>1</v>
      </c>
      <c r="I95" s="221"/>
      <c r="J95" s="222">
        <f>ROUND(I95*H95,2)</f>
        <v>0</v>
      </c>
      <c r="K95" s="218" t="s">
        <v>185</v>
      </c>
      <c r="L95" s="47"/>
      <c r="M95" s="223" t="s">
        <v>19</v>
      </c>
      <c r="N95" s="224" t="s">
        <v>45</v>
      </c>
      <c r="O95" s="87"/>
      <c r="P95" s="225">
        <f>O95*H95</f>
        <v>0</v>
      </c>
      <c r="Q95" s="225">
        <v>0</v>
      </c>
      <c r="R95" s="225">
        <f>Q95*H95</f>
        <v>0</v>
      </c>
      <c r="S95" s="225">
        <v>0</v>
      </c>
      <c r="T95" s="226">
        <f>S95*H95</f>
        <v>0</v>
      </c>
      <c r="U95" s="41"/>
      <c r="V95" s="41"/>
      <c r="W95" s="41"/>
      <c r="X95" s="41"/>
      <c r="Y95" s="41"/>
      <c r="Z95" s="41"/>
      <c r="AA95" s="41"/>
      <c r="AB95" s="41"/>
      <c r="AC95" s="41"/>
      <c r="AD95" s="41"/>
      <c r="AE95" s="41"/>
      <c r="AR95" s="227" t="s">
        <v>279</v>
      </c>
      <c r="AT95" s="227" t="s">
        <v>182</v>
      </c>
      <c r="AU95" s="227" t="s">
        <v>124</v>
      </c>
      <c r="AY95" s="20" t="s">
        <v>180</v>
      </c>
      <c r="BE95" s="228">
        <f>IF(N95="základní",J95,0)</f>
        <v>0</v>
      </c>
      <c r="BF95" s="228">
        <f>IF(N95="snížená",J95,0)</f>
        <v>0</v>
      </c>
      <c r="BG95" s="228">
        <f>IF(N95="zákl. přenesená",J95,0)</f>
        <v>0</v>
      </c>
      <c r="BH95" s="228">
        <f>IF(N95="sníž. přenesená",J95,0)</f>
        <v>0</v>
      </c>
      <c r="BI95" s="228">
        <f>IF(N95="nulová",J95,0)</f>
        <v>0</v>
      </c>
      <c r="BJ95" s="20" t="s">
        <v>81</v>
      </c>
      <c r="BK95" s="228">
        <f>ROUND(I95*H95,2)</f>
        <v>0</v>
      </c>
      <c r="BL95" s="20" t="s">
        <v>279</v>
      </c>
      <c r="BM95" s="227" t="s">
        <v>2737</v>
      </c>
    </row>
    <row r="96" s="2" customFormat="1">
      <c r="A96" s="41"/>
      <c r="B96" s="42"/>
      <c r="C96" s="43"/>
      <c r="D96" s="229" t="s">
        <v>188</v>
      </c>
      <c r="E96" s="43"/>
      <c r="F96" s="230" t="s">
        <v>1989</v>
      </c>
      <c r="G96" s="43"/>
      <c r="H96" s="43"/>
      <c r="I96" s="231"/>
      <c r="J96" s="43"/>
      <c r="K96" s="43"/>
      <c r="L96" s="47"/>
      <c r="M96" s="232"/>
      <c r="N96" s="233"/>
      <c r="O96" s="87"/>
      <c r="P96" s="87"/>
      <c r="Q96" s="87"/>
      <c r="R96" s="87"/>
      <c r="S96" s="87"/>
      <c r="T96" s="88"/>
      <c r="U96" s="41"/>
      <c r="V96" s="41"/>
      <c r="W96" s="41"/>
      <c r="X96" s="41"/>
      <c r="Y96" s="41"/>
      <c r="Z96" s="41"/>
      <c r="AA96" s="41"/>
      <c r="AB96" s="41"/>
      <c r="AC96" s="41"/>
      <c r="AD96" s="41"/>
      <c r="AE96" s="41"/>
      <c r="AT96" s="20" t="s">
        <v>188</v>
      </c>
      <c r="AU96" s="20" t="s">
        <v>124</v>
      </c>
    </row>
    <row r="97" s="2" customFormat="1" ht="16.5" customHeight="1">
      <c r="A97" s="41"/>
      <c r="B97" s="42"/>
      <c r="C97" s="278" t="s">
        <v>83</v>
      </c>
      <c r="D97" s="278" t="s">
        <v>330</v>
      </c>
      <c r="E97" s="279" t="s">
        <v>2738</v>
      </c>
      <c r="F97" s="280" t="s">
        <v>2739</v>
      </c>
      <c r="G97" s="281" t="s">
        <v>246</v>
      </c>
      <c r="H97" s="282">
        <v>1</v>
      </c>
      <c r="I97" s="283"/>
      <c r="J97" s="284">
        <f>ROUND(I97*H97,2)</f>
        <v>0</v>
      </c>
      <c r="K97" s="280" t="s">
        <v>202</v>
      </c>
      <c r="L97" s="285"/>
      <c r="M97" s="286" t="s">
        <v>19</v>
      </c>
      <c r="N97" s="287" t="s">
        <v>45</v>
      </c>
      <c r="O97" s="87"/>
      <c r="P97" s="225">
        <f>O97*H97</f>
        <v>0</v>
      </c>
      <c r="Q97" s="225">
        <v>0</v>
      </c>
      <c r="R97" s="225">
        <f>Q97*H97</f>
        <v>0</v>
      </c>
      <c r="S97" s="225">
        <v>0</v>
      </c>
      <c r="T97" s="226">
        <f>S97*H97</f>
        <v>0</v>
      </c>
      <c r="U97" s="41"/>
      <c r="V97" s="41"/>
      <c r="W97" s="41"/>
      <c r="X97" s="41"/>
      <c r="Y97" s="41"/>
      <c r="Z97" s="41"/>
      <c r="AA97" s="41"/>
      <c r="AB97" s="41"/>
      <c r="AC97" s="41"/>
      <c r="AD97" s="41"/>
      <c r="AE97" s="41"/>
      <c r="AR97" s="227" t="s">
        <v>409</v>
      </c>
      <c r="AT97" s="227" t="s">
        <v>330</v>
      </c>
      <c r="AU97" s="227" t="s">
        <v>124</v>
      </c>
      <c r="AY97" s="20" t="s">
        <v>180</v>
      </c>
      <c r="BE97" s="228">
        <f>IF(N97="základní",J97,0)</f>
        <v>0</v>
      </c>
      <c r="BF97" s="228">
        <f>IF(N97="snížená",J97,0)</f>
        <v>0</v>
      </c>
      <c r="BG97" s="228">
        <f>IF(N97="zákl. přenesená",J97,0)</f>
        <v>0</v>
      </c>
      <c r="BH97" s="228">
        <f>IF(N97="sníž. přenesená",J97,0)</f>
        <v>0</v>
      </c>
      <c r="BI97" s="228">
        <f>IF(N97="nulová",J97,0)</f>
        <v>0</v>
      </c>
      <c r="BJ97" s="20" t="s">
        <v>81</v>
      </c>
      <c r="BK97" s="228">
        <f>ROUND(I97*H97,2)</f>
        <v>0</v>
      </c>
      <c r="BL97" s="20" t="s">
        <v>279</v>
      </c>
      <c r="BM97" s="227" t="s">
        <v>2740</v>
      </c>
    </row>
    <row r="98" s="2" customFormat="1" ht="16.5" customHeight="1">
      <c r="A98" s="41"/>
      <c r="B98" s="42"/>
      <c r="C98" s="278" t="s">
        <v>124</v>
      </c>
      <c r="D98" s="278" t="s">
        <v>330</v>
      </c>
      <c r="E98" s="279" t="s">
        <v>1993</v>
      </c>
      <c r="F98" s="280" t="s">
        <v>1994</v>
      </c>
      <c r="G98" s="281" t="s">
        <v>246</v>
      </c>
      <c r="H98" s="282">
        <v>1</v>
      </c>
      <c r="I98" s="283"/>
      <c r="J98" s="284">
        <f>ROUND(I98*H98,2)</f>
        <v>0</v>
      </c>
      <c r="K98" s="280" t="s">
        <v>202</v>
      </c>
      <c r="L98" s="285"/>
      <c r="M98" s="286" t="s">
        <v>19</v>
      </c>
      <c r="N98" s="287" t="s">
        <v>45</v>
      </c>
      <c r="O98" s="87"/>
      <c r="P98" s="225">
        <f>O98*H98</f>
        <v>0</v>
      </c>
      <c r="Q98" s="225">
        <v>0</v>
      </c>
      <c r="R98" s="225">
        <f>Q98*H98</f>
        <v>0</v>
      </c>
      <c r="S98" s="225">
        <v>0</v>
      </c>
      <c r="T98" s="226">
        <f>S98*H98</f>
        <v>0</v>
      </c>
      <c r="U98" s="41"/>
      <c r="V98" s="41"/>
      <c r="W98" s="41"/>
      <c r="X98" s="41"/>
      <c r="Y98" s="41"/>
      <c r="Z98" s="41"/>
      <c r="AA98" s="41"/>
      <c r="AB98" s="41"/>
      <c r="AC98" s="41"/>
      <c r="AD98" s="41"/>
      <c r="AE98" s="41"/>
      <c r="AR98" s="227" t="s">
        <v>409</v>
      </c>
      <c r="AT98" s="227" t="s">
        <v>330</v>
      </c>
      <c r="AU98" s="227" t="s">
        <v>124</v>
      </c>
      <c r="AY98" s="20" t="s">
        <v>180</v>
      </c>
      <c r="BE98" s="228">
        <f>IF(N98="základní",J98,0)</f>
        <v>0</v>
      </c>
      <c r="BF98" s="228">
        <f>IF(N98="snížená",J98,0)</f>
        <v>0</v>
      </c>
      <c r="BG98" s="228">
        <f>IF(N98="zákl. přenesená",J98,0)</f>
        <v>0</v>
      </c>
      <c r="BH98" s="228">
        <f>IF(N98="sníž. přenesená",J98,0)</f>
        <v>0</v>
      </c>
      <c r="BI98" s="228">
        <f>IF(N98="nulová",J98,0)</f>
        <v>0</v>
      </c>
      <c r="BJ98" s="20" t="s">
        <v>81</v>
      </c>
      <c r="BK98" s="228">
        <f>ROUND(I98*H98,2)</f>
        <v>0</v>
      </c>
      <c r="BL98" s="20" t="s">
        <v>279</v>
      </c>
      <c r="BM98" s="227" t="s">
        <v>2741</v>
      </c>
    </row>
    <row r="99" s="2" customFormat="1" ht="16.5" customHeight="1">
      <c r="A99" s="41"/>
      <c r="B99" s="42"/>
      <c r="C99" s="278" t="s">
        <v>186</v>
      </c>
      <c r="D99" s="278" t="s">
        <v>330</v>
      </c>
      <c r="E99" s="279" t="s">
        <v>1996</v>
      </c>
      <c r="F99" s="280" t="s">
        <v>1997</v>
      </c>
      <c r="G99" s="281" t="s">
        <v>246</v>
      </c>
      <c r="H99" s="282">
        <v>2</v>
      </c>
      <c r="I99" s="283"/>
      <c r="J99" s="284">
        <f>ROUND(I99*H99,2)</f>
        <v>0</v>
      </c>
      <c r="K99" s="280" t="s">
        <v>202</v>
      </c>
      <c r="L99" s="285"/>
      <c r="M99" s="286" t="s">
        <v>19</v>
      </c>
      <c r="N99" s="287" t="s">
        <v>45</v>
      </c>
      <c r="O99" s="87"/>
      <c r="P99" s="225">
        <f>O99*H99</f>
        <v>0</v>
      </c>
      <c r="Q99" s="225">
        <v>0</v>
      </c>
      <c r="R99" s="225">
        <f>Q99*H99</f>
        <v>0</v>
      </c>
      <c r="S99" s="225">
        <v>0</v>
      </c>
      <c r="T99" s="226">
        <f>S99*H99</f>
        <v>0</v>
      </c>
      <c r="U99" s="41"/>
      <c r="V99" s="41"/>
      <c r="W99" s="41"/>
      <c r="X99" s="41"/>
      <c r="Y99" s="41"/>
      <c r="Z99" s="41"/>
      <c r="AA99" s="41"/>
      <c r="AB99" s="41"/>
      <c r="AC99" s="41"/>
      <c r="AD99" s="41"/>
      <c r="AE99" s="41"/>
      <c r="AR99" s="227" t="s">
        <v>409</v>
      </c>
      <c r="AT99" s="227" t="s">
        <v>330</v>
      </c>
      <c r="AU99" s="227" t="s">
        <v>124</v>
      </c>
      <c r="AY99" s="20" t="s">
        <v>180</v>
      </c>
      <c r="BE99" s="228">
        <f>IF(N99="základní",J99,0)</f>
        <v>0</v>
      </c>
      <c r="BF99" s="228">
        <f>IF(N99="snížená",J99,0)</f>
        <v>0</v>
      </c>
      <c r="BG99" s="228">
        <f>IF(N99="zákl. přenesená",J99,0)</f>
        <v>0</v>
      </c>
      <c r="BH99" s="228">
        <f>IF(N99="sníž. přenesená",J99,0)</f>
        <v>0</v>
      </c>
      <c r="BI99" s="228">
        <f>IF(N99="nulová",J99,0)</f>
        <v>0</v>
      </c>
      <c r="BJ99" s="20" t="s">
        <v>81</v>
      </c>
      <c r="BK99" s="228">
        <f>ROUND(I99*H99,2)</f>
        <v>0</v>
      </c>
      <c r="BL99" s="20" t="s">
        <v>279</v>
      </c>
      <c r="BM99" s="227" t="s">
        <v>2742</v>
      </c>
    </row>
    <row r="100" s="2" customFormat="1" ht="16.5" customHeight="1">
      <c r="A100" s="41"/>
      <c r="B100" s="42"/>
      <c r="C100" s="216" t="s">
        <v>209</v>
      </c>
      <c r="D100" s="216" t="s">
        <v>182</v>
      </c>
      <c r="E100" s="217" t="s">
        <v>2743</v>
      </c>
      <c r="F100" s="218" t="s">
        <v>2007</v>
      </c>
      <c r="G100" s="219" t="s">
        <v>1872</v>
      </c>
      <c r="H100" s="298"/>
      <c r="I100" s="221"/>
      <c r="J100" s="222">
        <f>ROUND(I100*H100,2)</f>
        <v>0</v>
      </c>
      <c r="K100" s="218" t="s">
        <v>185</v>
      </c>
      <c r="L100" s="47"/>
      <c r="M100" s="223" t="s">
        <v>19</v>
      </c>
      <c r="N100" s="224" t="s">
        <v>45</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279</v>
      </c>
      <c r="AT100" s="227" t="s">
        <v>182</v>
      </c>
      <c r="AU100" s="227" t="s">
        <v>124</v>
      </c>
      <c r="AY100" s="20" t="s">
        <v>180</v>
      </c>
      <c r="BE100" s="228">
        <f>IF(N100="základní",J100,0)</f>
        <v>0</v>
      </c>
      <c r="BF100" s="228">
        <f>IF(N100="snížená",J100,0)</f>
        <v>0</v>
      </c>
      <c r="BG100" s="228">
        <f>IF(N100="zákl. přenesená",J100,0)</f>
        <v>0</v>
      </c>
      <c r="BH100" s="228">
        <f>IF(N100="sníž. přenesená",J100,0)</f>
        <v>0</v>
      </c>
      <c r="BI100" s="228">
        <f>IF(N100="nulová",J100,0)</f>
        <v>0</v>
      </c>
      <c r="BJ100" s="20" t="s">
        <v>81</v>
      </c>
      <c r="BK100" s="228">
        <f>ROUND(I100*H100,2)</f>
        <v>0</v>
      </c>
      <c r="BL100" s="20" t="s">
        <v>279</v>
      </c>
      <c r="BM100" s="227" t="s">
        <v>2744</v>
      </c>
    </row>
    <row r="101" s="2" customFormat="1">
      <c r="A101" s="41"/>
      <c r="B101" s="42"/>
      <c r="C101" s="43"/>
      <c r="D101" s="229" t="s">
        <v>188</v>
      </c>
      <c r="E101" s="43"/>
      <c r="F101" s="230" t="s">
        <v>2745</v>
      </c>
      <c r="G101" s="43"/>
      <c r="H101" s="43"/>
      <c r="I101" s="231"/>
      <c r="J101" s="43"/>
      <c r="K101" s="43"/>
      <c r="L101" s="47"/>
      <c r="M101" s="232"/>
      <c r="N101" s="233"/>
      <c r="O101" s="87"/>
      <c r="P101" s="87"/>
      <c r="Q101" s="87"/>
      <c r="R101" s="87"/>
      <c r="S101" s="87"/>
      <c r="T101" s="88"/>
      <c r="U101" s="41"/>
      <c r="V101" s="41"/>
      <c r="W101" s="41"/>
      <c r="X101" s="41"/>
      <c r="Y101" s="41"/>
      <c r="Z101" s="41"/>
      <c r="AA101" s="41"/>
      <c r="AB101" s="41"/>
      <c r="AC101" s="41"/>
      <c r="AD101" s="41"/>
      <c r="AE101" s="41"/>
      <c r="AT101" s="20" t="s">
        <v>188</v>
      </c>
      <c r="AU101" s="20" t="s">
        <v>124</v>
      </c>
    </row>
    <row r="102" s="2" customFormat="1" ht="24.15" customHeight="1">
      <c r="A102" s="41"/>
      <c r="B102" s="42"/>
      <c r="C102" s="216" t="s">
        <v>214</v>
      </c>
      <c r="D102" s="216" t="s">
        <v>182</v>
      </c>
      <c r="E102" s="217" t="s">
        <v>2010</v>
      </c>
      <c r="F102" s="218" t="s">
        <v>2011</v>
      </c>
      <c r="G102" s="219" t="s">
        <v>2012</v>
      </c>
      <c r="H102" s="220">
        <v>2</v>
      </c>
      <c r="I102" s="221"/>
      <c r="J102" s="222">
        <f>ROUND(I102*H102,2)</f>
        <v>0</v>
      </c>
      <c r="K102" s="218" t="s">
        <v>185</v>
      </c>
      <c r="L102" s="47"/>
      <c r="M102" s="223" t="s">
        <v>19</v>
      </c>
      <c r="N102" s="224" t="s">
        <v>45</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279</v>
      </c>
      <c r="AT102" s="227" t="s">
        <v>182</v>
      </c>
      <c r="AU102" s="227" t="s">
        <v>124</v>
      </c>
      <c r="AY102" s="20" t="s">
        <v>180</v>
      </c>
      <c r="BE102" s="228">
        <f>IF(N102="základní",J102,0)</f>
        <v>0</v>
      </c>
      <c r="BF102" s="228">
        <f>IF(N102="snížená",J102,0)</f>
        <v>0</v>
      </c>
      <c r="BG102" s="228">
        <f>IF(N102="zákl. přenesená",J102,0)</f>
        <v>0</v>
      </c>
      <c r="BH102" s="228">
        <f>IF(N102="sníž. přenesená",J102,0)</f>
        <v>0</v>
      </c>
      <c r="BI102" s="228">
        <f>IF(N102="nulová",J102,0)</f>
        <v>0</v>
      </c>
      <c r="BJ102" s="20" t="s">
        <v>81</v>
      </c>
      <c r="BK102" s="228">
        <f>ROUND(I102*H102,2)</f>
        <v>0</v>
      </c>
      <c r="BL102" s="20" t="s">
        <v>279</v>
      </c>
      <c r="BM102" s="227" t="s">
        <v>2746</v>
      </c>
    </row>
    <row r="103" s="2" customFormat="1">
      <c r="A103" s="41"/>
      <c r="B103" s="42"/>
      <c r="C103" s="43"/>
      <c r="D103" s="229" t="s">
        <v>188</v>
      </c>
      <c r="E103" s="43"/>
      <c r="F103" s="230" t="s">
        <v>2014</v>
      </c>
      <c r="G103" s="43"/>
      <c r="H103" s="43"/>
      <c r="I103" s="231"/>
      <c r="J103" s="43"/>
      <c r="K103" s="43"/>
      <c r="L103" s="47"/>
      <c r="M103" s="232"/>
      <c r="N103" s="233"/>
      <c r="O103" s="87"/>
      <c r="P103" s="87"/>
      <c r="Q103" s="87"/>
      <c r="R103" s="87"/>
      <c r="S103" s="87"/>
      <c r="T103" s="88"/>
      <c r="U103" s="41"/>
      <c r="V103" s="41"/>
      <c r="W103" s="41"/>
      <c r="X103" s="41"/>
      <c r="Y103" s="41"/>
      <c r="Z103" s="41"/>
      <c r="AA103" s="41"/>
      <c r="AB103" s="41"/>
      <c r="AC103" s="41"/>
      <c r="AD103" s="41"/>
      <c r="AE103" s="41"/>
      <c r="AT103" s="20" t="s">
        <v>188</v>
      </c>
      <c r="AU103" s="20" t="s">
        <v>124</v>
      </c>
    </row>
    <row r="104" s="12" customFormat="1" ht="20.88" customHeight="1">
      <c r="A104" s="12"/>
      <c r="B104" s="200"/>
      <c r="C104" s="201"/>
      <c r="D104" s="202" t="s">
        <v>73</v>
      </c>
      <c r="E104" s="214" t="s">
        <v>2747</v>
      </c>
      <c r="F104" s="214" t="s">
        <v>2016</v>
      </c>
      <c r="G104" s="201"/>
      <c r="H104" s="201"/>
      <c r="I104" s="204"/>
      <c r="J104" s="215">
        <f>BK104</f>
        <v>0</v>
      </c>
      <c r="K104" s="201"/>
      <c r="L104" s="206"/>
      <c r="M104" s="207"/>
      <c r="N104" s="208"/>
      <c r="O104" s="208"/>
      <c r="P104" s="209">
        <f>SUM(P105:P122)</f>
        <v>0</v>
      </c>
      <c r="Q104" s="208"/>
      <c r="R104" s="209">
        <f>SUM(R105:R122)</f>
        <v>0</v>
      </c>
      <c r="S104" s="208"/>
      <c r="T104" s="210">
        <f>SUM(T105:T122)</f>
        <v>0</v>
      </c>
      <c r="U104" s="12"/>
      <c r="V104" s="12"/>
      <c r="W104" s="12"/>
      <c r="X104" s="12"/>
      <c r="Y104" s="12"/>
      <c r="Z104" s="12"/>
      <c r="AA104" s="12"/>
      <c r="AB104" s="12"/>
      <c r="AC104" s="12"/>
      <c r="AD104" s="12"/>
      <c r="AE104" s="12"/>
      <c r="AR104" s="211" t="s">
        <v>83</v>
      </c>
      <c r="AT104" s="212" t="s">
        <v>73</v>
      </c>
      <c r="AU104" s="212" t="s">
        <v>83</v>
      </c>
      <c r="AY104" s="211" t="s">
        <v>180</v>
      </c>
      <c r="BK104" s="213">
        <f>SUM(BK105:BK122)</f>
        <v>0</v>
      </c>
    </row>
    <row r="105" s="2" customFormat="1" ht="21.75" customHeight="1">
      <c r="A105" s="41"/>
      <c r="B105" s="42"/>
      <c r="C105" s="216" t="s">
        <v>219</v>
      </c>
      <c r="D105" s="216" t="s">
        <v>182</v>
      </c>
      <c r="E105" s="217" t="s">
        <v>2017</v>
      </c>
      <c r="F105" s="218" t="s">
        <v>2018</v>
      </c>
      <c r="G105" s="219" t="s">
        <v>246</v>
      </c>
      <c r="H105" s="220">
        <v>1</v>
      </c>
      <c r="I105" s="221"/>
      <c r="J105" s="222">
        <f>ROUND(I105*H105,2)</f>
        <v>0</v>
      </c>
      <c r="K105" s="218" t="s">
        <v>185</v>
      </c>
      <c r="L105" s="47"/>
      <c r="M105" s="223" t="s">
        <v>19</v>
      </c>
      <c r="N105" s="224" t="s">
        <v>45</v>
      </c>
      <c r="O105" s="87"/>
      <c r="P105" s="225">
        <f>O105*H105</f>
        <v>0</v>
      </c>
      <c r="Q105" s="225">
        <v>0</v>
      </c>
      <c r="R105" s="225">
        <f>Q105*H105</f>
        <v>0</v>
      </c>
      <c r="S105" s="225">
        <v>0</v>
      </c>
      <c r="T105" s="226">
        <f>S105*H105</f>
        <v>0</v>
      </c>
      <c r="U105" s="41"/>
      <c r="V105" s="41"/>
      <c r="W105" s="41"/>
      <c r="X105" s="41"/>
      <c r="Y105" s="41"/>
      <c r="Z105" s="41"/>
      <c r="AA105" s="41"/>
      <c r="AB105" s="41"/>
      <c r="AC105" s="41"/>
      <c r="AD105" s="41"/>
      <c r="AE105" s="41"/>
      <c r="AR105" s="227" t="s">
        <v>279</v>
      </c>
      <c r="AT105" s="227" t="s">
        <v>182</v>
      </c>
      <c r="AU105" s="227" t="s">
        <v>124</v>
      </c>
      <c r="AY105" s="20" t="s">
        <v>180</v>
      </c>
      <c r="BE105" s="228">
        <f>IF(N105="základní",J105,0)</f>
        <v>0</v>
      </c>
      <c r="BF105" s="228">
        <f>IF(N105="snížená",J105,0)</f>
        <v>0</v>
      </c>
      <c r="BG105" s="228">
        <f>IF(N105="zákl. přenesená",J105,0)</f>
        <v>0</v>
      </c>
      <c r="BH105" s="228">
        <f>IF(N105="sníž. přenesená",J105,0)</f>
        <v>0</v>
      </c>
      <c r="BI105" s="228">
        <f>IF(N105="nulová",J105,0)</f>
        <v>0</v>
      </c>
      <c r="BJ105" s="20" t="s">
        <v>81</v>
      </c>
      <c r="BK105" s="228">
        <f>ROUND(I105*H105,2)</f>
        <v>0</v>
      </c>
      <c r="BL105" s="20" t="s">
        <v>279</v>
      </c>
      <c r="BM105" s="227" t="s">
        <v>2748</v>
      </c>
    </row>
    <row r="106" s="2" customFormat="1">
      <c r="A106" s="41"/>
      <c r="B106" s="42"/>
      <c r="C106" s="43"/>
      <c r="D106" s="229" t="s">
        <v>188</v>
      </c>
      <c r="E106" s="43"/>
      <c r="F106" s="230" t="s">
        <v>2020</v>
      </c>
      <c r="G106" s="43"/>
      <c r="H106" s="43"/>
      <c r="I106" s="231"/>
      <c r="J106" s="43"/>
      <c r="K106" s="43"/>
      <c r="L106" s="47"/>
      <c r="M106" s="232"/>
      <c r="N106" s="233"/>
      <c r="O106" s="87"/>
      <c r="P106" s="87"/>
      <c r="Q106" s="87"/>
      <c r="R106" s="87"/>
      <c r="S106" s="87"/>
      <c r="T106" s="88"/>
      <c r="U106" s="41"/>
      <c r="V106" s="41"/>
      <c r="W106" s="41"/>
      <c r="X106" s="41"/>
      <c r="Y106" s="41"/>
      <c r="Z106" s="41"/>
      <c r="AA106" s="41"/>
      <c r="AB106" s="41"/>
      <c r="AC106" s="41"/>
      <c r="AD106" s="41"/>
      <c r="AE106" s="41"/>
      <c r="AT106" s="20" t="s">
        <v>188</v>
      </c>
      <c r="AU106" s="20" t="s">
        <v>124</v>
      </c>
    </row>
    <row r="107" s="2" customFormat="1" ht="16.5" customHeight="1">
      <c r="A107" s="41"/>
      <c r="B107" s="42"/>
      <c r="C107" s="278" t="s">
        <v>228</v>
      </c>
      <c r="D107" s="278" t="s">
        <v>330</v>
      </c>
      <c r="E107" s="279" t="s">
        <v>2021</v>
      </c>
      <c r="F107" s="280" t="s">
        <v>2022</v>
      </c>
      <c r="G107" s="281" t="s">
        <v>246</v>
      </c>
      <c r="H107" s="282">
        <v>1</v>
      </c>
      <c r="I107" s="283"/>
      <c r="J107" s="284">
        <f>ROUND(I107*H107,2)</f>
        <v>0</v>
      </c>
      <c r="K107" s="280" t="s">
        <v>202</v>
      </c>
      <c r="L107" s="285"/>
      <c r="M107" s="286" t="s">
        <v>19</v>
      </c>
      <c r="N107" s="287" t="s">
        <v>45</v>
      </c>
      <c r="O107" s="87"/>
      <c r="P107" s="225">
        <f>O107*H107</f>
        <v>0</v>
      </c>
      <c r="Q107" s="225">
        <v>0</v>
      </c>
      <c r="R107" s="225">
        <f>Q107*H107</f>
        <v>0</v>
      </c>
      <c r="S107" s="225">
        <v>0</v>
      </c>
      <c r="T107" s="226">
        <f>S107*H107</f>
        <v>0</v>
      </c>
      <c r="U107" s="41"/>
      <c r="V107" s="41"/>
      <c r="W107" s="41"/>
      <c r="X107" s="41"/>
      <c r="Y107" s="41"/>
      <c r="Z107" s="41"/>
      <c r="AA107" s="41"/>
      <c r="AB107" s="41"/>
      <c r="AC107" s="41"/>
      <c r="AD107" s="41"/>
      <c r="AE107" s="41"/>
      <c r="AR107" s="227" t="s">
        <v>409</v>
      </c>
      <c r="AT107" s="227" t="s">
        <v>330</v>
      </c>
      <c r="AU107" s="227" t="s">
        <v>124</v>
      </c>
      <c r="AY107" s="20" t="s">
        <v>180</v>
      </c>
      <c r="BE107" s="228">
        <f>IF(N107="základní",J107,0)</f>
        <v>0</v>
      </c>
      <c r="BF107" s="228">
        <f>IF(N107="snížená",J107,0)</f>
        <v>0</v>
      </c>
      <c r="BG107" s="228">
        <f>IF(N107="zákl. přenesená",J107,0)</f>
        <v>0</v>
      </c>
      <c r="BH107" s="228">
        <f>IF(N107="sníž. přenesená",J107,0)</f>
        <v>0</v>
      </c>
      <c r="BI107" s="228">
        <f>IF(N107="nulová",J107,0)</f>
        <v>0</v>
      </c>
      <c r="BJ107" s="20" t="s">
        <v>81</v>
      </c>
      <c r="BK107" s="228">
        <f>ROUND(I107*H107,2)</f>
        <v>0</v>
      </c>
      <c r="BL107" s="20" t="s">
        <v>279</v>
      </c>
      <c r="BM107" s="227" t="s">
        <v>2749</v>
      </c>
    </row>
    <row r="108" s="2" customFormat="1" ht="16.5" customHeight="1">
      <c r="A108" s="41"/>
      <c r="B108" s="42"/>
      <c r="C108" s="216" t="s">
        <v>235</v>
      </c>
      <c r="D108" s="216" t="s">
        <v>182</v>
      </c>
      <c r="E108" s="217" t="s">
        <v>2024</v>
      </c>
      <c r="F108" s="218" t="s">
        <v>2025</v>
      </c>
      <c r="G108" s="219" t="s">
        <v>246</v>
      </c>
      <c r="H108" s="220">
        <v>1</v>
      </c>
      <c r="I108" s="221"/>
      <c r="J108" s="222">
        <f>ROUND(I108*H108,2)</f>
        <v>0</v>
      </c>
      <c r="K108" s="218" t="s">
        <v>185</v>
      </c>
      <c r="L108" s="47"/>
      <c r="M108" s="223" t="s">
        <v>19</v>
      </c>
      <c r="N108" s="224" t="s">
        <v>45</v>
      </c>
      <c r="O108" s="87"/>
      <c r="P108" s="225">
        <f>O108*H108</f>
        <v>0</v>
      </c>
      <c r="Q108" s="225">
        <v>0</v>
      </c>
      <c r="R108" s="225">
        <f>Q108*H108</f>
        <v>0</v>
      </c>
      <c r="S108" s="225">
        <v>0</v>
      </c>
      <c r="T108" s="226">
        <f>S108*H108</f>
        <v>0</v>
      </c>
      <c r="U108" s="41"/>
      <c r="V108" s="41"/>
      <c r="W108" s="41"/>
      <c r="X108" s="41"/>
      <c r="Y108" s="41"/>
      <c r="Z108" s="41"/>
      <c r="AA108" s="41"/>
      <c r="AB108" s="41"/>
      <c r="AC108" s="41"/>
      <c r="AD108" s="41"/>
      <c r="AE108" s="41"/>
      <c r="AR108" s="227" t="s">
        <v>279</v>
      </c>
      <c r="AT108" s="227" t="s">
        <v>182</v>
      </c>
      <c r="AU108" s="227" t="s">
        <v>124</v>
      </c>
      <c r="AY108" s="20" t="s">
        <v>180</v>
      </c>
      <c r="BE108" s="228">
        <f>IF(N108="základní",J108,0)</f>
        <v>0</v>
      </c>
      <c r="BF108" s="228">
        <f>IF(N108="snížená",J108,0)</f>
        <v>0</v>
      </c>
      <c r="BG108" s="228">
        <f>IF(N108="zákl. přenesená",J108,0)</f>
        <v>0</v>
      </c>
      <c r="BH108" s="228">
        <f>IF(N108="sníž. přenesená",J108,0)</f>
        <v>0</v>
      </c>
      <c r="BI108" s="228">
        <f>IF(N108="nulová",J108,0)</f>
        <v>0</v>
      </c>
      <c r="BJ108" s="20" t="s">
        <v>81</v>
      </c>
      <c r="BK108" s="228">
        <f>ROUND(I108*H108,2)</f>
        <v>0</v>
      </c>
      <c r="BL108" s="20" t="s">
        <v>279</v>
      </c>
      <c r="BM108" s="227" t="s">
        <v>2750</v>
      </c>
    </row>
    <row r="109" s="2" customFormat="1">
      <c r="A109" s="41"/>
      <c r="B109" s="42"/>
      <c r="C109" s="43"/>
      <c r="D109" s="229" t="s">
        <v>188</v>
      </c>
      <c r="E109" s="43"/>
      <c r="F109" s="230" t="s">
        <v>2027</v>
      </c>
      <c r="G109" s="43"/>
      <c r="H109" s="43"/>
      <c r="I109" s="231"/>
      <c r="J109" s="43"/>
      <c r="K109" s="43"/>
      <c r="L109" s="47"/>
      <c r="M109" s="232"/>
      <c r="N109" s="233"/>
      <c r="O109" s="87"/>
      <c r="P109" s="87"/>
      <c r="Q109" s="87"/>
      <c r="R109" s="87"/>
      <c r="S109" s="87"/>
      <c r="T109" s="88"/>
      <c r="U109" s="41"/>
      <c r="V109" s="41"/>
      <c r="W109" s="41"/>
      <c r="X109" s="41"/>
      <c r="Y109" s="41"/>
      <c r="Z109" s="41"/>
      <c r="AA109" s="41"/>
      <c r="AB109" s="41"/>
      <c r="AC109" s="41"/>
      <c r="AD109" s="41"/>
      <c r="AE109" s="41"/>
      <c r="AT109" s="20" t="s">
        <v>188</v>
      </c>
      <c r="AU109" s="20" t="s">
        <v>124</v>
      </c>
    </row>
    <row r="110" s="2" customFormat="1" ht="16.5" customHeight="1">
      <c r="A110" s="41"/>
      <c r="B110" s="42"/>
      <c r="C110" s="278" t="s">
        <v>243</v>
      </c>
      <c r="D110" s="278" t="s">
        <v>330</v>
      </c>
      <c r="E110" s="279" t="s">
        <v>2028</v>
      </c>
      <c r="F110" s="280" t="s">
        <v>2029</v>
      </c>
      <c r="G110" s="281" t="s">
        <v>246</v>
      </c>
      <c r="H110" s="282">
        <v>1</v>
      </c>
      <c r="I110" s="283"/>
      <c r="J110" s="284">
        <f>ROUND(I110*H110,2)</f>
        <v>0</v>
      </c>
      <c r="K110" s="280" t="s">
        <v>202</v>
      </c>
      <c r="L110" s="285"/>
      <c r="M110" s="286" t="s">
        <v>19</v>
      </c>
      <c r="N110" s="287" t="s">
        <v>45</v>
      </c>
      <c r="O110" s="87"/>
      <c r="P110" s="225">
        <f>O110*H110</f>
        <v>0</v>
      </c>
      <c r="Q110" s="225">
        <v>0</v>
      </c>
      <c r="R110" s="225">
        <f>Q110*H110</f>
        <v>0</v>
      </c>
      <c r="S110" s="225">
        <v>0</v>
      </c>
      <c r="T110" s="226">
        <f>S110*H110</f>
        <v>0</v>
      </c>
      <c r="U110" s="41"/>
      <c r="V110" s="41"/>
      <c r="W110" s="41"/>
      <c r="X110" s="41"/>
      <c r="Y110" s="41"/>
      <c r="Z110" s="41"/>
      <c r="AA110" s="41"/>
      <c r="AB110" s="41"/>
      <c r="AC110" s="41"/>
      <c r="AD110" s="41"/>
      <c r="AE110" s="41"/>
      <c r="AR110" s="227" t="s">
        <v>409</v>
      </c>
      <c r="AT110" s="227" t="s">
        <v>330</v>
      </c>
      <c r="AU110" s="227" t="s">
        <v>124</v>
      </c>
      <c r="AY110" s="20" t="s">
        <v>180</v>
      </c>
      <c r="BE110" s="228">
        <f>IF(N110="základní",J110,0)</f>
        <v>0</v>
      </c>
      <c r="BF110" s="228">
        <f>IF(N110="snížená",J110,0)</f>
        <v>0</v>
      </c>
      <c r="BG110" s="228">
        <f>IF(N110="zákl. přenesená",J110,0)</f>
        <v>0</v>
      </c>
      <c r="BH110" s="228">
        <f>IF(N110="sníž. přenesená",J110,0)</f>
        <v>0</v>
      </c>
      <c r="BI110" s="228">
        <f>IF(N110="nulová",J110,0)</f>
        <v>0</v>
      </c>
      <c r="BJ110" s="20" t="s">
        <v>81</v>
      </c>
      <c r="BK110" s="228">
        <f>ROUND(I110*H110,2)</f>
        <v>0</v>
      </c>
      <c r="BL110" s="20" t="s">
        <v>279</v>
      </c>
      <c r="BM110" s="227" t="s">
        <v>2751</v>
      </c>
    </row>
    <row r="111" s="2" customFormat="1" ht="16.5" customHeight="1">
      <c r="A111" s="41"/>
      <c r="B111" s="42"/>
      <c r="C111" s="278" t="s">
        <v>248</v>
      </c>
      <c r="D111" s="278" t="s">
        <v>330</v>
      </c>
      <c r="E111" s="279" t="s">
        <v>2031</v>
      </c>
      <c r="F111" s="280" t="s">
        <v>2032</v>
      </c>
      <c r="G111" s="281" t="s">
        <v>246</v>
      </c>
      <c r="H111" s="282">
        <v>1</v>
      </c>
      <c r="I111" s="283"/>
      <c r="J111" s="284">
        <f>ROUND(I111*H111,2)</f>
        <v>0</v>
      </c>
      <c r="K111" s="280" t="s">
        <v>202</v>
      </c>
      <c r="L111" s="285"/>
      <c r="M111" s="286" t="s">
        <v>19</v>
      </c>
      <c r="N111" s="287" t="s">
        <v>45</v>
      </c>
      <c r="O111" s="87"/>
      <c r="P111" s="225">
        <f>O111*H111</f>
        <v>0</v>
      </c>
      <c r="Q111" s="225">
        <v>0</v>
      </c>
      <c r="R111" s="225">
        <f>Q111*H111</f>
        <v>0</v>
      </c>
      <c r="S111" s="225">
        <v>0</v>
      </c>
      <c r="T111" s="226">
        <f>S111*H111</f>
        <v>0</v>
      </c>
      <c r="U111" s="41"/>
      <c r="V111" s="41"/>
      <c r="W111" s="41"/>
      <c r="X111" s="41"/>
      <c r="Y111" s="41"/>
      <c r="Z111" s="41"/>
      <c r="AA111" s="41"/>
      <c r="AB111" s="41"/>
      <c r="AC111" s="41"/>
      <c r="AD111" s="41"/>
      <c r="AE111" s="41"/>
      <c r="AR111" s="227" t="s">
        <v>409</v>
      </c>
      <c r="AT111" s="227" t="s">
        <v>330</v>
      </c>
      <c r="AU111" s="227" t="s">
        <v>124</v>
      </c>
      <c r="AY111" s="20" t="s">
        <v>180</v>
      </c>
      <c r="BE111" s="228">
        <f>IF(N111="základní",J111,0)</f>
        <v>0</v>
      </c>
      <c r="BF111" s="228">
        <f>IF(N111="snížená",J111,0)</f>
        <v>0</v>
      </c>
      <c r="BG111" s="228">
        <f>IF(N111="zákl. přenesená",J111,0)</f>
        <v>0</v>
      </c>
      <c r="BH111" s="228">
        <f>IF(N111="sníž. přenesená",J111,0)</f>
        <v>0</v>
      </c>
      <c r="BI111" s="228">
        <f>IF(N111="nulová",J111,0)</f>
        <v>0</v>
      </c>
      <c r="BJ111" s="20" t="s">
        <v>81</v>
      </c>
      <c r="BK111" s="228">
        <f>ROUND(I111*H111,2)</f>
        <v>0</v>
      </c>
      <c r="BL111" s="20" t="s">
        <v>279</v>
      </c>
      <c r="BM111" s="227" t="s">
        <v>2752</v>
      </c>
    </row>
    <row r="112" s="2" customFormat="1" ht="16.5" customHeight="1">
      <c r="A112" s="41"/>
      <c r="B112" s="42"/>
      <c r="C112" s="216" t="s">
        <v>8</v>
      </c>
      <c r="D112" s="216" t="s">
        <v>182</v>
      </c>
      <c r="E112" s="217" t="s">
        <v>2034</v>
      </c>
      <c r="F112" s="218" t="s">
        <v>2035</v>
      </c>
      <c r="G112" s="219" t="s">
        <v>246</v>
      </c>
      <c r="H112" s="220">
        <v>1</v>
      </c>
      <c r="I112" s="221"/>
      <c r="J112" s="222">
        <f>ROUND(I112*H112,2)</f>
        <v>0</v>
      </c>
      <c r="K112" s="218" t="s">
        <v>185</v>
      </c>
      <c r="L112" s="47"/>
      <c r="M112" s="223" t="s">
        <v>19</v>
      </c>
      <c r="N112" s="224" t="s">
        <v>45</v>
      </c>
      <c r="O112" s="87"/>
      <c r="P112" s="225">
        <f>O112*H112</f>
        <v>0</v>
      </c>
      <c r="Q112" s="225">
        <v>0</v>
      </c>
      <c r="R112" s="225">
        <f>Q112*H112</f>
        <v>0</v>
      </c>
      <c r="S112" s="225">
        <v>0</v>
      </c>
      <c r="T112" s="226">
        <f>S112*H112</f>
        <v>0</v>
      </c>
      <c r="U112" s="41"/>
      <c r="V112" s="41"/>
      <c r="W112" s="41"/>
      <c r="X112" s="41"/>
      <c r="Y112" s="41"/>
      <c r="Z112" s="41"/>
      <c r="AA112" s="41"/>
      <c r="AB112" s="41"/>
      <c r="AC112" s="41"/>
      <c r="AD112" s="41"/>
      <c r="AE112" s="41"/>
      <c r="AR112" s="227" t="s">
        <v>279</v>
      </c>
      <c r="AT112" s="227" t="s">
        <v>182</v>
      </c>
      <c r="AU112" s="227" t="s">
        <v>124</v>
      </c>
      <c r="AY112" s="20" t="s">
        <v>180</v>
      </c>
      <c r="BE112" s="228">
        <f>IF(N112="základní",J112,0)</f>
        <v>0</v>
      </c>
      <c r="BF112" s="228">
        <f>IF(N112="snížená",J112,0)</f>
        <v>0</v>
      </c>
      <c r="BG112" s="228">
        <f>IF(N112="zákl. přenesená",J112,0)</f>
        <v>0</v>
      </c>
      <c r="BH112" s="228">
        <f>IF(N112="sníž. přenesená",J112,0)</f>
        <v>0</v>
      </c>
      <c r="BI112" s="228">
        <f>IF(N112="nulová",J112,0)</f>
        <v>0</v>
      </c>
      <c r="BJ112" s="20" t="s">
        <v>81</v>
      </c>
      <c r="BK112" s="228">
        <f>ROUND(I112*H112,2)</f>
        <v>0</v>
      </c>
      <c r="BL112" s="20" t="s">
        <v>279</v>
      </c>
      <c r="BM112" s="227" t="s">
        <v>2753</v>
      </c>
    </row>
    <row r="113" s="2" customFormat="1">
      <c r="A113" s="41"/>
      <c r="B113" s="42"/>
      <c r="C113" s="43"/>
      <c r="D113" s="229" t="s">
        <v>188</v>
      </c>
      <c r="E113" s="43"/>
      <c r="F113" s="230" t="s">
        <v>2037</v>
      </c>
      <c r="G113" s="43"/>
      <c r="H113" s="43"/>
      <c r="I113" s="231"/>
      <c r="J113" s="43"/>
      <c r="K113" s="43"/>
      <c r="L113" s="47"/>
      <c r="M113" s="232"/>
      <c r="N113" s="233"/>
      <c r="O113" s="87"/>
      <c r="P113" s="87"/>
      <c r="Q113" s="87"/>
      <c r="R113" s="87"/>
      <c r="S113" s="87"/>
      <c r="T113" s="88"/>
      <c r="U113" s="41"/>
      <c r="V113" s="41"/>
      <c r="W113" s="41"/>
      <c r="X113" s="41"/>
      <c r="Y113" s="41"/>
      <c r="Z113" s="41"/>
      <c r="AA113" s="41"/>
      <c r="AB113" s="41"/>
      <c r="AC113" s="41"/>
      <c r="AD113" s="41"/>
      <c r="AE113" s="41"/>
      <c r="AT113" s="20" t="s">
        <v>188</v>
      </c>
      <c r="AU113" s="20" t="s">
        <v>124</v>
      </c>
    </row>
    <row r="114" s="2" customFormat="1" ht="16.5" customHeight="1">
      <c r="A114" s="41"/>
      <c r="B114" s="42"/>
      <c r="C114" s="216" t="s">
        <v>261</v>
      </c>
      <c r="D114" s="216" t="s">
        <v>182</v>
      </c>
      <c r="E114" s="217" t="s">
        <v>2038</v>
      </c>
      <c r="F114" s="218" t="s">
        <v>2039</v>
      </c>
      <c r="G114" s="219" t="s">
        <v>246</v>
      </c>
      <c r="H114" s="220">
        <v>7</v>
      </c>
      <c r="I114" s="221"/>
      <c r="J114" s="222">
        <f>ROUND(I114*H114,2)</f>
        <v>0</v>
      </c>
      <c r="K114" s="218" t="s">
        <v>185</v>
      </c>
      <c r="L114" s="47"/>
      <c r="M114" s="223" t="s">
        <v>19</v>
      </c>
      <c r="N114" s="224" t="s">
        <v>45</v>
      </c>
      <c r="O114" s="87"/>
      <c r="P114" s="225">
        <f>O114*H114</f>
        <v>0</v>
      </c>
      <c r="Q114" s="225">
        <v>0</v>
      </c>
      <c r="R114" s="225">
        <f>Q114*H114</f>
        <v>0</v>
      </c>
      <c r="S114" s="225">
        <v>0</v>
      </c>
      <c r="T114" s="226">
        <f>S114*H114</f>
        <v>0</v>
      </c>
      <c r="U114" s="41"/>
      <c r="V114" s="41"/>
      <c r="W114" s="41"/>
      <c r="X114" s="41"/>
      <c r="Y114" s="41"/>
      <c r="Z114" s="41"/>
      <c r="AA114" s="41"/>
      <c r="AB114" s="41"/>
      <c r="AC114" s="41"/>
      <c r="AD114" s="41"/>
      <c r="AE114" s="41"/>
      <c r="AR114" s="227" t="s">
        <v>279</v>
      </c>
      <c r="AT114" s="227" t="s">
        <v>182</v>
      </c>
      <c r="AU114" s="227" t="s">
        <v>124</v>
      </c>
      <c r="AY114" s="20" t="s">
        <v>180</v>
      </c>
      <c r="BE114" s="228">
        <f>IF(N114="základní",J114,0)</f>
        <v>0</v>
      </c>
      <c r="BF114" s="228">
        <f>IF(N114="snížená",J114,0)</f>
        <v>0</v>
      </c>
      <c r="BG114" s="228">
        <f>IF(N114="zákl. přenesená",J114,0)</f>
        <v>0</v>
      </c>
      <c r="BH114" s="228">
        <f>IF(N114="sníž. přenesená",J114,0)</f>
        <v>0</v>
      </c>
      <c r="BI114" s="228">
        <f>IF(N114="nulová",J114,0)</f>
        <v>0</v>
      </c>
      <c r="BJ114" s="20" t="s">
        <v>81</v>
      </c>
      <c r="BK114" s="228">
        <f>ROUND(I114*H114,2)</f>
        <v>0</v>
      </c>
      <c r="BL114" s="20" t="s">
        <v>279</v>
      </c>
      <c r="BM114" s="227" t="s">
        <v>2754</v>
      </c>
    </row>
    <row r="115" s="2" customFormat="1">
      <c r="A115" s="41"/>
      <c r="B115" s="42"/>
      <c r="C115" s="43"/>
      <c r="D115" s="229" t="s">
        <v>188</v>
      </c>
      <c r="E115" s="43"/>
      <c r="F115" s="230" t="s">
        <v>2041</v>
      </c>
      <c r="G115" s="43"/>
      <c r="H115" s="43"/>
      <c r="I115" s="231"/>
      <c r="J115" s="43"/>
      <c r="K115" s="43"/>
      <c r="L115" s="47"/>
      <c r="M115" s="232"/>
      <c r="N115" s="233"/>
      <c r="O115" s="87"/>
      <c r="P115" s="87"/>
      <c r="Q115" s="87"/>
      <c r="R115" s="87"/>
      <c r="S115" s="87"/>
      <c r="T115" s="88"/>
      <c r="U115" s="41"/>
      <c r="V115" s="41"/>
      <c r="W115" s="41"/>
      <c r="X115" s="41"/>
      <c r="Y115" s="41"/>
      <c r="Z115" s="41"/>
      <c r="AA115" s="41"/>
      <c r="AB115" s="41"/>
      <c r="AC115" s="41"/>
      <c r="AD115" s="41"/>
      <c r="AE115" s="41"/>
      <c r="AT115" s="20" t="s">
        <v>188</v>
      </c>
      <c r="AU115" s="20" t="s">
        <v>124</v>
      </c>
    </row>
    <row r="116" s="2" customFormat="1" ht="16.5" customHeight="1">
      <c r="A116" s="41"/>
      <c r="B116" s="42"/>
      <c r="C116" s="278" t="s">
        <v>268</v>
      </c>
      <c r="D116" s="278" t="s">
        <v>330</v>
      </c>
      <c r="E116" s="279" t="s">
        <v>2042</v>
      </c>
      <c r="F116" s="280" t="s">
        <v>2043</v>
      </c>
      <c r="G116" s="281" t="s">
        <v>246</v>
      </c>
      <c r="H116" s="282">
        <v>1</v>
      </c>
      <c r="I116" s="283"/>
      <c r="J116" s="284">
        <f>ROUND(I116*H116,2)</f>
        <v>0</v>
      </c>
      <c r="K116" s="280" t="s">
        <v>202</v>
      </c>
      <c r="L116" s="285"/>
      <c r="M116" s="286" t="s">
        <v>19</v>
      </c>
      <c r="N116" s="287" t="s">
        <v>45</v>
      </c>
      <c r="O116" s="87"/>
      <c r="P116" s="225">
        <f>O116*H116</f>
        <v>0</v>
      </c>
      <c r="Q116" s="225">
        <v>0</v>
      </c>
      <c r="R116" s="225">
        <f>Q116*H116</f>
        <v>0</v>
      </c>
      <c r="S116" s="225">
        <v>0</v>
      </c>
      <c r="T116" s="226">
        <f>S116*H116</f>
        <v>0</v>
      </c>
      <c r="U116" s="41"/>
      <c r="V116" s="41"/>
      <c r="W116" s="41"/>
      <c r="X116" s="41"/>
      <c r="Y116" s="41"/>
      <c r="Z116" s="41"/>
      <c r="AA116" s="41"/>
      <c r="AB116" s="41"/>
      <c r="AC116" s="41"/>
      <c r="AD116" s="41"/>
      <c r="AE116" s="41"/>
      <c r="AR116" s="227" t="s">
        <v>409</v>
      </c>
      <c r="AT116" s="227" t="s">
        <v>330</v>
      </c>
      <c r="AU116" s="227" t="s">
        <v>124</v>
      </c>
      <c r="AY116" s="20" t="s">
        <v>180</v>
      </c>
      <c r="BE116" s="228">
        <f>IF(N116="základní",J116,0)</f>
        <v>0</v>
      </c>
      <c r="BF116" s="228">
        <f>IF(N116="snížená",J116,0)</f>
        <v>0</v>
      </c>
      <c r="BG116" s="228">
        <f>IF(N116="zákl. přenesená",J116,0)</f>
        <v>0</v>
      </c>
      <c r="BH116" s="228">
        <f>IF(N116="sníž. přenesená",J116,0)</f>
        <v>0</v>
      </c>
      <c r="BI116" s="228">
        <f>IF(N116="nulová",J116,0)</f>
        <v>0</v>
      </c>
      <c r="BJ116" s="20" t="s">
        <v>81</v>
      </c>
      <c r="BK116" s="228">
        <f>ROUND(I116*H116,2)</f>
        <v>0</v>
      </c>
      <c r="BL116" s="20" t="s">
        <v>279</v>
      </c>
      <c r="BM116" s="227" t="s">
        <v>2755</v>
      </c>
    </row>
    <row r="117" s="2" customFormat="1" ht="16.5" customHeight="1">
      <c r="A117" s="41"/>
      <c r="B117" s="42"/>
      <c r="C117" s="278" t="s">
        <v>274</v>
      </c>
      <c r="D117" s="278" t="s">
        <v>330</v>
      </c>
      <c r="E117" s="279" t="s">
        <v>2756</v>
      </c>
      <c r="F117" s="280" t="s">
        <v>2757</v>
      </c>
      <c r="G117" s="281" t="s">
        <v>246</v>
      </c>
      <c r="H117" s="282">
        <v>1</v>
      </c>
      <c r="I117" s="283"/>
      <c r="J117" s="284">
        <f>ROUND(I117*H117,2)</f>
        <v>0</v>
      </c>
      <c r="K117" s="280" t="s">
        <v>202</v>
      </c>
      <c r="L117" s="285"/>
      <c r="M117" s="286" t="s">
        <v>19</v>
      </c>
      <c r="N117" s="287" t="s">
        <v>45</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409</v>
      </c>
      <c r="AT117" s="227" t="s">
        <v>330</v>
      </c>
      <c r="AU117" s="227" t="s">
        <v>124</v>
      </c>
      <c r="AY117" s="20" t="s">
        <v>180</v>
      </c>
      <c r="BE117" s="228">
        <f>IF(N117="základní",J117,0)</f>
        <v>0</v>
      </c>
      <c r="BF117" s="228">
        <f>IF(N117="snížená",J117,0)</f>
        <v>0</v>
      </c>
      <c r="BG117" s="228">
        <f>IF(N117="zákl. přenesená",J117,0)</f>
        <v>0</v>
      </c>
      <c r="BH117" s="228">
        <f>IF(N117="sníž. přenesená",J117,0)</f>
        <v>0</v>
      </c>
      <c r="BI117" s="228">
        <f>IF(N117="nulová",J117,0)</f>
        <v>0</v>
      </c>
      <c r="BJ117" s="20" t="s">
        <v>81</v>
      </c>
      <c r="BK117" s="228">
        <f>ROUND(I117*H117,2)</f>
        <v>0</v>
      </c>
      <c r="BL117" s="20" t="s">
        <v>279</v>
      </c>
      <c r="BM117" s="227" t="s">
        <v>2758</v>
      </c>
    </row>
    <row r="118" s="2" customFormat="1" ht="16.5" customHeight="1">
      <c r="A118" s="41"/>
      <c r="B118" s="42"/>
      <c r="C118" s="278" t="s">
        <v>279</v>
      </c>
      <c r="D118" s="278" t="s">
        <v>330</v>
      </c>
      <c r="E118" s="279" t="s">
        <v>2045</v>
      </c>
      <c r="F118" s="280" t="s">
        <v>2046</v>
      </c>
      <c r="G118" s="281" t="s">
        <v>246</v>
      </c>
      <c r="H118" s="282">
        <v>6</v>
      </c>
      <c r="I118" s="283"/>
      <c r="J118" s="284">
        <f>ROUND(I118*H118,2)</f>
        <v>0</v>
      </c>
      <c r="K118" s="280" t="s">
        <v>202</v>
      </c>
      <c r="L118" s="285"/>
      <c r="M118" s="286" t="s">
        <v>19</v>
      </c>
      <c r="N118" s="287" t="s">
        <v>45</v>
      </c>
      <c r="O118" s="87"/>
      <c r="P118" s="225">
        <f>O118*H118</f>
        <v>0</v>
      </c>
      <c r="Q118" s="225">
        <v>0</v>
      </c>
      <c r="R118" s="225">
        <f>Q118*H118</f>
        <v>0</v>
      </c>
      <c r="S118" s="225">
        <v>0</v>
      </c>
      <c r="T118" s="226">
        <f>S118*H118</f>
        <v>0</v>
      </c>
      <c r="U118" s="41"/>
      <c r="V118" s="41"/>
      <c r="W118" s="41"/>
      <c r="X118" s="41"/>
      <c r="Y118" s="41"/>
      <c r="Z118" s="41"/>
      <c r="AA118" s="41"/>
      <c r="AB118" s="41"/>
      <c r="AC118" s="41"/>
      <c r="AD118" s="41"/>
      <c r="AE118" s="41"/>
      <c r="AR118" s="227" t="s">
        <v>409</v>
      </c>
      <c r="AT118" s="227" t="s">
        <v>330</v>
      </c>
      <c r="AU118" s="227" t="s">
        <v>124</v>
      </c>
      <c r="AY118" s="20" t="s">
        <v>180</v>
      </c>
      <c r="BE118" s="228">
        <f>IF(N118="základní",J118,0)</f>
        <v>0</v>
      </c>
      <c r="BF118" s="228">
        <f>IF(N118="snížená",J118,0)</f>
        <v>0</v>
      </c>
      <c r="BG118" s="228">
        <f>IF(N118="zákl. přenesená",J118,0)</f>
        <v>0</v>
      </c>
      <c r="BH118" s="228">
        <f>IF(N118="sníž. přenesená",J118,0)</f>
        <v>0</v>
      </c>
      <c r="BI118" s="228">
        <f>IF(N118="nulová",J118,0)</f>
        <v>0</v>
      </c>
      <c r="BJ118" s="20" t="s">
        <v>81</v>
      </c>
      <c r="BK118" s="228">
        <f>ROUND(I118*H118,2)</f>
        <v>0</v>
      </c>
      <c r="BL118" s="20" t="s">
        <v>279</v>
      </c>
      <c r="BM118" s="227" t="s">
        <v>2759</v>
      </c>
    </row>
    <row r="119" s="2" customFormat="1" ht="16.5" customHeight="1">
      <c r="A119" s="41"/>
      <c r="B119" s="42"/>
      <c r="C119" s="216" t="s">
        <v>286</v>
      </c>
      <c r="D119" s="216" t="s">
        <v>182</v>
      </c>
      <c r="E119" s="217" t="s">
        <v>2055</v>
      </c>
      <c r="F119" s="218" t="s">
        <v>2056</v>
      </c>
      <c r="G119" s="219" t="s">
        <v>246</v>
      </c>
      <c r="H119" s="220">
        <v>8</v>
      </c>
      <c r="I119" s="221"/>
      <c r="J119" s="222">
        <f>ROUND(I119*H119,2)</f>
        <v>0</v>
      </c>
      <c r="K119" s="218" t="s">
        <v>185</v>
      </c>
      <c r="L119" s="47"/>
      <c r="M119" s="223" t="s">
        <v>19</v>
      </c>
      <c r="N119" s="224" t="s">
        <v>45</v>
      </c>
      <c r="O119" s="87"/>
      <c r="P119" s="225">
        <f>O119*H119</f>
        <v>0</v>
      </c>
      <c r="Q119" s="225">
        <v>0</v>
      </c>
      <c r="R119" s="225">
        <f>Q119*H119</f>
        <v>0</v>
      </c>
      <c r="S119" s="225">
        <v>0</v>
      </c>
      <c r="T119" s="226">
        <f>S119*H119</f>
        <v>0</v>
      </c>
      <c r="U119" s="41"/>
      <c r="V119" s="41"/>
      <c r="W119" s="41"/>
      <c r="X119" s="41"/>
      <c r="Y119" s="41"/>
      <c r="Z119" s="41"/>
      <c r="AA119" s="41"/>
      <c r="AB119" s="41"/>
      <c r="AC119" s="41"/>
      <c r="AD119" s="41"/>
      <c r="AE119" s="41"/>
      <c r="AR119" s="227" t="s">
        <v>279</v>
      </c>
      <c r="AT119" s="227" t="s">
        <v>182</v>
      </c>
      <c r="AU119" s="227" t="s">
        <v>124</v>
      </c>
      <c r="AY119" s="20" t="s">
        <v>180</v>
      </c>
      <c r="BE119" s="228">
        <f>IF(N119="základní",J119,0)</f>
        <v>0</v>
      </c>
      <c r="BF119" s="228">
        <f>IF(N119="snížená",J119,0)</f>
        <v>0</v>
      </c>
      <c r="BG119" s="228">
        <f>IF(N119="zákl. přenesená",J119,0)</f>
        <v>0</v>
      </c>
      <c r="BH119" s="228">
        <f>IF(N119="sníž. přenesená",J119,0)</f>
        <v>0</v>
      </c>
      <c r="BI119" s="228">
        <f>IF(N119="nulová",J119,0)</f>
        <v>0</v>
      </c>
      <c r="BJ119" s="20" t="s">
        <v>81</v>
      </c>
      <c r="BK119" s="228">
        <f>ROUND(I119*H119,2)</f>
        <v>0</v>
      </c>
      <c r="BL119" s="20" t="s">
        <v>279</v>
      </c>
      <c r="BM119" s="227" t="s">
        <v>2760</v>
      </c>
    </row>
    <row r="120" s="2" customFormat="1">
      <c r="A120" s="41"/>
      <c r="B120" s="42"/>
      <c r="C120" s="43"/>
      <c r="D120" s="229" t="s">
        <v>188</v>
      </c>
      <c r="E120" s="43"/>
      <c r="F120" s="230" t="s">
        <v>2058</v>
      </c>
      <c r="G120" s="43"/>
      <c r="H120" s="43"/>
      <c r="I120" s="231"/>
      <c r="J120" s="43"/>
      <c r="K120" s="43"/>
      <c r="L120" s="47"/>
      <c r="M120" s="232"/>
      <c r="N120" s="233"/>
      <c r="O120" s="87"/>
      <c r="P120" s="87"/>
      <c r="Q120" s="87"/>
      <c r="R120" s="87"/>
      <c r="S120" s="87"/>
      <c r="T120" s="88"/>
      <c r="U120" s="41"/>
      <c r="V120" s="41"/>
      <c r="W120" s="41"/>
      <c r="X120" s="41"/>
      <c r="Y120" s="41"/>
      <c r="Z120" s="41"/>
      <c r="AA120" s="41"/>
      <c r="AB120" s="41"/>
      <c r="AC120" s="41"/>
      <c r="AD120" s="41"/>
      <c r="AE120" s="41"/>
      <c r="AT120" s="20" t="s">
        <v>188</v>
      </c>
      <c r="AU120" s="20" t="s">
        <v>124</v>
      </c>
    </row>
    <row r="121" s="2" customFormat="1" ht="16.5" customHeight="1">
      <c r="A121" s="41"/>
      <c r="B121" s="42"/>
      <c r="C121" s="216" t="s">
        <v>294</v>
      </c>
      <c r="D121" s="216" t="s">
        <v>182</v>
      </c>
      <c r="E121" s="217" t="s">
        <v>2761</v>
      </c>
      <c r="F121" s="218" t="s">
        <v>2007</v>
      </c>
      <c r="G121" s="219" t="s">
        <v>1872</v>
      </c>
      <c r="H121" s="298"/>
      <c r="I121" s="221"/>
      <c r="J121" s="222">
        <f>ROUND(I121*H121,2)</f>
        <v>0</v>
      </c>
      <c r="K121" s="218" t="s">
        <v>185</v>
      </c>
      <c r="L121" s="47"/>
      <c r="M121" s="223" t="s">
        <v>19</v>
      </c>
      <c r="N121" s="224" t="s">
        <v>45</v>
      </c>
      <c r="O121" s="87"/>
      <c r="P121" s="225">
        <f>O121*H121</f>
        <v>0</v>
      </c>
      <c r="Q121" s="225">
        <v>0</v>
      </c>
      <c r="R121" s="225">
        <f>Q121*H121</f>
        <v>0</v>
      </c>
      <c r="S121" s="225">
        <v>0</v>
      </c>
      <c r="T121" s="226">
        <f>S121*H121</f>
        <v>0</v>
      </c>
      <c r="U121" s="41"/>
      <c r="V121" s="41"/>
      <c r="W121" s="41"/>
      <c r="X121" s="41"/>
      <c r="Y121" s="41"/>
      <c r="Z121" s="41"/>
      <c r="AA121" s="41"/>
      <c r="AB121" s="41"/>
      <c r="AC121" s="41"/>
      <c r="AD121" s="41"/>
      <c r="AE121" s="41"/>
      <c r="AR121" s="227" t="s">
        <v>279</v>
      </c>
      <c r="AT121" s="227" t="s">
        <v>182</v>
      </c>
      <c r="AU121" s="227" t="s">
        <v>124</v>
      </c>
      <c r="AY121" s="20" t="s">
        <v>180</v>
      </c>
      <c r="BE121" s="228">
        <f>IF(N121="základní",J121,0)</f>
        <v>0</v>
      </c>
      <c r="BF121" s="228">
        <f>IF(N121="snížená",J121,0)</f>
        <v>0</v>
      </c>
      <c r="BG121" s="228">
        <f>IF(N121="zákl. přenesená",J121,0)</f>
        <v>0</v>
      </c>
      <c r="BH121" s="228">
        <f>IF(N121="sníž. přenesená",J121,0)</f>
        <v>0</v>
      </c>
      <c r="BI121" s="228">
        <f>IF(N121="nulová",J121,0)</f>
        <v>0</v>
      </c>
      <c r="BJ121" s="20" t="s">
        <v>81</v>
      </c>
      <c r="BK121" s="228">
        <f>ROUND(I121*H121,2)</f>
        <v>0</v>
      </c>
      <c r="BL121" s="20" t="s">
        <v>279</v>
      </c>
      <c r="BM121" s="227" t="s">
        <v>2762</v>
      </c>
    </row>
    <row r="122" s="2" customFormat="1">
      <c r="A122" s="41"/>
      <c r="B122" s="42"/>
      <c r="C122" s="43"/>
      <c r="D122" s="229" t="s">
        <v>188</v>
      </c>
      <c r="E122" s="43"/>
      <c r="F122" s="230" t="s">
        <v>2763</v>
      </c>
      <c r="G122" s="43"/>
      <c r="H122" s="43"/>
      <c r="I122" s="231"/>
      <c r="J122" s="43"/>
      <c r="K122" s="43"/>
      <c r="L122" s="47"/>
      <c r="M122" s="232"/>
      <c r="N122" s="233"/>
      <c r="O122" s="87"/>
      <c r="P122" s="87"/>
      <c r="Q122" s="87"/>
      <c r="R122" s="87"/>
      <c r="S122" s="87"/>
      <c r="T122" s="88"/>
      <c r="U122" s="41"/>
      <c r="V122" s="41"/>
      <c r="W122" s="41"/>
      <c r="X122" s="41"/>
      <c r="Y122" s="41"/>
      <c r="Z122" s="41"/>
      <c r="AA122" s="41"/>
      <c r="AB122" s="41"/>
      <c r="AC122" s="41"/>
      <c r="AD122" s="41"/>
      <c r="AE122" s="41"/>
      <c r="AT122" s="20" t="s">
        <v>188</v>
      </c>
      <c r="AU122" s="20" t="s">
        <v>124</v>
      </c>
    </row>
    <row r="123" s="12" customFormat="1" ht="20.88" customHeight="1">
      <c r="A123" s="12"/>
      <c r="B123" s="200"/>
      <c r="C123" s="201"/>
      <c r="D123" s="202" t="s">
        <v>73</v>
      </c>
      <c r="E123" s="214" t="s">
        <v>2764</v>
      </c>
      <c r="F123" s="214" t="s">
        <v>2063</v>
      </c>
      <c r="G123" s="201"/>
      <c r="H123" s="201"/>
      <c r="I123" s="204"/>
      <c r="J123" s="215">
        <f>BK123</f>
        <v>0</v>
      </c>
      <c r="K123" s="201"/>
      <c r="L123" s="206"/>
      <c r="M123" s="207"/>
      <c r="N123" s="208"/>
      <c r="O123" s="208"/>
      <c r="P123" s="209">
        <f>SUM(P124:P133)</f>
        <v>0</v>
      </c>
      <c r="Q123" s="208"/>
      <c r="R123" s="209">
        <f>SUM(R124:R133)</f>
        <v>0</v>
      </c>
      <c r="S123" s="208"/>
      <c r="T123" s="210">
        <f>SUM(T124:T133)</f>
        <v>0</v>
      </c>
      <c r="U123" s="12"/>
      <c r="V123" s="12"/>
      <c r="W123" s="12"/>
      <c r="X123" s="12"/>
      <c r="Y123" s="12"/>
      <c r="Z123" s="12"/>
      <c r="AA123" s="12"/>
      <c r="AB123" s="12"/>
      <c r="AC123" s="12"/>
      <c r="AD123" s="12"/>
      <c r="AE123" s="12"/>
      <c r="AR123" s="211" t="s">
        <v>83</v>
      </c>
      <c r="AT123" s="212" t="s">
        <v>73</v>
      </c>
      <c r="AU123" s="212" t="s">
        <v>83</v>
      </c>
      <c r="AY123" s="211" t="s">
        <v>180</v>
      </c>
      <c r="BK123" s="213">
        <f>SUM(BK124:BK133)</f>
        <v>0</v>
      </c>
    </row>
    <row r="124" s="2" customFormat="1" ht="21.75" customHeight="1">
      <c r="A124" s="41"/>
      <c r="B124" s="42"/>
      <c r="C124" s="216" t="s">
        <v>301</v>
      </c>
      <c r="D124" s="216" t="s">
        <v>182</v>
      </c>
      <c r="E124" s="217" t="s">
        <v>2064</v>
      </c>
      <c r="F124" s="218" t="s">
        <v>2065</v>
      </c>
      <c r="G124" s="219" t="s">
        <v>350</v>
      </c>
      <c r="H124" s="220">
        <v>0.5</v>
      </c>
      <c r="I124" s="221"/>
      <c r="J124" s="222">
        <f>ROUND(I124*H124,2)</f>
        <v>0</v>
      </c>
      <c r="K124" s="218" t="s">
        <v>185</v>
      </c>
      <c r="L124" s="47"/>
      <c r="M124" s="223" t="s">
        <v>19</v>
      </c>
      <c r="N124" s="224" t="s">
        <v>45</v>
      </c>
      <c r="O124" s="87"/>
      <c r="P124" s="225">
        <f>O124*H124</f>
        <v>0</v>
      </c>
      <c r="Q124" s="225">
        <v>0</v>
      </c>
      <c r="R124" s="225">
        <f>Q124*H124</f>
        <v>0</v>
      </c>
      <c r="S124" s="225">
        <v>0</v>
      </c>
      <c r="T124" s="226">
        <f>S124*H124</f>
        <v>0</v>
      </c>
      <c r="U124" s="41"/>
      <c r="V124" s="41"/>
      <c r="W124" s="41"/>
      <c r="X124" s="41"/>
      <c r="Y124" s="41"/>
      <c r="Z124" s="41"/>
      <c r="AA124" s="41"/>
      <c r="AB124" s="41"/>
      <c r="AC124" s="41"/>
      <c r="AD124" s="41"/>
      <c r="AE124" s="41"/>
      <c r="AR124" s="227" t="s">
        <v>279</v>
      </c>
      <c r="AT124" s="227" t="s">
        <v>182</v>
      </c>
      <c r="AU124" s="227" t="s">
        <v>124</v>
      </c>
      <c r="AY124" s="20" t="s">
        <v>180</v>
      </c>
      <c r="BE124" s="228">
        <f>IF(N124="základní",J124,0)</f>
        <v>0</v>
      </c>
      <c r="BF124" s="228">
        <f>IF(N124="snížená",J124,0)</f>
        <v>0</v>
      </c>
      <c r="BG124" s="228">
        <f>IF(N124="zákl. přenesená",J124,0)</f>
        <v>0</v>
      </c>
      <c r="BH124" s="228">
        <f>IF(N124="sníž. přenesená",J124,0)</f>
        <v>0</v>
      </c>
      <c r="BI124" s="228">
        <f>IF(N124="nulová",J124,0)</f>
        <v>0</v>
      </c>
      <c r="BJ124" s="20" t="s">
        <v>81</v>
      </c>
      <c r="BK124" s="228">
        <f>ROUND(I124*H124,2)</f>
        <v>0</v>
      </c>
      <c r="BL124" s="20" t="s">
        <v>279</v>
      </c>
      <c r="BM124" s="227" t="s">
        <v>2765</v>
      </c>
    </row>
    <row r="125" s="2" customFormat="1">
      <c r="A125" s="41"/>
      <c r="B125" s="42"/>
      <c r="C125" s="43"/>
      <c r="D125" s="229" t="s">
        <v>188</v>
      </c>
      <c r="E125" s="43"/>
      <c r="F125" s="230" t="s">
        <v>2067</v>
      </c>
      <c r="G125" s="43"/>
      <c r="H125" s="43"/>
      <c r="I125" s="231"/>
      <c r="J125" s="43"/>
      <c r="K125" s="43"/>
      <c r="L125" s="47"/>
      <c r="M125" s="232"/>
      <c r="N125" s="233"/>
      <c r="O125" s="87"/>
      <c r="P125" s="87"/>
      <c r="Q125" s="87"/>
      <c r="R125" s="87"/>
      <c r="S125" s="87"/>
      <c r="T125" s="88"/>
      <c r="U125" s="41"/>
      <c r="V125" s="41"/>
      <c r="W125" s="41"/>
      <c r="X125" s="41"/>
      <c r="Y125" s="41"/>
      <c r="Z125" s="41"/>
      <c r="AA125" s="41"/>
      <c r="AB125" s="41"/>
      <c r="AC125" s="41"/>
      <c r="AD125" s="41"/>
      <c r="AE125" s="41"/>
      <c r="AT125" s="20" t="s">
        <v>188</v>
      </c>
      <c r="AU125" s="20" t="s">
        <v>124</v>
      </c>
    </row>
    <row r="126" s="2" customFormat="1" ht="24.15" customHeight="1">
      <c r="A126" s="41"/>
      <c r="B126" s="42"/>
      <c r="C126" s="216" t="s">
        <v>308</v>
      </c>
      <c r="D126" s="216" t="s">
        <v>182</v>
      </c>
      <c r="E126" s="217" t="s">
        <v>2068</v>
      </c>
      <c r="F126" s="218" t="s">
        <v>2069</v>
      </c>
      <c r="G126" s="219" t="s">
        <v>350</v>
      </c>
      <c r="H126" s="220">
        <v>14</v>
      </c>
      <c r="I126" s="221"/>
      <c r="J126" s="222">
        <f>ROUND(I126*H126,2)</f>
        <v>0</v>
      </c>
      <c r="K126" s="218" t="s">
        <v>185</v>
      </c>
      <c r="L126" s="47"/>
      <c r="M126" s="223" t="s">
        <v>19</v>
      </c>
      <c r="N126" s="224" t="s">
        <v>45</v>
      </c>
      <c r="O126" s="87"/>
      <c r="P126" s="225">
        <f>O126*H126</f>
        <v>0</v>
      </c>
      <c r="Q126" s="225">
        <v>0</v>
      </c>
      <c r="R126" s="225">
        <f>Q126*H126</f>
        <v>0</v>
      </c>
      <c r="S126" s="225">
        <v>0</v>
      </c>
      <c r="T126" s="226">
        <f>S126*H126</f>
        <v>0</v>
      </c>
      <c r="U126" s="41"/>
      <c r="V126" s="41"/>
      <c r="W126" s="41"/>
      <c r="X126" s="41"/>
      <c r="Y126" s="41"/>
      <c r="Z126" s="41"/>
      <c r="AA126" s="41"/>
      <c r="AB126" s="41"/>
      <c r="AC126" s="41"/>
      <c r="AD126" s="41"/>
      <c r="AE126" s="41"/>
      <c r="AR126" s="227" t="s">
        <v>279</v>
      </c>
      <c r="AT126" s="227" t="s">
        <v>182</v>
      </c>
      <c r="AU126" s="227" t="s">
        <v>124</v>
      </c>
      <c r="AY126" s="20" t="s">
        <v>180</v>
      </c>
      <c r="BE126" s="228">
        <f>IF(N126="základní",J126,0)</f>
        <v>0</v>
      </c>
      <c r="BF126" s="228">
        <f>IF(N126="snížená",J126,0)</f>
        <v>0</v>
      </c>
      <c r="BG126" s="228">
        <f>IF(N126="zákl. přenesená",J126,0)</f>
        <v>0</v>
      </c>
      <c r="BH126" s="228">
        <f>IF(N126="sníž. přenesená",J126,0)</f>
        <v>0</v>
      </c>
      <c r="BI126" s="228">
        <f>IF(N126="nulová",J126,0)</f>
        <v>0</v>
      </c>
      <c r="BJ126" s="20" t="s">
        <v>81</v>
      </c>
      <c r="BK126" s="228">
        <f>ROUND(I126*H126,2)</f>
        <v>0</v>
      </c>
      <c r="BL126" s="20" t="s">
        <v>279</v>
      </c>
      <c r="BM126" s="227" t="s">
        <v>2766</v>
      </c>
    </row>
    <row r="127" s="2" customFormat="1">
      <c r="A127" s="41"/>
      <c r="B127" s="42"/>
      <c r="C127" s="43"/>
      <c r="D127" s="229" t="s">
        <v>188</v>
      </c>
      <c r="E127" s="43"/>
      <c r="F127" s="230" t="s">
        <v>2071</v>
      </c>
      <c r="G127" s="43"/>
      <c r="H127" s="43"/>
      <c r="I127" s="231"/>
      <c r="J127" s="43"/>
      <c r="K127" s="43"/>
      <c r="L127" s="47"/>
      <c r="M127" s="232"/>
      <c r="N127" s="233"/>
      <c r="O127" s="87"/>
      <c r="P127" s="87"/>
      <c r="Q127" s="87"/>
      <c r="R127" s="87"/>
      <c r="S127" s="87"/>
      <c r="T127" s="88"/>
      <c r="U127" s="41"/>
      <c r="V127" s="41"/>
      <c r="W127" s="41"/>
      <c r="X127" s="41"/>
      <c r="Y127" s="41"/>
      <c r="Z127" s="41"/>
      <c r="AA127" s="41"/>
      <c r="AB127" s="41"/>
      <c r="AC127" s="41"/>
      <c r="AD127" s="41"/>
      <c r="AE127" s="41"/>
      <c r="AT127" s="20" t="s">
        <v>188</v>
      </c>
      <c r="AU127" s="20" t="s">
        <v>124</v>
      </c>
    </row>
    <row r="128" s="2" customFormat="1" ht="16.5" customHeight="1">
      <c r="A128" s="41"/>
      <c r="B128" s="42"/>
      <c r="C128" s="216" t="s">
        <v>7</v>
      </c>
      <c r="D128" s="216" t="s">
        <v>182</v>
      </c>
      <c r="E128" s="217" t="s">
        <v>2076</v>
      </c>
      <c r="F128" s="218" t="s">
        <v>2077</v>
      </c>
      <c r="G128" s="219" t="s">
        <v>350</v>
      </c>
      <c r="H128" s="220">
        <v>14</v>
      </c>
      <c r="I128" s="221"/>
      <c r="J128" s="222">
        <f>ROUND(I128*H128,2)</f>
        <v>0</v>
      </c>
      <c r="K128" s="218" t="s">
        <v>185</v>
      </c>
      <c r="L128" s="47"/>
      <c r="M128" s="223" t="s">
        <v>19</v>
      </c>
      <c r="N128" s="224" t="s">
        <v>45</v>
      </c>
      <c r="O128" s="87"/>
      <c r="P128" s="225">
        <f>O128*H128</f>
        <v>0</v>
      </c>
      <c r="Q128" s="225">
        <v>0</v>
      </c>
      <c r="R128" s="225">
        <f>Q128*H128</f>
        <v>0</v>
      </c>
      <c r="S128" s="225">
        <v>0</v>
      </c>
      <c r="T128" s="226">
        <f>S128*H128</f>
        <v>0</v>
      </c>
      <c r="U128" s="41"/>
      <c r="V128" s="41"/>
      <c r="W128" s="41"/>
      <c r="X128" s="41"/>
      <c r="Y128" s="41"/>
      <c r="Z128" s="41"/>
      <c r="AA128" s="41"/>
      <c r="AB128" s="41"/>
      <c r="AC128" s="41"/>
      <c r="AD128" s="41"/>
      <c r="AE128" s="41"/>
      <c r="AR128" s="227" t="s">
        <v>279</v>
      </c>
      <c r="AT128" s="227" t="s">
        <v>182</v>
      </c>
      <c r="AU128" s="227" t="s">
        <v>124</v>
      </c>
      <c r="AY128" s="20" t="s">
        <v>180</v>
      </c>
      <c r="BE128" s="228">
        <f>IF(N128="základní",J128,0)</f>
        <v>0</v>
      </c>
      <c r="BF128" s="228">
        <f>IF(N128="snížená",J128,0)</f>
        <v>0</v>
      </c>
      <c r="BG128" s="228">
        <f>IF(N128="zákl. přenesená",J128,0)</f>
        <v>0</v>
      </c>
      <c r="BH128" s="228">
        <f>IF(N128="sníž. přenesená",J128,0)</f>
        <v>0</v>
      </c>
      <c r="BI128" s="228">
        <f>IF(N128="nulová",J128,0)</f>
        <v>0</v>
      </c>
      <c r="BJ128" s="20" t="s">
        <v>81</v>
      </c>
      <c r="BK128" s="228">
        <f>ROUND(I128*H128,2)</f>
        <v>0</v>
      </c>
      <c r="BL128" s="20" t="s">
        <v>279</v>
      </c>
      <c r="BM128" s="227" t="s">
        <v>2767</v>
      </c>
    </row>
    <row r="129" s="2" customFormat="1">
      <c r="A129" s="41"/>
      <c r="B129" s="42"/>
      <c r="C129" s="43"/>
      <c r="D129" s="229" t="s">
        <v>188</v>
      </c>
      <c r="E129" s="43"/>
      <c r="F129" s="230" t="s">
        <v>2079</v>
      </c>
      <c r="G129" s="43"/>
      <c r="H129" s="43"/>
      <c r="I129" s="231"/>
      <c r="J129" s="43"/>
      <c r="K129" s="43"/>
      <c r="L129" s="47"/>
      <c r="M129" s="232"/>
      <c r="N129" s="233"/>
      <c r="O129" s="87"/>
      <c r="P129" s="87"/>
      <c r="Q129" s="87"/>
      <c r="R129" s="87"/>
      <c r="S129" s="87"/>
      <c r="T129" s="88"/>
      <c r="U129" s="41"/>
      <c r="V129" s="41"/>
      <c r="W129" s="41"/>
      <c r="X129" s="41"/>
      <c r="Y129" s="41"/>
      <c r="Z129" s="41"/>
      <c r="AA129" s="41"/>
      <c r="AB129" s="41"/>
      <c r="AC129" s="41"/>
      <c r="AD129" s="41"/>
      <c r="AE129" s="41"/>
      <c r="AT129" s="20" t="s">
        <v>188</v>
      </c>
      <c r="AU129" s="20" t="s">
        <v>124</v>
      </c>
    </row>
    <row r="130" s="2" customFormat="1" ht="16.5" customHeight="1">
      <c r="A130" s="41"/>
      <c r="B130" s="42"/>
      <c r="C130" s="216" t="s">
        <v>329</v>
      </c>
      <c r="D130" s="216" t="s">
        <v>182</v>
      </c>
      <c r="E130" s="217" t="s">
        <v>2080</v>
      </c>
      <c r="F130" s="218" t="s">
        <v>2081</v>
      </c>
      <c r="G130" s="219" t="s">
        <v>246</v>
      </c>
      <c r="H130" s="220">
        <v>3</v>
      </c>
      <c r="I130" s="221"/>
      <c r="J130" s="222">
        <f>ROUND(I130*H130,2)</f>
        <v>0</v>
      </c>
      <c r="K130" s="218" t="s">
        <v>185</v>
      </c>
      <c r="L130" s="47"/>
      <c r="M130" s="223" t="s">
        <v>19</v>
      </c>
      <c r="N130" s="224" t="s">
        <v>45</v>
      </c>
      <c r="O130" s="87"/>
      <c r="P130" s="225">
        <f>O130*H130</f>
        <v>0</v>
      </c>
      <c r="Q130" s="225">
        <v>0</v>
      </c>
      <c r="R130" s="225">
        <f>Q130*H130</f>
        <v>0</v>
      </c>
      <c r="S130" s="225">
        <v>0</v>
      </c>
      <c r="T130" s="226">
        <f>S130*H130</f>
        <v>0</v>
      </c>
      <c r="U130" s="41"/>
      <c r="V130" s="41"/>
      <c r="W130" s="41"/>
      <c r="X130" s="41"/>
      <c r="Y130" s="41"/>
      <c r="Z130" s="41"/>
      <c r="AA130" s="41"/>
      <c r="AB130" s="41"/>
      <c r="AC130" s="41"/>
      <c r="AD130" s="41"/>
      <c r="AE130" s="41"/>
      <c r="AR130" s="227" t="s">
        <v>279</v>
      </c>
      <c r="AT130" s="227" t="s">
        <v>182</v>
      </c>
      <c r="AU130" s="227" t="s">
        <v>124</v>
      </c>
      <c r="AY130" s="20" t="s">
        <v>180</v>
      </c>
      <c r="BE130" s="228">
        <f>IF(N130="základní",J130,0)</f>
        <v>0</v>
      </c>
      <c r="BF130" s="228">
        <f>IF(N130="snížená",J130,0)</f>
        <v>0</v>
      </c>
      <c r="BG130" s="228">
        <f>IF(N130="zákl. přenesená",J130,0)</f>
        <v>0</v>
      </c>
      <c r="BH130" s="228">
        <f>IF(N130="sníž. přenesená",J130,0)</f>
        <v>0</v>
      </c>
      <c r="BI130" s="228">
        <f>IF(N130="nulová",J130,0)</f>
        <v>0</v>
      </c>
      <c r="BJ130" s="20" t="s">
        <v>81</v>
      </c>
      <c r="BK130" s="228">
        <f>ROUND(I130*H130,2)</f>
        <v>0</v>
      </c>
      <c r="BL130" s="20" t="s">
        <v>279</v>
      </c>
      <c r="BM130" s="227" t="s">
        <v>2768</v>
      </c>
    </row>
    <row r="131" s="2" customFormat="1">
      <c r="A131" s="41"/>
      <c r="B131" s="42"/>
      <c r="C131" s="43"/>
      <c r="D131" s="229" t="s">
        <v>188</v>
      </c>
      <c r="E131" s="43"/>
      <c r="F131" s="230" t="s">
        <v>2083</v>
      </c>
      <c r="G131" s="43"/>
      <c r="H131" s="43"/>
      <c r="I131" s="231"/>
      <c r="J131" s="43"/>
      <c r="K131" s="43"/>
      <c r="L131" s="47"/>
      <c r="M131" s="232"/>
      <c r="N131" s="233"/>
      <c r="O131" s="87"/>
      <c r="P131" s="87"/>
      <c r="Q131" s="87"/>
      <c r="R131" s="87"/>
      <c r="S131" s="87"/>
      <c r="T131" s="88"/>
      <c r="U131" s="41"/>
      <c r="V131" s="41"/>
      <c r="W131" s="41"/>
      <c r="X131" s="41"/>
      <c r="Y131" s="41"/>
      <c r="Z131" s="41"/>
      <c r="AA131" s="41"/>
      <c r="AB131" s="41"/>
      <c r="AC131" s="41"/>
      <c r="AD131" s="41"/>
      <c r="AE131" s="41"/>
      <c r="AT131" s="20" t="s">
        <v>188</v>
      </c>
      <c r="AU131" s="20" t="s">
        <v>124</v>
      </c>
    </row>
    <row r="132" s="2" customFormat="1" ht="16.5" customHeight="1">
      <c r="A132" s="41"/>
      <c r="B132" s="42"/>
      <c r="C132" s="216" t="s">
        <v>335</v>
      </c>
      <c r="D132" s="216" t="s">
        <v>182</v>
      </c>
      <c r="E132" s="217" t="s">
        <v>2769</v>
      </c>
      <c r="F132" s="218" t="s">
        <v>2089</v>
      </c>
      <c r="G132" s="219" t="s">
        <v>1872</v>
      </c>
      <c r="H132" s="298"/>
      <c r="I132" s="221"/>
      <c r="J132" s="222">
        <f>ROUND(I132*H132,2)</f>
        <v>0</v>
      </c>
      <c r="K132" s="218" t="s">
        <v>185</v>
      </c>
      <c r="L132" s="47"/>
      <c r="M132" s="223" t="s">
        <v>19</v>
      </c>
      <c r="N132" s="224" t="s">
        <v>45</v>
      </c>
      <c r="O132" s="87"/>
      <c r="P132" s="225">
        <f>O132*H132</f>
        <v>0</v>
      </c>
      <c r="Q132" s="225">
        <v>0</v>
      </c>
      <c r="R132" s="225">
        <f>Q132*H132</f>
        <v>0</v>
      </c>
      <c r="S132" s="225">
        <v>0</v>
      </c>
      <c r="T132" s="226">
        <f>S132*H132</f>
        <v>0</v>
      </c>
      <c r="U132" s="41"/>
      <c r="V132" s="41"/>
      <c r="W132" s="41"/>
      <c r="X132" s="41"/>
      <c r="Y132" s="41"/>
      <c r="Z132" s="41"/>
      <c r="AA132" s="41"/>
      <c r="AB132" s="41"/>
      <c r="AC132" s="41"/>
      <c r="AD132" s="41"/>
      <c r="AE132" s="41"/>
      <c r="AR132" s="227" t="s">
        <v>279</v>
      </c>
      <c r="AT132" s="227" t="s">
        <v>182</v>
      </c>
      <c r="AU132" s="227" t="s">
        <v>124</v>
      </c>
      <c r="AY132" s="20" t="s">
        <v>180</v>
      </c>
      <c r="BE132" s="228">
        <f>IF(N132="základní",J132,0)</f>
        <v>0</v>
      </c>
      <c r="BF132" s="228">
        <f>IF(N132="snížená",J132,0)</f>
        <v>0</v>
      </c>
      <c r="BG132" s="228">
        <f>IF(N132="zákl. přenesená",J132,0)</f>
        <v>0</v>
      </c>
      <c r="BH132" s="228">
        <f>IF(N132="sníž. přenesená",J132,0)</f>
        <v>0</v>
      </c>
      <c r="BI132" s="228">
        <f>IF(N132="nulová",J132,0)</f>
        <v>0</v>
      </c>
      <c r="BJ132" s="20" t="s">
        <v>81</v>
      </c>
      <c r="BK132" s="228">
        <f>ROUND(I132*H132,2)</f>
        <v>0</v>
      </c>
      <c r="BL132" s="20" t="s">
        <v>279</v>
      </c>
      <c r="BM132" s="227" t="s">
        <v>2770</v>
      </c>
    </row>
    <row r="133" s="2" customFormat="1">
      <c r="A133" s="41"/>
      <c r="B133" s="42"/>
      <c r="C133" s="43"/>
      <c r="D133" s="229" t="s">
        <v>188</v>
      </c>
      <c r="E133" s="43"/>
      <c r="F133" s="230" t="s">
        <v>2771</v>
      </c>
      <c r="G133" s="43"/>
      <c r="H133" s="43"/>
      <c r="I133" s="231"/>
      <c r="J133" s="43"/>
      <c r="K133" s="43"/>
      <c r="L133" s="47"/>
      <c r="M133" s="232"/>
      <c r="N133" s="233"/>
      <c r="O133" s="87"/>
      <c r="P133" s="87"/>
      <c r="Q133" s="87"/>
      <c r="R133" s="87"/>
      <c r="S133" s="87"/>
      <c r="T133" s="88"/>
      <c r="U133" s="41"/>
      <c r="V133" s="41"/>
      <c r="W133" s="41"/>
      <c r="X133" s="41"/>
      <c r="Y133" s="41"/>
      <c r="Z133" s="41"/>
      <c r="AA133" s="41"/>
      <c r="AB133" s="41"/>
      <c r="AC133" s="41"/>
      <c r="AD133" s="41"/>
      <c r="AE133" s="41"/>
      <c r="AT133" s="20" t="s">
        <v>188</v>
      </c>
      <c r="AU133" s="20" t="s">
        <v>124</v>
      </c>
    </row>
    <row r="134" s="12" customFormat="1" ht="20.88" customHeight="1">
      <c r="A134" s="12"/>
      <c r="B134" s="200"/>
      <c r="C134" s="201"/>
      <c r="D134" s="202" t="s">
        <v>73</v>
      </c>
      <c r="E134" s="214" t="s">
        <v>2772</v>
      </c>
      <c r="F134" s="214" t="s">
        <v>2093</v>
      </c>
      <c r="G134" s="201"/>
      <c r="H134" s="201"/>
      <c r="I134" s="204"/>
      <c r="J134" s="215">
        <f>BK134</f>
        <v>0</v>
      </c>
      <c r="K134" s="201"/>
      <c r="L134" s="206"/>
      <c r="M134" s="207"/>
      <c r="N134" s="208"/>
      <c r="O134" s="208"/>
      <c r="P134" s="209">
        <f>SUM(P135:P139)</f>
        <v>0</v>
      </c>
      <c r="Q134" s="208"/>
      <c r="R134" s="209">
        <f>SUM(R135:R139)</f>
        <v>0</v>
      </c>
      <c r="S134" s="208"/>
      <c r="T134" s="210">
        <f>SUM(T135:T139)</f>
        <v>0</v>
      </c>
      <c r="U134" s="12"/>
      <c r="V134" s="12"/>
      <c r="W134" s="12"/>
      <c r="X134" s="12"/>
      <c r="Y134" s="12"/>
      <c r="Z134" s="12"/>
      <c r="AA134" s="12"/>
      <c r="AB134" s="12"/>
      <c r="AC134" s="12"/>
      <c r="AD134" s="12"/>
      <c r="AE134" s="12"/>
      <c r="AR134" s="211" t="s">
        <v>83</v>
      </c>
      <c r="AT134" s="212" t="s">
        <v>73</v>
      </c>
      <c r="AU134" s="212" t="s">
        <v>83</v>
      </c>
      <c r="AY134" s="211" t="s">
        <v>180</v>
      </c>
      <c r="BK134" s="213">
        <f>SUM(BK135:BK139)</f>
        <v>0</v>
      </c>
    </row>
    <row r="135" s="2" customFormat="1" ht="16.5" customHeight="1">
      <c r="A135" s="41"/>
      <c r="B135" s="42"/>
      <c r="C135" s="216" t="s">
        <v>340</v>
      </c>
      <c r="D135" s="216" t="s">
        <v>182</v>
      </c>
      <c r="E135" s="217" t="s">
        <v>2094</v>
      </c>
      <c r="F135" s="218" t="s">
        <v>2095</v>
      </c>
      <c r="G135" s="219" t="s">
        <v>122</v>
      </c>
      <c r="H135" s="220">
        <v>7</v>
      </c>
      <c r="I135" s="221"/>
      <c r="J135" s="222">
        <f>ROUND(I135*H135,2)</f>
        <v>0</v>
      </c>
      <c r="K135" s="218" t="s">
        <v>185</v>
      </c>
      <c r="L135" s="47"/>
      <c r="M135" s="223" t="s">
        <v>19</v>
      </c>
      <c r="N135" s="224" t="s">
        <v>45</v>
      </c>
      <c r="O135" s="87"/>
      <c r="P135" s="225">
        <f>O135*H135</f>
        <v>0</v>
      </c>
      <c r="Q135" s="225">
        <v>0</v>
      </c>
      <c r="R135" s="225">
        <f>Q135*H135</f>
        <v>0</v>
      </c>
      <c r="S135" s="225">
        <v>0</v>
      </c>
      <c r="T135" s="226">
        <f>S135*H135</f>
        <v>0</v>
      </c>
      <c r="U135" s="41"/>
      <c r="V135" s="41"/>
      <c r="W135" s="41"/>
      <c r="X135" s="41"/>
      <c r="Y135" s="41"/>
      <c r="Z135" s="41"/>
      <c r="AA135" s="41"/>
      <c r="AB135" s="41"/>
      <c r="AC135" s="41"/>
      <c r="AD135" s="41"/>
      <c r="AE135" s="41"/>
      <c r="AR135" s="227" t="s">
        <v>279</v>
      </c>
      <c r="AT135" s="227" t="s">
        <v>182</v>
      </c>
      <c r="AU135" s="227" t="s">
        <v>124</v>
      </c>
      <c r="AY135" s="20" t="s">
        <v>180</v>
      </c>
      <c r="BE135" s="228">
        <f>IF(N135="základní",J135,0)</f>
        <v>0</v>
      </c>
      <c r="BF135" s="228">
        <f>IF(N135="snížená",J135,0)</f>
        <v>0</v>
      </c>
      <c r="BG135" s="228">
        <f>IF(N135="zákl. přenesená",J135,0)</f>
        <v>0</v>
      </c>
      <c r="BH135" s="228">
        <f>IF(N135="sníž. přenesená",J135,0)</f>
        <v>0</v>
      </c>
      <c r="BI135" s="228">
        <f>IF(N135="nulová",J135,0)</f>
        <v>0</v>
      </c>
      <c r="BJ135" s="20" t="s">
        <v>81</v>
      </c>
      <c r="BK135" s="228">
        <f>ROUND(I135*H135,2)</f>
        <v>0</v>
      </c>
      <c r="BL135" s="20" t="s">
        <v>279</v>
      </c>
      <c r="BM135" s="227" t="s">
        <v>2773</v>
      </c>
    </row>
    <row r="136" s="2" customFormat="1">
      <c r="A136" s="41"/>
      <c r="B136" s="42"/>
      <c r="C136" s="43"/>
      <c r="D136" s="229" t="s">
        <v>188</v>
      </c>
      <c r="E136" s="43"/>
      <c r="F136" s="230" t="s">
        <v>2097</v>
      </c>
      <c r="G136" s="43"/>
      <c r="H136" s="43"/>
      <c r="I136" s="231"/>
      <c r="J136" s="43"/>
      <c r="K136" s="43"/>
      <c r="L136" s="47"/>
      <c r="M136" s="232"/>
      <c r="N136" s="233"/>
      <c r="O136" s="87"/>
      <c r="P136" s="87"/>
      <c r="Q136" s="87"/>
      <c r="R136" s="87"/>
      <c r="S136" s="87"/>
      <c r="T136" s="88"/>
      <c r="U136" s="41"/>
      <c r="V136" s="41"/>
      <c r="W136" s="41"/>
      <c r="X136" s="41"/>
      <c r="Y136" s="41"/>
      <c r="Z136" s="41"/>
      <c r="AA136" s="41"/>
      <c r="AB136" s="41"/>
      <c r="AC136" s="41"/>
      <c r="AD136" s="41"/>
      <c r="AE136" s="41"/>
      <c r="AT136" s="20" t="s">
        <v>188</v>
      </c>
      <c r="AU136" s="20" t="s">
        <v>124</v>
      </c>
    </row>
    <row r="137" s="2" customFormat="1" ht="16.5" customHeight="1">
      <c r="A137" s="41"/>
      <c r="B137" s="42"/>
      <c r="C137" s="278" t="s">
        <v>347</v>
      </c>
      <c r="D137" s="278" t="s">
        <v>330</v>
      </c>
      <c r="E137" s="279" t="s">
        <v>2098</v>
      </c>
      <c r="F137" s="280" t="s">
        <v>2099</v>
      </c>
      <c r="G137" s="281" t="s">
        <v>122</v>
      </c>
      <c r="H137" s="282">
        <v>7</v>
      </c>
      <c r="I137" s="283"/>
      <c r="J137" s="284">
        <f>ROUND(I137*H137,2)</f>
        <v>0</v>
      </c>
      <c r="K137" s="280" t="s">
        <v>202</v>
      </c>
      <c r="L137" s="285"/>
      <c r="M137" s="286" t="s">
        <v>19</v>
      </c>
      <c r="N137" s="287" t="s">
        <v>45</v>
      </c>
      <c r="O137" s="87"/>
      <c r="P137" s="225">
        <f>O137*H137</f>
        <v>0</v>
      </c>
      <c r="Q137" s="225">
        <v>0</v>
      </c>
      <c r="R137" s="225">
        <f>Q137*H137</f>
        <v>0</v>
      </c>
      <c r="S137" s="225">
        <v>0</v>
      </c>
      <c r="T137" s="226">
        <f>S137*H137</f>
        <v>0</v>
      </c>
      <c r="U137" s="41"/>
      <c r="V137" s="41"/>
      <c r="W137" s="41"/>
      <c r="X137" s="41"/>
      <c r="Y137" s="41"/>
      <c r="Z137" s="41"/>
      <c r="AA137" s="41"/>
      <c r="AB137" s="41"/>
      <c r="AC137" s="41"/>
      <c r="AD137" s="41"/>
      <c r="AE137" s="41"/>
      <c r="AR137" s="227" t="s">
        <v>409</v>
      </c>
      <c r="AT137" s="227" t="s">
        <v>330</v>
      </c>
      <c r="AU137" s="227" t="s">
        <v>124</v>
      </c>
      <c r="AY137" s="20" t="s">
        <v>180</v>
      </c>
      <c r="BE137" s="228">
        <f>IF(N137="základní",J137,0)</f>
        <v>0</v>
      </c>
      <c r="BF137" s="228">
        <f>IF(N137="snížená",J137,0)</f>
        <v>0</v>
      </c>
      <c r="BG137" s="228">
        <f>IF(N137="zákl. přenesená",J137,0)</f>
        <v>0</v>
      </c>
      <c r="BH137" s="228">
        <f>IF(N137="sníž. přenesená",J137,0)</f>
        <v>0</v>
      </c>
      <c r="BI137" s="228">
        <f>IF(N137="nulová",J137,0)</f>
        <v>0</v>
      </c>
      <c r="BJ137" s="20" t="s">
        <v>81</v>
      </c>
      <c r="BK137" s="228">
        <f>ROUND(I137*H137,2)</f>
        <v>0</v>
      </c>
      <c r="BL137" s="20" t="s">
        <v>279</v>
      </c>
      <c r="BM137" s="227" t="s">
        <v>2774</v>
      </c>
    </row>
    <row r="138" s="2" customFormat="1" ht="16.5" customHeight="1">
      <c r="A138" s="41"/>
      <c r="B138" s="42"/>
      <c r="C138" s="216" t="s">
        <v>361</v>
      </c>
      <c r="D138" s="216" t="s">
        <v>182</v>
      </c>
      <c r="E138" s="217" t="s">
        <v>2775</v>
      </c>
      <c r="F138" s="218" t="s">
        <v>2105</v>
      </c>
      <c r="G138" s="219" t="s">
        <v>1872</v>
      </c>
      <c r="H138" s="298"/>
      <c r="I138" s="221"/>
      <c r="J138" s="222">
        <f>ROUND(I138*H138,2)</f>
        <v>0</v>
      </c>
      <c r="K138" s="218" t="s">
        <v>185</v>
      </c>
      <c r="L138" s="47"/>
      <c r="M138" s="223" t="s">
        <v>19</v>
      </c>
      <c r="N138" s="224" t="s">
        <v>45</v>
      </c>
      <c r="O138" s="87"/>
      <c r="P138" s="225">
        <f>O138*H138</f>
        <v>0</v>
      </c>
      <c r="Q138" s="225">
        <v>0</v>
      </c>
      <c r="R138" s="225">
        <f>Q138*H138</f>
        <v>0</v>
      </c>
      <c r="S138" s="225">
        <v>0</v>
      </c>
      <c r="T138" s="226">
        <f>S138*H138</f>
        <v>0</v>
      </c>
      <c r="U138" s="41"/>
      <c r="V138" s="41"/>
      <c r="W138" s="41"/>
      <c r="X138" s="41"/>
      <c r="Y138" s="41"/>
      <c r="Z138" s="41"/>
      <c r="AA138" s="41"/>
      <c r="AB138" s="41"/>
      <c r="AC138" s="41"/>
      <c r="AD138" s="41"/>
      <c r="AE138" s="41"/>
      <c r="AR138" s="227" t="s">
        <v>279</v>
      </c>
      <c r="AT138" s="227" t="s">
        <v>182</v>
      </c>
      <c r="AU138" s="227" t="s">
        <v>124</v>
      </c>
      <c r="AY138" s="20" t="s">
        <v>180</v>
      </c>
      <c r="BE138" s="228">
        <f>IF(N138="základní",J138,0)</f>
        <v>0</v>
      </c>
      <c r="BF138" s="228">
        <f>IF(N138="snížená",J138,0)</f>
        <v>0</v>
      </c>
      <c r="BG138" s="228">
        <f>IF(N138="zákl. přenesená",J138,0)</f>
        <v>0</v>
      </c>
      <c r="BH138" s="228">
        <f>IF(N138="sníž. přenesená",J138,0)</f>
        <v>0</v>
      </c>
      <c r="BI138" s="228">
        <f>IF(N138="nulová",J138,0)</f>
        <v>0</v>
      </c>
      <c r="BJ138" s="20" t="s">
        <v>81</v>
      </c>
      <c r="BK138" s="228">
        <f>ROUND(I138*H138,2)</f>
        <v>0</v>
      </c>
      <c r="BL138" s="20" t="s">
        <v>279</v>
      </c>
      <c r="BM138" s="227" t="s">
        <v>2776</v>
      </c>
    </row>
    <row r="139" s="2" customFormat="1">
      <c r="A139" s="41"/>
      <c r="B139" s="42"/>
      <c r="C139" s="43"/>
      <c r="D139" s="229" t="s">
        <v>188</v>
      </c>
      <c r="E139" s="43"/>
      <c r="F139" s="230" t="s">
        <v>2777</v>
      </c>
      <c r="G139" s="43"/>
      <c r="H139" s="43"/>
      <c r="I139" s="231"/>
      <c r="J139" s="43"/>
      <c r="K139" s="43"/>
      <c r="L139" s="47"/>
      <c r="M139" s="290"/>
      <c r="N139" s="291"/>
      <c r="O139" s="292"/>
      <c r="P139" s="292"/>
      <c r="Q139" s="292"/>
      <c r="R139" s="292"/>
      <c r="S139" s="292"/>
      <c r="T139" s="293"/>
      <c r="U139" s="41"/>
      <c r="V139" s="41"/>
      <c r="W139" s="41"/>
      <c r="X139" s="41"/>
      <c r="Y139" s="41"/>
      <c r="Z139" s="41"/>
      <c r="AA139" s="41"/>
      <c r="AB139" s="41"/>
      <c r="AC139" s="41"/>
      <c r="AD139" s="41"/>
      <c r="AE139" s="41"/>
      <c r="AT139" s="20" t="s">
        <v>188</v>
      </c>
      <c r="AU139" s="20" t="s">
        <v>124</v>
      </c>
    </row>
    <row r="140" s="2" customFormat="1" ht="6.96" customHeight="1">
      <c r="A140" s="41"/>
      <c r="B140" s="62"/>
      <c r="C140" s="63"/>
      <c r="D140" s="63"/>
      <c r="E140" s="63"/>
      <c r="F140" s="63"/>
      <c r="G140" s="63"/>
      <c r="H140" s="63"/>
      <c r="I140" s="63"/>
      <c r="J140" s="63"/>
      <c r="K140" s="63"/>
      <c r="L140" s="47"/>
      <c r="M140" s="41"/>
      <c r="O140" s="41"/>
      <c r="P140" s="41"/>
      <c r="Q140" s="41"/>
      <c r="R140" s="41"/>
      <c r="S140" s="41"/>
      <c r="T140" s="41"/>
      <c r="U140" s="41"/>
      <c r="V140" s="41"/>
      <c r="W140" s="41"/>
      <c r="X140" s="41"/>
      <c r="Y140" s="41"/>
      <c r="Z140" s="41"/>
      <c r="AA140" s="41"/>
      <c r="AB140" s="41"/>
      <c r="AC140" s="41"/>
      <c r="AD140" s="41"/>
      <c r="AE140" s="41"/>
    </row>
  </sheetData>
  <sheetProtection sheet="1" autoFilter="0" formatColumns="0" formatRows="0" objects="1" scenarios="1" spinCount="100000" saltValue="QVV8DNagQGmvzCwYw2zhBvy/uL+53Vgwi9kJD3c1celB62KXvNhSSIQwtUuTEmOX+/64DZPUjlUWsv6+7vY6uQ==" hashValue="LmOxSNA2VBUAs6z0TvhCIxqPvkFeoFXFWcWtzbVNSO+i/Dk76PGJQPf/cW6k/44wxAwaUOPxJYKEfrEAEZKCKg==" algorithmName="SHA-512" password="CC35"/>
  <autoFilter ref="C90:K139"/>
  <mergeCells count="12">
    <mergeCell ref="E7:H7"/>
    <mergeCell ref="E9:H9"/>
    <mergeCell ref="E11:H11"/>
    <mergeCell ref="E20:H20"/>
    <mergeCell ref="E29:H29"/>
    <mergeCell ref="E50:H50"/>
    <mergeCell ref="E52:H52"/>
    <mergeCell ref="E54:H54"/>
    <mergeCell ref="E79:H79"/>
    <mergeCell ref="E81:H81"/>
    <mergeCell ref="E83:H83"/>
    <mergeCell ref="L2:V2"/>
  </mergeCells>
  <hyperlinks>
    <hyperlink ref="F96" r:id="rId1" display="https://podminky.urs.cz/item/CS_URS_2024_01/751122092"/>
    <hyperlink ref="F101" r:id="rId2" display="https://podminky.urs.cz/item/CS_URS_2024_01/998751211.2"/>
    <hyperlink ref="F103" r:id="rId3" display="https://podminky.urs.cz/item/CS_URS_2024_01/HZS3212"/>
    <hyperlink ref="F106" r:id="rId4" display="https://podminky.urs.cz/item/CS_URS_2024_01/751514662"/>
    <hyperlink ref="F109" r:id="rId5" display="https://podminky.urs.cz/item/CS_URS_2024_01/751398021"/>
    <hyperlink ref="F113" r:id="rId6" display="https://podminky.urs.cz/item/CS_URS_2024_01/751322011"/>
    <hyperlink ref="F115" r:id="rId7" display="https://podminky.urs.cz/item/CS_URS_2024_01/751322012"/>
    <hyperlink ref="F120" r:id="rId8" display="https://podminky.urs.cz/item/CS_URS_2024_01/751691111"/>
    <hyperlink ref="F122" r:id="rId9" display="https://podminky.urs.cz/item/CS_URS_2024_01/998751211.3"/>
    <hyperlink ref="F125" r:id="rId10" display="https://podminky.urs.cz/item/CS_URS_2024_01/751510041"/>
    <hyperlink ref="F127" r:id="rId11" display="https://podminky.urs.cz/item/CS_URS_2024_01/751510042"/>
    <hyperlink ref="F129" r:id="rId12" display="https://podminky.urs.cz/item/CS_URS_2024_01/751572141"/>
    <hyperlink ref="F131" r:id="rId13" display="https://podminky.urs.cz/item/CS_URS_2024_01/751 398 153"/>
    <hyperlink ref="F133" r:id="rId14" display="https://podminky.urs.cz/item/CS_URS_2024_01/998751201.1"/>
    <hyperlink ref="F136" r:id="rId15" display="https://podminky.urs.cz/item/CS_URS_2024_01/713411141"/>
    <hyperlink ref="F139" r:id="rId16" display="https://podminky.urs.cz/item/CS_URS_2024_01/998713203.1"/>
  </hyperlinks>
  <pageMargins left="0.39375" right="0.39375" top="0.39375" bottom="0.39375" header="0" footer="0"/>
  <pageSetup paperSize="9" orientation="landscape" blackAndWhite="1" fitToHeight="100"/>
  <headerFooter>
    <oddFooter>&amp;CStrana &amp;P z &amp;N</oddFooter>
  </headerFooter>
  <drawing r:id="rId17"/>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113</v>
      </c>
    </row>
    <row r="3" s="1" customFormat="1" ht="6.96" customHeight="1">
      <c r="B3" s="142"/>
      <c r="C3" s="143"/>
      <c r="D3" s="143"/>
      <c r="E3" s="143"/>
      <c r="F3" s="143"/>
      <c r="G3" s="143"/>
      <c r="H3" s="143"/>
      <c r="I3" s="143"/>
      <c r="J3" s="143"/>
      <c r="K3" s="143"/>
      <c r="L3" s="23"/>
      <c r="AT3" s="20" t="s">
        <v>83</v>
      </c>
    </row>
    <row r="4" s="1" customFormat="1" ht="24.96" customHeight="1">
      <c r="B4" s="23"/>
      <c r="D4" s="144" t="s">
        <v>128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MŠ Záchlumí - přístavba pavilonu</v>
      </c>
      <c r="F7" s="146"/>
      <c r="G7" s="146"/>
      <c r="H7" s="146"/>
      <c r="L7" s="23"/>
    </row>
    <row r="8" s="2" customFormat="1" ht="12" customHeight="1">
      <c r="A8" s="41"/>
      <c r="B8" s="47"/>
      <c r="C8" s="41"/>
      <c r="D8" s="146" t="s">
        <v>132</v>
      </c>
      <c r="E8" s="41"/>
      <c r="F8" s="41"/>
      <c r="G8" s="41"/>
      <c r="H8" s="41"/>
      <c r="I8" s="41"/>
      <c r="J8" s="41"/>
      <c r="K8" s="41"/>
      <c r="L8" s="148"/>
      <c r="S8" s="41"/>
      <c r="T8" s="41"/>
      <c r="U8" s="41"/>
      <c r="V8" s="41"/>
      <c r="W8" s="41"/>
      <c r="X8" s="41"/>
      <c r="Y8" s="41"/>
      <c r="Z8" s="41"/>
      <c r="AA8" s="41"/>
      <c r="AB8" s="41"/>
      <c r="AC8" s="41"/>
      <c r="AD8" s="41"/>
      <c r="AE8" s="41"/>
    </row>
    <row r="9" s="2" customFormat="1" ht="16.5" customHeight="1">
      <c r="A9" s="41"/>
      <c r="B9" s="47"/>
      <c r="C9" s="41"/>
      <c r="D9" s="41"/>
      <c r="E9" s="149" t="s">
        <v>2778</v>
      </c>
      <c r="F9" s="41"/>
      <c r="G9" s="41"/>
      <c r="H9" s="41"/>
      <c r="I9" s="41"/>
      <c r="J9" s="41"/>
      <c r="K9" s="41"/>
      <c r="L9" s="148"/>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8"/>
      <c r="S10" s="41"/>
      <c r="T10" s="41"/>
      <c r="U10" s="41"/>
      <c r="V10" s="41"/>
      <c r="W10" s="41"/>
      <c r="X10" s="41"/>
      <c r="Y10" s="41"/>
      <c r="Z10" s="41"/>
      <c r="AA10" s="41"/>
      <c r="AB10" s="41"/>
      <c r="AC10" s="41"/>
      <c r="AD10" s="41"/>
      <c r="AE10" s="41"/>
    </row>
    <row r="11" s="2" customFormat="1" ht="12" customHeight="1">
      <c r="A11" s="41"/>
      <c r="B11" s="47"/>
      <c r="C11" s="41"/>
      <c r="D11" s="146" t="s">
        <v>18</v>
      </c>
      <c r="E11" s="41"/>
      <c r="F11" s="136" t="s">
        <v>19</v>
      </c>
      <c r="G11" s="41"/>
      <c r="H11" s="41"/>
      <c r="I11" s="146" t="s">
        <v>20</v>
      </c>
      <c r="J11" s="136" t="s">
        <v>19</v>
      </c>
      <c r="K11" s="41"/>
      <c r="L11" s="148"/>
      <c r="S11" s="41"/>
      <c r="T11" s="41"/>
      <c r="U11" s="41"/>
      <c r="V11" s="41"/>
      <c r="W11" s="41"/>
      <c r="X11" s="41"/>
      <c r="Y11" s="41"/>
      <c r="Z11" s="41"/>
      <c r="AA11" s="41"/>
      <c r="AB11" s="41"/>
      <c r="AC11" s="41"/>
      <c r="AD11" s="41"/>
      <c r="AE11" s="41"/>
    </row>
    <row r="12" s="2" customFormat="1" ht="12" customHeight="1">
      <c r="A12" s="41"/>
      <c r="B12" s="47"/>
      <c r="C12" s="41"/>
      <c r="D12" s="146" t="s">
        <v>21</v>
      </c>
      <c r="E12" s="41"/>
      <c r="F12" s="136" t="s">
        <v>22</v>
      </c>
      <c r="G12" s="41"/>
      <c r="H12" s="41"/>
      <c r="I12" s="146" t="s">
        <v>23</v>
      </c>
      <c r="J12" s="150" t="str">
        <f>'Rekapitulace stavby'!AN8</f>
        <v>23. 4. 2024</v>
      </c>
      <c r="K12" s="41"/>
      <c r="L12" s="148"/>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8"/>
      <c r="S13" s="41"/>
      <c r="T13" s="41"/>
      <c r="U13" s="41"/>
      <c r="V13" s="41"/>
      <c r="W13" s="41"/>
      <c r="X13" s="41"/>
      <c r="Y13" s="41"/>
      <c r="Z13" s="41"/>
      <c r="AA13" s="41"/>
      <c r="AB13" s="41"/>
      <c r="AC13" s="41"/>
      <c r="AD13" s="41"/>
      <c r="AE13" s="41"/>
    </row>
    <row r="14" s="2" customFormat="1" ht="12" customHeight="1">
      <c r="A14" s="41"/>
      <c r="B14" s="47"/>
      <c r="C14" s="41"/>
      <c r="D14" s="146" t="s">
        <v>25</v>
      </c>
      <c r="E14" s="41"/>
      <c r="F14" s="41"/>
      <c r="G14" s="41"/>
      <c r="H14" s="41"/>
      <c r="I14" s="146" t="s">
        <v>26</v>
      </c>
      <c r="J14" s="136" t="s">
        <v>19</v>
      </c>
      <c r="K14" s="41"/>
      <c r="L14" s="148"/>
      <c r="S14" s="41"/>
      <c r="T14" s="41"/>
      <c r="U14" s="41"/>
      <c r="V14" s="41"/>
      <c r="W14" s="41"/>
      <c r="X14" s="41"/>
      <c r="Y14" s="41"/>
      <c r="Z14" s="41"/>
      <c r="AA14" s="41"/>
      <c r="AB14" s="41"/>
      <c r="AC14" s="41"/>
      <c r="AD14" s="41"/>
      <c r="AE14" s="41"/>
    </row>
    <row r="15" s="2" customFormat="1" ht="18" customHeight="1">
      <c r="A15" s="41"/>
      <c r="B15" s="47"/>
      <c r="C15" s="41"/>
      <c r="D15" s="41"/>
      <c r="E15" s="136" t="s">
        <v>27</v>
      </c>
      <c r="F15" s="41"/>
      <c r="G15" s="41"/>
      <c r="H15" s="41"/>
      <c r="I15" s="146" t="s">
        <v>28</v>
      </c>
      <c r="J15" s="136" t="s">
        <v>19</v>
      </c>
      <c r="K15" s="41"/>
      <c r="L15" s="148"/>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8"/>
      <c r="S16" s="41"/>
      <c r="T16" s="41"/>
      <c r="U16" s="41"/>
      <c r="V16" s="41"/>
      <c r="W16" s="41"/>
      <c r="X16" s="41"/>
      <c r="Y16" s="41"/>
      <c r="Z16" s="41"/>
      <c r="AA16" s="41"/>
      <c r="AB16" s="41"/>
      <c r="AC16" s="41"/>
      <c r="AD16" s="41"/>
      <c r="AE16" s="41"/>
    </row>
    <row r="17" s="2" customFormat="1" ht="12" customHeight="1">
      <c r="A17" s="41"/>
      <c r="B17" s="47"/>
      <c r="C17" s="41"/>
      <c r="D17" s="146" t="s">
        <v>29</v>
      </c>
      <c r="E17" s="41"/>
      <c r="F17" s="41"/>
      <c r="G17" s="41"/>
      <c r="H17" s="41"/>
      <c r="I17" s="146" t="s">
        <v>26</v>
      </c>
      <c r="J17" s="36" t="str">
        <f>'Rekapitulace stavby'!AN13</f>
        <v>Vyplň údaj</v>
      </c>
      <c r="K17" s="41"/>
      <c r="L17" s="148"/>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6" t="s">
        <v>28</v>
      </c>
      <c r="J18" s="36" t="str">
        <f>'Rekapitulace stavby'!AN14</f>
        <v>Vyplň údaj</v>
      </c>
      <c r="K18" s="41"/>
      <c r="L18" s="148"/>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8"/>
      <c r="S19" s="41"/>
      <c r="T19" s="41"/>
      <c r="U19" s="41"/>
      <c r="V19" s="41"/>
      <c r="W19" s="41"/>
      <c r="X19" s="41"/>
      <c r="Y19" s="41"/>
      <c r="Z19" s="41"/>
      <c r="AA19" s="41"/>
      <c r="AB19" s="41"/>
      <c r="AC19" s="41"/>
      <c r="AD19" s="41"/>
      <c r="AE19" s="41"/>
    </row>
    <row r="20" s="2" customFormat="1" ht="12" customHeight="1">
      <c r="A20" s="41"/>
      <c r="B20" s="47"/>
      <c r="C20" s="41"/>
      <c r="D20" s="146" t="s">
        <v>31</v>
      </c>
      <c r="E20" s="41"/>
      <c r="F20" s="41"/>
      <c r="G20" s="41"/>
      <c r="H20" s="41"/>
      <c r="I20" s="146" t="s">
        <v>26</v>
      </c>
      <c r="J20" s="136" t="s">
        <v>32</v>
      </c>
      <c r="K20" s="41"/>
      <c r="L20" s="148"/>
      <c r="S20" s="41"/>
      <c r="T20" s="41"/>
      <c r="U20" s="41"/>
      <c r="V20" s="41"/>
      <c r="W20" s="41"/>
      <c r="X20" s="41"/>
      <c r="Y20" s="41"/>
      <c r="Z20" s="41"/>
      <c r="AA20" s="41"/>
      <c r="AB20" s="41"/>
      <c r="AC20" s="41"/>
      <c r="AD20" s="41"/>
      <c r="AE20" s="41"/>
    </row>
    <row r="21" s="2" customFormat="1" ht="18" customHeight="1">
      <c r="A21" s="41"/>
      <c r="B21" s="47"/>
      <c r="C21" s="41"/>
      <c r="D21" s="41"/>
      <c r="E21" s="136" t="s">
        <v>33</v>
      </c>
      <c r="F21" s="41"/>
      <c r="G21" s="41"/>
      <c r="H21" s="41"/>
      <c r="I21" s="146" t="s">
        <v>28</v>
      </c>
      <c r="J21" s="136" t="s">
        <v>19</v>
      </c>
      <c r="K21" s="41"/>
      <c r="L21" s="148"/>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8"/>
      <c r="S22" s="41"/>
      <c r="T22" s="41"/>
      <c r="U22" s="41"/>
      <c r="V22" s="41"/>
      <c r="W22" s="41"/>
      <c r="X22" s="41"/>
      <c r="Y22" s="41"/>
      <c r="Z22" s="41"/>
      <c r="AA22" s="41"/>
      <c r="AB22" s="41"/>
      <c r="AC22" s="41"/>
      <c r="AD22" s="41"/>
      <c r="AE22" s="41"/>
    </row>
    <row r="23" s="2" customFormat="1" ht="12" customHeight="1">
      <c r="A23" s="41"/>
      <c r="B23" s="47"/>
      <c r="C23" s="41"/>
      <c r="D23" s="146" t="s">
        <v>35</v>
      </c>
      <c r="E23" s="41"/>
      <c r="F23" s="41"/>
      <c r="G23" s="41"/>
      <c r="H23" s="41"/>
      <c r="I23" s="146" t="s">
        <v>26</v>
      </c>
      <c r="J23" s="136" t="s">
        <v>36</v>
      </c>
      <c r="K23" s="41"/>
      <c r="L23" s="148"/>
      <c r="S23" s="41"/>
      <c r="T23" s="41"/>
      <c r="U23" s="41"/>
      <c r="V23" s="41"/>
      <c r="W23" s="41"/>
      <c r="X23" s="41"/>
      <c r="Y23" s="41"/>
      <c r="Z23" s="41"/>
      <c r="AA23" s="41"/>
      <c r="AB23" s="41"/>
      <c r="AC23" s="41"/>
      <c r="AD23" s="41"/>
      <c r="AE23" s="41"/>
    </row>
    <row r="24" s="2" customFormat="1" ht="18" customHeight="1">
      <c r="A24" s="41"/>
      <c r="B24" s="47"/>
      <c r="C24" s="41"/>
      <c r="D24" s="41"/>
      <c r="E24" s="136" t="s">
        <v>37</v>
      </c>
      <c r="F24" s="41"/>
      <c r="G24" s="41"/>
      <c r="H24" s="41"/>
      <c r="I24" s="146" t="s">
        <v>28</v>
      </c>
      <c r="J24" s="136" t="s">
        <v>19</v>
      </c>
      <c r="K24" s="41"/>
      <c r="L24" s="148"/>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8"/>
      <c r="S25" s="41"/>
      <c r="T25" s="41"/>
      <c r="U25" s="41"/>
      <c r="V25" s="41"/>
      <c r="W25" s="41"/>
      <c r="X25" s="41"/>
      <c r="Y25" s="41"/>
      <c r="Z25" s="41"/>
      <c r="AA25" s="41"/>
      <c r="AB25" s="41"/>
      <c r="AC25" s="41"/>
      <c r="AD25" s="41"/>
      <c r="AE25" s="41"/>
    </row>
    <row r="26" s="2" customFormat="1" ht="12" customHeight="1">
      <c r="A26" s="41"/>
      <c r="B26" s="47"/>
      <c r="C26" s="41"/>
      <c r="D26" s="146" t="s">
        <v>38</v>
      </c>
      <c r="E26" s="41"/>
      <c r="F26" s="41"/>
      <c r="G26" s="41"/>
      <c r="H26" s="41"/>
      <c r="I26" s="41"/>
      <c r="J26" s="41"/>
      <c r="K26" s="41"/>
      <c r="L26" s="148"/>
      <c r="S26" s="41"/>
      <c r="T26" s="41"/>
      <c r="U26" s="41"/>
      <c r="V26" s="41"/>
      <c r="W26" s="41"/>
      <c r="X26" s="41"/>
      <c r="Y26" s="41"/>
      <c r="Z26" s="41"/>
      <c r="AA26" s="41"/>
      <c r="AB26" s="41"/>
      <c r="AC26" s="41"/>
      <c r="AD26" s="41"/>
      <c r="AE26" s="41"/>
    </row>
    <row r="27" s="8" customFormat="1" ht="16.5" customHeight="1">
      <c r="A27" s="151"/>
      <c r="B27" s="152"/>
      <c r="C27" s="151"/>
      <c r="D27" s="151"/>
      <c r="E27" s="153" t="s">
        <v>19</v>
      </c>
      <c r="F27" s="153"/>
      <c r="G27" s="153"/>
      <c r="H27" s="153"/>
      <c r="I27" s="151"/>
      <c r="J27" s="151"/>
      <c r="K27" s="151"/>
      <c r="L27" s="154"/>
      <c r="S27" s="151"/>
      <c r="T27" s="151"/>
      <c r="U27" s="151"/>
      <c r="V27" s="151"/>
      <c r="W27" s="151"/>
      <c r="X27" s="151"/>
      <c r="Y27" s="151"/>
      <c r="Z27" s="151"/>
      <c r="AA27" s="151"/>
      <c r="AB27" s="151"/>
      <c r="AC27" s="151"/>
      <c r="AD27" s="151"/>
      <c r="AE27" s="151"/>
    </row>
    <row r="28" s="2" customFormat="1" ht="6.96" customHeight="1">
      <c r="A28" s="41"/>
      <c r="B28" s="47"/>
      <c r="C28" s="41"/>
      <c r="D28" s="41"/>
      <c r="E28" s="41"/>
      <c r="F28" s="41"/>
      <c r="G28" s="41"/>
      <c r="H28" s="41"/>
      <c r="I28" s="41"/>
      <c r="J28" s="41"/>
      <c r="K28" s="41"/>
      <c r="L28" s="148"/>
      <c r="S28" s="41"/>
      <c r="T28" s="41"/>
      <c r="U28" s="41"/>
      <c r="V28" s="41"/>
      <c r="W28" s="41"/>
      <c r="X28" s="41"/>
      <c r="Y28" s="41"/>
      <c r="Z28" s="41"/>
      <c r="AA28" s="41"/>
      <c r="AB28" s="41"/>
      <c r="AC28" s="41"/>
      <c r="AD28" s="41"/>
      <c r="AE28" s="41"/>
    </row>
    <row r="29" s="2" customFormat="1" ht="6.96" customHeight="1">
      <c r="A29" s="41"/>
      <c r="B29" s="47"/>
      <c r="C29" s="41"/>
      <c r="D29" s="155"/>
      <c r="E29" s="155"/>
      <c r="F29" s="155"/>
      <c r="G29" s="155"/>
      <c r="H29" s="155"/>
      <c r="I29" s="155"/>
      <c r="J29" s="155"/>
      <c r="K29" s="155"/>
      <c r="L29" s="148"/>
      <c r="S29" s="41"/>
      <c r="T29" s="41"/>
      <c r="U29" s="41"/>
      <c r="V29" s="41"/>
      <c r="W29" s="41"/>
      <c r="X29" s="41"/>
      <c r="Y29" s="41"/>
      <c r="Z29" s="41"/>
      <c r="AA29" s="41"/>
      <c r="AB29" s="41"/>
      <c r="AC29" s="41"/>
      <c r="AD29" s="41"/>
      <c r="AE29" s="41"/>
    </row>
    <row r="30" s="2" customFormat="1" ht="25.44" customHeight="1">
      <c r="A30" s="41"/>
      <c r="B30" s="47"/>
      <c r="C30" s="41"/>
      <c r="D30" s="156" t="s">
        <v>40</v>
      </c>
      <c r="E30" s="41"/>
      <c r="F30" s="41"/>
      <c r="G30" s="41"/>
      <c r="H30" s="41"/>
      <c r="I30" s="41"/>
      <c r="J30" s="157">
        <f>ROUND(J94, 2)</f>
        <v>0</v>
      </c>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14.4" customHeight="1">
      <c r="A32" s="41"/>
      <c r="B32" s="47"/>
      <c r="C32" s="41"/>
      <c r="D32" s="41"/>
      <c r="E32" s="41"/>
      <c r="F32" s="158" t="s">
        <v>42</v>
      </c>
      <c r="G32" s="41"/>
      <c r="H32" s="41"/>
      <c r="I32" s="158" t="s">
        <v>41</v>
      </c>
      <c r="J32" s="158" t="s">
        <v>43</v>
      </c>
      <c r="K32" s="41"/>
      <c r="L32" s="148"/>
      <c r="S32" s="41"/>
      <c r="T32" s="41"/>
      <c r="U32" s="41"/>
      <c r="V32" s="41"/>
      <c r="W32" s="41"/>
      <c r="X32" s="41"/>
      <c r="Y32" s="41"/>
      <c r="Z32" s="41"/>
      <c r="AA32" s="41"/>
      <c r="AB32" s="41"/>
      <c r="AC32" s="41"/>
      <c r="AD32" s="41"/>
      <c r="AE32" s="41"/>
    </row>
    <row r="33" s="2" customFormat="1" ht="14.4" customHeight="1">
      <c r="A33" s="41"/>
      <c r="B33" s="47"/>
      <c r="C33" s="41"/>
      <c r="D33" s="159" t="s">
        <v>44</v>
      </c>
      <c r="E33" s="146" t="s">
        <v>45</v>
      </c>
      <c r="F33" s="160">
        <f>ROUND((SUM(BE94:BE402)),  2)</f>
        <v>0</v>
      </c>
      <c r="G33" s="41"/>
      <c r="H33" s="41"/>
      <c r="I33" s="161">
        <v>0.20999999999999999</v>
      </c>
      <c r="J33" s="160">
        <f>ROUND(((SUM(BE94:BE402))*I33),  2)</f>
        <v>0</v>
      </c>
      <c r="K33" s="41"/>
      <c r="L33" s="148"/>
      <c r="S33" s="41"/>
      <c r="T33" s="41"/>
      <c r="U33" s="41"/>
      <c r="V33" s="41"/>
      <c r="W33" s="41"/>
      <c r="X33" s="41"/>
      <c r="Y33" s="41"/>
      <c r="Z33" s="41"/>
      <c r="AA33" s="41"/>
      <c r="AB33" s="41"/>
      <c r="AC33" s="41"/>
      <c r="AD33" s="41"/>
      <c r="AE33" s="41"/>
    </row>
    <row r="34" s="2" customFormat="1" ht="14.4" customHeight="1">
      <c r="A34" s="41"/>
      <c r="B34" s="47"/>
      <c r="C34" s="41"/>
      <c r="D34" s="41"/>
      <c r="E34" s="146" t="s">
        <v>46</v>
      </c>
      <c r="F34" s="160">
        <f>ROUND((SUM(BF94:BF402)),  2)</f>
        <v>0</v>
      </c>
      <c r="G34" s="41"/>
      <c r="H34" s="41"/>
      <c r="I34" s="161">
        <v>0.12</v>
      </c>
      <c r="J34" s="160">
        <f>ROUND(((SUM(BF94:BF402))*I34),  2)</f>
        <v>0</v>
      </c>
      <c r="K34" s="41"/>
      <c r="L34" s="148"/>
      <c r="S34" s="41"/>
      <c r="T34" s="41"/>
      <c r="U34" s="41"/>
      <c r="V34" s="41"/>
      <c r="W34" s="41"/>
      <c r="X34" s="41"/>
      <c r="Y34" s="41"/>
      <c r="Z34" s="41"/>
      <c r="AA34" s="41"/>
      <c r="AB34" s="41"/>
      <c r="AC34" s="41"/>
      <c r="AD34" s="41"/>
      <c r="AE34" s="41"/>
    </row>
    <row r="35" hidden="1" s="2" customFormat="1" ht="14.4" customHeight="1">
      <c r="A35" s="41"/>
      <c r="B35" s="47"/>
      <c r="C35" s="41"/>
      <c r="D35" s="41"/>
      <c r="E35" s="146" t="s">
        <v>47</v>
      </c>
      <c r="F35" s="160">
        <f>ROUND((SUM(BG94:BG402)),  2)</f>
        <v>0</v>
      </c>
      <c r="G35" s="41"/>
      <c r="H35" s="41"/>
      <c r="I35" s="161">
        <v>0.20999999999999999</v>
      </c>
      <c r="J35" s="160">
        <f>0</f>
        <v>0</v>
      </c>
      <c r="K35" s="41"/>
      <c r="L35" s="148"/>
      <c r="S35" s="41"/>
      <c r="T35" s="41"/>
      <c r="U35" s="41"/>
      <c r="V35" s="41"/>
      <c r="W35" s="41"/>
      <c r="X35" s="41"/>
      <c r="Y35" s="41"/>
      <c r="Z35" s="41"/>
      <c r="AA35" s="41"/>
      <c r="AB35" s="41"/>
      <c r="AC35" s="41"/>
      <c r="AD35" s="41"/>
      <c r="AE35" s="41"/>
    </row>
    <row r="36" hidden="1" s="2" customFormat="1" ht="14.4" customHeight="1">
      <c r="A36" s="41"/>
      <c r="B36" s="47"/>
      <c r="C36" s="41"/>
      <c r="D36" s="41"/>
      <c r="E36" s="146" t="s">
        <v>48</v>
      </c>
      <c r="F36" s="160">
        <f>ROUND((SUM(BH94:BH402)),  2)</f>
        <v>0</v>
      </c>
      <c r="G36" s="41"/>
      <c r="H36" s="41"/>
      <c r="I36" s="161">
        <v>0.12</v>
      </c>
      <c r="J36" s="160">
        <f>0</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49</v>
      </c>
      <c r="F37" s="160">
        <f>ROUND((SUM(BI94:BI402)),  2)</f>
        <v>0</v>
      </c>
      <c r="G37" s="41"/>
      <c r="H37" s="41"/>
      <c r="I37" s="161">
        <v>0</v>
      </c>
      <c r="J37" s="160">
        <f>0</f>
        <v>0</v>
      </c>
      <c r="K37" s="41"/>
      <c r="L37" s="148"/>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8"/>
      <c r="S38" s="41"/>
      <c r="T38" s="41"/>
      <c r="U38" s="41"/>
      <c r="V38" s="41"/>
      <c r="W38" s="41"/>
      <c r="X38" s="41"/>
      <c r="Y38" s="41"/>
      <c r="Z38" s="41"/>
      <c r="AA38" s="41"/>
      <c r="AB38" s="41"/>
      <c r="AC38" s="41"/>
      <c r="AD38" s="41"/>
      <c r="AE38" s="41"/>
    </row>
    <row r="39" s="2" customFormat="1" ht="25.44" customHeight="1">
      <c r="A39" s="41"/>
      <c r="B39" s="47"/>
      <c r="C39" s="162"/>
      <c r="D39" s="163" t="s">
        <v>50</v>
      </c>
      <c r="E39" s="164"/>
      <c r="F39" s="164"/>
      <c r="G39" s="165" t="s">
        <v>51</v>
      </c>
      <c r="H39" s="166" t="s">
        <v>52</v>
      </c>
      <c r="I39" s="164"/>
      <c r="J39" s="167">
        <f>SUM(J30:J37)</f>
        <v>0</v>
      </c>
      <c r="K39" s="168"/>
      <c r="L39" s="148"/>
      <c r="S39" s="41"/>
      <c r="T39" s="41"/>
      <c r="U39" s="41"/>
      <c r="V39" s="41"/>
      <c r="W39" s="41"/>
      <c r="X39" s="41"/>
      <c r="Y39" s="41"/>
      <c r="Z39" s="41"/>
      <c r="AA39" s="41"/>
      <c r="AB39" s="41"/>
      <c r="AC39" s="41"/>
      <c r="AD39" s="41"/>
      <c r="AE39" s="41"/>
    </row>
    <row r="40" s="2" customFormat="1" ht="14.4" customHeight="1">
      <c r="A40" s="41"/>
      <c r="B40" s="169"/>
      <c r="C40" s="170"/>
      <c r="D40" s="170"/>
      <c r="E40" s="170"/>
      <c r="F40" s="170"/>
      <c r="G40" s="170"/>
      <c r="H40" s="170"/>
      <c r="I40" s="170"/>
      <c r="J40" s="170"/>
      <c r="K40" s="170"/>
      <c r="L40" s="148"/>
      <c r="S40" s="41"/>
      <c r="T40" s="41"/>
      <c r="U40" s="41"/>
      <c r="V40" s="41"/>
      <c r="W40" s="41"/>
      <c r="X40" s="41"/>
      <c r="Y40" s="41"/>
      <c r="Z40" s="41"/>
      <c r="AA40" s="41"/>
      <c r="AB40" s="41"/>
      <c r="AC40" s="41"/>
      <c r="AD40" s="41"/>
      <c r="AE40" s="41"/>
    </row>
    <row r="44" s="2" customFormat="1" ht="6.96" customHeight="1">
      <c r="A44" s="41"/>
      <c r="B44" s="171"/>
      <c r="C44" s="172"/>
      <c r="D44" s="172"/>
      <c r="E44" s="172"/>
      <c r="F44" s="172"/>
      <c r="G44" s="172"/>
      <c r="H44" s="172"/>
      <c r="I44" s="172"/>
      <c r="J44" s="172"/>
      <c r="K44" s="172"/>
      <c r="L44" s="148"/>
      <c r="S44" s="41"/>
      <c r="T44" s="41"/>
      <c r="U44" s="41"/>
      <c r="V44" s="41"/>
      <c r="W44" s="41"/>
      <c r="X44" s="41"/>
      <c r="Y44" s="41"/>
      <c r="Z44" s="41"/>
      <c r="AA44" s="41"/>
      <c r="AB44" s="41"/>
      <c r="AC44" s="41"/>
      <c r="AD44" s="41"/>
      <c r="AE44" s="41"/>
    </row>
    <row r="45" s="2" customFormat="1" ht="24.96" customHeight="1">
      <c r="A45" s="41"/>
      <c r="B45" s="42"/>
      <c r="C45" s="26" t="s">
        <v>136</v>
      </c>
      <c r="D45" s="43"/>
      <c r="E45" s="43"/>
      <c r="F45" s="43"/>
      <c r="G45" s="43"/>
      <c r="H45" s="43"/>
      <c r="I45" s="43"/>
      <c r="J45" s="43"/>
      <c r="K45" s="43"/>
      <c r="L45" s="148"/>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8"/>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16.5" customHeight="1">
      <c r="A48" s="41"/>
      <c r="B48" s="42"/>
      <c r="C48" s="43"/>
      <c r="D48" s="43"/>
      <c r="E48" s="173" t="str">
        <f>E7</f>
        <v>MŠ Záchlumí - přístavba pavilonu</v>
      </c>
      <c r="F48" s="35"/>
      <c r="G48" s="35"/>
      <c r="H48" s="35"/>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132</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72" t="str">
        <f>E9</f>
        <v>SO 03 - Terénní a sadové úpravy, oplocení</v>
      </c>
      <c r="F50" s="43"/>
      <c r="G50" s="43"/>
      <c r="H50" s="43"/>
      <c r="I50" s="43"/>
      <c r="J50" s="43"/>
      <c r="K50" s="43"/>
      <c r="L50" s="148"/>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 </v>
      </c>
      <c r="G52" s="43"/>
      <c r="H52" s="43"/>
      <c r="I52" s="35" t="s">
        <v>23</v>
      </c>
      <c r="J52" s="75" t="str">
        <f>IF(J12="","",J12)</f>
        <v>23. 4. 2024</v>
      </c>
      <c r="K52" s="43"/>
      <c r="L52" s="148"/>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Obec Záchlumí</v>
      </c>
      <c r="G54" s="43"/>
      <c r="H54" s="43"/>
      <c r="I54" s="35" t="s">
        <v>31</v>
      </c>
      <c r="J54" s="39" t="str">
        <f>E21</f>
        <v>Ing. Miloš Valíček</v>
      </c>
      <c r="K54" s="43"/>
      <c r="L54" s="148"/>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35</v>
      </c>
      <c r="J55" s="39" t="str">
        <f>E24</f>
        <v xml:space="preserve">Veronika Šoulová </v>
      </c>
      <c r="K55" s="43"/>
      <c r="L55" s="148"/>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8"/>
      <c r="S56" s="41"/>
      <c r="T56" s="41"/>
      <c r="U56" s="41"/>
      <c r="V56" s="41"/>
      <c r="W56" s="41"/>
      <c r="X56" s="41"/>
      <c r="Y56" s="41"/>
      <c r="Z56" s="41"/>
      <c r="AA56" s="41"/>
      <c r="AB56" s="41"/>
      <c r="AC56" s="41"/>
      <c r="AD56" s="41"/>
      <c r="AE56" s="41"/>
    </row>
    <row r="57" s="2" customFormat="1" ht="29.28" customHeight="1">
      <c r="A57" s="41"/>
      <c r="B57" s="42"/>
      <c r="C57" s="174" t="s">
        <v>137</v>
      </c>
      <c r="D57" s="175"/>
      <c r="E57" s="175"/>
      <c r="F57" s="175"/>
      <c r="G57" s="175"/>
      <c r="H57" s="175"/>
      <c r="I57" s="175"/>
      <c r="J57" s="176" t="s">
        <v>138</v>
      </c>
      <c r="K57" s="175"/>
      <c r="L57" s="148"/>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8"/>
      <c r="S58" s="41"/>
      <c r="T58" s="41"/>
      <c r="U58" s="41"/>
      <c r="V58" s="41"/>
      <c r="W58" s="41"/>
      <c r="X58" s="41"/>
      <c r="Y58" s="41"/>
      <c r="Z58" s="41"/>
      <c r="AA58" s="41"/>
      <c r="AB58" s="41"/>
      <c r="AC58" s="41"/>
      <c r="AD58" s="41"/>
      <c r="AE58" s="41"/>
    </row>
    <row r="59" s="2" customFormat="1" ht="22.8" customHeight="1">
      <c r="A59" s="41"/>
      <c r="B59" s="42"/>
      <c r="C59" s="177" t="s">
        <v>72</v>
      </c>
      <c r="D59" s="43"/>
      <c r="E59" s="43"/>
      <c r="F59" s="43"/>
      <c r="G59" s="43"/>
      <c r="H59" s="43"/>
      <c r="I59" s="43"/>
      <c r="J59" s="105">
        <f>J94</f>
        <v>0</v>
      </c>
      <c r="K59" s="43"/>
      <c r="L59" s="148"/>
      <c r="S59" s="41"/>
      <c r="T59" s="41"/>
      <c r="U59" s="41"/>
      <c r="V59" s="41"/>
      <c r="W59" s="41"/>
      <c r="X59" s="41"/>
      <c r="Y59" s="41"/>
      <c r="Z59" s="41"/>
      <c r="AA59" s="41"/>
      <c r="AB59" s="41"/>
      <c r="AC59" s="41"/>
      <c r="AD59" s="41"/>
      <c r="AE59" s="41"/>
      <c r="AU59" s="20" t="s">
        <v>139</v>
      </c>
    </row>
    <row r="60" s="9" customFormat="1" ht="24.96" customHeight="1">
      <c r="A60" s="9"/>
      <c r="B60" s="178"/>
      <c r="C60" s="179"/>
      <c r="D60" s="180" t="s">
        <v>140</v>
      </c>
      <c r="E60" s="181"/>
      <c r="F60" s="181"/>
      <c r="G60" s="181"/>
      <c r="H60" s="181"/>
      <c r="I60" s="181"/>
      <c r="J60" s="182">
        <f>J95</f>
        <v>0</v>
      </c>
      <c r="K60" s="179"/>
      <c r="L60" s="183"/>
      <c r="S60" s="9"/>
      <c r="T60" s="9"/>
      <c r="U60" s="9"/>
      <c r="V60" s="9"/>
      <c r="W60" s="9"/>
      <c r="X60" s="9"/>
      <c r="Y60" s="9"/>
      <c r="Z60" s="9"/>
      <c r="AA60" s="9"/>
      <c r="AB60" s="9"/>
      <c r="AC60" s="9"/>
      <c r="AD60" s="9"/>
      <c r="AE60" s="9"/>
    </row>
    <row r="61" s="10" customFormat="1" ht="19.92" customHeight="1">
      <c r="A61" s="10"/>
      <c r="B61" s="184"/>
      <c r="C61" s="128"/>
      <c r="D61" s="185" t="s">
        <v>141</v>
      </c>
      <c r="E61" s="186"/>
      <c r="F61" s="186"/>
      <c r="G61" s="186"/>
      <c r="H61" s="186"/>
      <c r="I61" s="186"/>
      <c r="J61" s="187">
        <f>J96</f>
        <v>0</v>
      </c>
      <c r="K61" s="128"/>
      <c r="L61" s="188"/>
      <c r="S61" s="10"/>
      <c r="T61" s="10"/>
      <c r="U61" s="10"/>
      <c r="V61" s="10"/>
      <c r="W61" s="10"/>
      <c r="X61" s="10"/>
      <c r="Y61" s="10"/>
      <c r="Z61" s="10"/>
      <c r="AA61" s="10"/>
      <c r="AB61" s="10"/>
      <c r="AC61" s="10"/>
      <c r="AD61" s="10"/>
      <c r="AE61" s="10"/>
    </row>
    <row r="62" s="10" customFormat="1" ht="19.92" customHeight="1">
      <c r="A62" s="10"/>
      <c r="B62" s="184"/>
      <c r="C62" s="128"/>
      <c r="D62" s="185" t="s">
        <v>142</v>
      </c>
      <c r="E62" s="186"/>
      <c r="F62" s="186"/>
      <c r="G62" s="186"/>
      <c r="H62" s="186"/>
      <c r="I62" s="186"/>
      <c r="J62" s="187">
        <f>J184</f>
        <v>0</v>
      </c>
      <c r="K62" s="128"/>
      <c r="L62" s="188"/>
      <c r="S62" s="10"/>
      <c r="T62" s="10"/>
      <c r="U62" s="10"/>
      <c r="V62" s="10"/>
      <c r="W62" s="10"/>
      <c r="X62" s="10"/>
      <c r="Y62" s="10"/>
      <c r="Z62" s="10"/>
      <c r="AA62" s="10"/>
      <c r="AB62" s="10"/>
      <c r="AC62" s="10"/>
      <c r="AD62" s="10"/>
      <c r="AE62" s="10"/>
    </row>
    <row r="63" s="10" customFormat="1" ht="19.92" customHeight="1">
      <c r="A63" s="10"/>
      <c r="B63" s="184"/>
      <c r="C63" s="128"/>
      <c r="D63" s="185" t="s">
        <v>2310</v>
      </c>
      <c r="E63" s="186"/>
      <c r="F63" s="186"/>
      <c r="G63" s="186"/>
      <c r="H63" s="186"/>
      <c r="I63" s="186"/>
      <c r="J63" s="187">
        <f>J238</f>
        <v>0</v>
      </c>
      <c r="K63" s="128"/>
      <c r="L63" s="188"/>
      <c r="S63" s="10"/>
      <c r="T63" s="10"/>
      <c r="U63" s="10"/>
      <c r="V63" s="10"/>
      <c r="W63" s="10"/>
      <c r="X63" s="10"/>
      <c r="Y63" s="10"/>
      <c r="Z63" s="10"/>
      <c r="AA63" s="10"/>
      <c r="AB63" s="10"/>
      <c r="AC63" s="10"/>
      <c r="AD63" s="10"/>
      <c r="AE63" s="10"/>
    </row>
    <row r="64" s="10" customFormat="1" ht="19.92" customHeight="1">
      <c r="A64" s="10"/>
      <c r="B64" s="184"/>
      <c r="C64" s="128"/>
      <c r="D64" s="185" t="s">
        <v>2779</v>
      </c>
      <c r="E64" s="186"/>
      <c r="F64" s="186"/>
      <c r="G64" s="186"/>
      <c r="H64" s="186"/>
      <c r="I64" s="186"/>
      <c r="J64" s="187">
        <f>J328</f>
        <v>0</v>
      </c>
      <c r="K64" s="128"/>
      <c r="L64" s="188"/>
      <c r="S64" s="10"/>
      <c r="T64" s="10"/>
      <c r="U64" s="10"/>
      <c r="V64" s="10"/>
      <c r="W64" s="10"/>
      <c r="X64" s="10"/>
      <c r="Y64" s="10"/>
      <c r="Z64" s="10"/>
      <c r="AA64" s="10"/>
      <c r="AB64" s="10"/>
      <c r="AC64" s="10"/>
      <c r="AD64" s="10"/>
      <c r="AE64" s="10"/>
    </row>
    <row r="65" s="10" customFormat="1" ht="19.92" customHeight="1">
      <c r="A65" s="10"/>
      <c r="B65" s="184"/>
      <c r="C65" s="128"/>
      <c r="D65" s="185" t="s">
        <v>144</v>
      </c>
      <c r="E65" s="186"/>
      <c r="F65" s="186"/>
      <c r="G65" s="186"/>
      <c r="H65" s="186"/>
      <c r="I65" s="186"/>
      <c r="J65" s="187">
        <f>J338</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2311</v>
      </c>
      <c r="E66" s="186"/>
      <c r="F66" s="186"/>
      <c r="G66" s="186"/>
      <c r="H66" s="186"/>
      <c r="I66" s="186"/>
      <c r="J66" s="187">
        <f>J364</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145</v>
      </c>
      <c r="E67" s="186"/>
      <c r="F67" s="186"/>
      <c r="G67" s="186"/>
      <c r="H67" s="186"/>
      <c r="I67" s="186"/>
      <c r="J67" s="187">
        <f>J373</f>
        <v>0</v>
      </c>
      <c r="K67" s="128"/>
      <c r="L67" s="188"/>
      <c r="S67" s="10"/>
      <c r="T67" s="10"/>
      <c r="U67" s="10"/>
      <c r="V67" s="10"/>
      <c r="W67" s="10"/>
      <c r="X67" s="10"/>
      <c r="Y67" s="10"/>
      <c r="Z67" s="10"/>
      <c r="AA67" s="10"/>
      <c r="AB67" s="10"/>
      <c r="AC67" s="10"/>
      <c r="AD67" s="10"/>
      <c r="AE67" s="10"/>
    </row>
    <row r="68" s="9" customFormat="1" ht="24.96" customHeight="1">
      <c r="A68" s="9"/>
      <c r="B68" s="178"/>
      <c r="C68" s="179"/>
      <c r="D68" s="180" t="s">
        <v>146</v>
      </c>
      <c r="E68" s="181"/>
      <c r="F68" s="181"/>
      <c r="G68" s="181"/>
      <c r="H68" s="181"/>
      <c r="I68" s="181"/>
      <c r="J68" s="182">
        <f>J376</f>
        <v>0</v>
      </c>
      <c r="K68" s="179"/>
      <c r="L68" s="183"/>
      <c r="S68" s="9"/>
      <c r="T68" s="9"/>
      <c r="U68" s="9"/>
      <c r="V68" s="9"/>
      <c r="W68" s="9"/>
      <c r="X68" s="9"/>
      <c r="Y68" s="9"/>
      <c r="Z68" s="9"/>
      <c r="AA68" s="9"/>
      <c r="AB68" s="9"/>
      <c r="AC68" s="9"/>
      <c r="AD68" s="9"/>
      <c r="AE68" s="9"/>
    </row>
    <row r="69" s="10" customFormat="1" ht="19.92" customHeight="1">
      <c r="A69" s="10"/>
      <c r="B69" s="184"/>
      <c r="C69" s="128"/>
      <c r="D69" s="185" t="s">
        <v>147</v>
      </c>
      <c r="E69" s="186"/>
      <c r="F69" s="186"/>
      <c r="G69" s="186"/>
      <c r="H69" s="186"/>
      <c r="I69" s="186"/>
      <c r="J69" s="187">
        <f>J377</f>
        <v>0</v>
      </c>
      <c r="K69" s="128"/>
      <c r="L69" s="188"/>
      <c r="S69" s="10"/>
      <c r="T69" s="10"/>
      <c r="U69" s="10"/>
      <c r="V69" s="10"/>
      <c r="W69" s="10"/>
      <c r="X69" s="10"/>
      <c r="Y69" s="10"/>
      <c r="Z69" s="10"/>
      <c r="AA69" s="10"/>
      <c r="AB69" s="10"/>
      <c r="AC69" s="10"/>
      <c r="AD69" s="10"/>
      <c r="AE69" s="10"/>
    </row>
    <row r="70" s="10" customFormat="1" ht="19.92" customHeight="1">
      <c r="A70" s="10"/>
      <c r="B70" s="184"/>
      <c r="C70" s="128"/>
      <c r="D70" s="185" t="s">
        <v>149</v>
      </c>
      <c r="E70" s="186"/>
      <c r="F70" s="186"/>
      <c r="G70" s="186"/>
      <c r="H70" s="186"/>
      <c r="I70" s="186"/>
      <c r="J70" s="187">
        <f>J386</f>
        <v>0</v>
      </c>
      <c r="K70" s="128"/>
      <c r="L70" s="188"/>
      <c r="S70" s="10"/>
      <c r="T70" s="10"/>
      <c r="U70" s="10"/>
      <c r="V70" s="10"/>
      <c r="W70" s="10"/>
      <c r="X70" s="10"/>
      <c r="Y70" s="10"/>
      <c r="Z70" s="10"/>
      <c r="AA70" s="10"/>
      <c r="AB70" s="10"/>
      <c r="AC70" s="10"/>
      <c r="AD70" s="10"/>
      <c r="AE70" s="10"/>
    </row>
    <row r="71" s="9" customFormat="1" ht="24.96" customHeight="1">
      <c r="A71" s="9"/>
      <c r="B71" s="178"/>
      <c r="C71" s="179"/>
      <c r="D71" s="180" t="s">
        <v>161</v>
      </c>
      <c r="E71" s="181"/>
      <c r="F71" s="181"/>
      <c r="G71" s="181"/>
      <c r="H71" s="181"/>
      <c r="I71" s="181"/>
      <c r="J71" s="182">
        <f>J393</f>
        <v>0</v>
      </c>
      <c r="K71" s="179"/>
      <c r="L71" s="183"/>
      <c r="S71" s="9"/>
      <c r="T71" s="9"/>
      <c r="U71" s="9"/>
      <c r="V71" s="9"/>
      <c r="W71" s="9"/>
      <c r="X71" s="9"/>
      <c r="Y71" s="9"/>
      <c r="Z71" s="9"/>
      <c r="AA71" s="9"/>
      <c r="AB71" s="9"/>
      <c r="AC71" s="9"/>
      <c r="AD71" s="9"/>
      <c r="AE71" s="9"/>
    </row>
    <row r="72" s="10" customFormat="1" ht="19.92" customHeight="1">
      <c r="A72" s="10"/>
      <c r="B72" s="184"/>
      <c r="C72" s="128"/>
      <c r="D72" s="185" t="s">
        <v>162</v>
      </c>
      <c r="E72" s="186"/>
      <c r="F72" s="186"/>
      <c r="G72" s="186"/>
      <c r="H72" s="186"/>
      <c r="I72" s="186"/>
      <c r="J72" s="187">
        <f>J394</f>
        <v>0</v>
      </c>
      <c r="K72" s="128"/>
      <c r="L72" s="188"/>
      <c r="S72" s="10"/>
      <c r="T72" s="10"/>
      <c r="U72" s="10"/>
      <c r="V72" s="10"/>
      <c r="W72" s="10"/>
      <c r="X72" s="10"/>
      <c r="Y72" s="10"/>
      <c r="Z72" s="10"/>
      <c r="AA72" s="10"/>
      <c r="AB72" s="10"/>
      <c r="AC72" s="10"/>
      <c r="AD72" s="10"/>
      <c r="AE72" s="10"/>
    </row>
    <row r="73" s="10" customFormat="1" ht="19.92" customHeight="1">
      <c r="A73" s="10"/>
      <c r="B73" s="184"/>
      <c r="C73" s="128"/>
      <c r="D73" s="185" t="s">
        <v>163</v>
      </c>
      <c r="E73" s="186"/>
      <c r="F73" s="186"/>
      <c r="G73" s="186"/>
      <c r="H73" s="186"/>
      <c r="I73" s="186"/>
      <c r="J73" s="187">
        <f>J397</f>
        <v>0</v>
      </c>
      <c r="K73" s="128"/>
      <c r="L73" s="188"/>
      <c r="S73" s="10"/>
      <c r="T73" s="10"/>
      <c r="U73" s="10"/>
      <c r="V73" s="10"/>
      <c r="W73" s="10"/>
      <c r="X73" s="10"/>
      <c r="Y73" s="10"/>
      <c r="Z73" s="10"/>
      <c r="AA73" s="10"/>
      <c r="AB73" s="10"/>
      <c r="AC73" s="10"/>
      <c r="AD73" s="10"/>
      <c r="AE73" s="10"/>
    </row>
    <row r="74" s="10" customFormat="1" ht="19.92" customHeight="1">
      <c r="A74" s="10"/>
      <c r="B74" s="184"/>
      <c r="C74" s="128"/>
      <c r="D74" s="185" t="s">
        <v>164</v>
      </c>
      <c r="E74" s="186"/>
      <c r="F74" s="186"/>
      <c r="G74" s="186"/>
      <c r="H74" s="186"/>
      <c r="I74" s="186"/>
      <c r="J74" s="187">
        <f>J400</f>
        <v>0</v>
      </c>
      <c r="K74" s="128"/>
      <c r="L74" s="188"/>
      <c r="S74" s="10"/>
      <c r="T74" s="10"/>
      <c r="U74" s="10"/>
      <c r="V74" s="10"/>
      <c r="W74" s="10"/>
      <c r="X74" s="10"/>
      <c r="Y74" s="10"/>
      <c r="Z74" s="10"/>
      <c r="AA74" s="10"/>
      <c r="AB74" s="10"/>
      <c r="AC74" s="10"/>
      <c r="AD74" s="10"/>
      <c r="AE74" s="10"/>
    </row>
    <row r="75" s="2" customFormat="1" ht="21.84" customHeight="1">
      <c r="A75" s="41"/>
      <c r="B75" s="42"/>
      <c r="C75" s="43"/>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6.96" customHeight="1">
      <c r="A76" s="41"/>
      <c r="B76" s="62"/>
      <c r="C76" s="63"/>
      <c r="D76" s="63"/>
      <c r="E76" s="63"/>
      <c r="F76" s="63"/>
      <c r="G76" s="63"/>
      <c r="H76" s="63"/>
      <c r="I76" s="63"/>
      <c r="J76" s="63"/>
      <c r="K76" s="63"/>
      <c r="L76" s="148"/>
      <c r="S76" s="41"/>
      <c r="T76" s="41"/>
      <c r="U76" s="41"/>
      <c r="V76" s="41"/>
      <c r="W76" s="41"/>
      <c r="X76" s="41"/>
      <c r="Y76" s="41"/>
      <c r="Z76" s="41"/>
      <c r="AA76" s="41"/>
      <c r="AB76" s="41"/>
      <c r="AC76" s="41"/>
      <c r="AD76" s="41"/>
      <c r="AE76" s="41"/>
    </row>
    <row r="80" s="2" customFormat="1" ht="6.96" customHeight="1">
      <c r="A80" s="41"/>
      <c r="B80" s="64"/>
      <c r="C80" s="65"/>
      <c r="D80" s="65"/>
      <c r="E80" s="65"/>
      <c r="F80" s="65"/>
      <c r="G80" s="65"/>
      <c r="H80" s="65"/>
      <c r="I80" s="65"/>
      <c r="J80" s="65"/>
      <c r="K80" s="65"/>
      <c r="L80" s="148"/>
      <c r="S80" s="41"/>
      <c r="T80" s="41"/>
      <c r="U80" s="41"/>
      <c r="V80" s="41"/>
      <c r="W80" s="41"/>
      <c r="X80" s="41"/>
      <c r="Y80" s="41"/>
      <c r="Z80" s="41"/>
      <c r="AA80" s="41"/>
      <c r="AB80" s="41"/>
      <c r="AC80" s="41"/>
      <c r="AD80" s="41"/>
      <c r="AE80" s="41"/>
    </row>
    <row r="81" s="2" customFormat="1" ht="24.96" customHeight="1">
      <c r="A81" s="41"/>
      <c r="B81" s="42"/>
      <c r="C81" s="26" t="s">
        <v>165</v>
      </c>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8"/>
      <c r="S82" s="41"/>
      <c r="T82" s="41"/>
      <c r="U82" s="41"/>
      <c r="V82" s="41"/>
      <c r="W82" s="41"/>
      <c r="X82" s="41"/>
      <c r="Y82" s="41"/>
      <c r="Z82" s="41"/>
      <c r="AA82" s="41"/>
      <c r="AB82" s="41"/>
      <c r="AC82" s="41"/>
      <c r="AD82" s="41"/>
      <c r="AE82" s="41"/>
    </row>
    <row r="83" s="2" customFormat="1" ht="12" customHeight="1">
      <c r="A83" s="41"/>
      <c r="B83" s="42"/>
      <c r="C83" s="35" t="s">
        <v>16</v>
      </c>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16.5" customHeight="1">
      <c r="A84" s="41"/>
      <c r="B84" s="42"/>
      <c r="C84" s="43"/>
      <c r="D84" s="43"/>
      <c r="E84" s="173" t="str">
        <f>E7</f>
        <v>MŠ Záchlumí - přístavba pavilonu</v>
      </c>
      <c r="F84" s="35"/>
      <c r="G84" s="35"/>
      <c r="H84" s="35"/>
      <c r="I84" s="43"/>
      <c r="J84" s="43"/>
      <c r="K84" s="43"/>
      <c r="L84" s="148"/>
      <c r="S84" s="41"/>
      <c r="T84" s="41"/>
      <c r="U84" s="41"/>
      <c r="V84" s="41"/>
      <c r="W84" s="41"/>
      <c r="X84" s="41"/>
      <c r="Y84" s="41"/>
      <c r="Z84" s="41"/>
      <c r="AA84" s="41"/>
      <c r="AB84" s="41"/>
      <c r="AC84" s="41"/>
      <c r="AD84" s="41"/>
      <c r="AE84" s="41"/>
    </row>
    <row r="85" s="2" customFormat="1" ht="12" customHeight="1">
      <c r="A85" s="41"/>
      <c r="B85" s="42"/>
      <c r="C85" s="35" t="s">
        <v>132</v>
      </c>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16.5" customHeight="1">
      <c r="A86" s="41"/>
      <c r="B86" s="42"/>
      <c r="C86" s="43"/>
      <c r="D86" s="43"/>
      <c r="E86" s="72" t="str">
        <f>E9</f>
        <v>SO 03 - Terénní a sadové úpravy, oplocení</v>
      </c>
      <c r="F86" s="43"/>
      <c r="G86" s="43"/>
      <c r="H86" s="43"/>
      <c r="I86" s="43"/>
      <c r="J86" s="43"/>
      <c r="K86" s="43"/>
      <c r="L86" s="148"/>
      <c r="S86" s="41"/>
      <c r="T86" s="41"/>
      <c r="U86" s="41"/>
      <c r="V86" s="41"/>
      <c r="W86" s="41"/>
      <c r="X86" s="41"/>
      <c r="Y86" s="41"/>
      <c r="Z86" s="41"/>
      <c r="AA86" s="41"/>
      <c r="AB86" s="41"/>
      <c r="AC86" s="41"/>
      <c r="AD86" s="41"/>
      <c r="AE86" s="41"/>
    </row>
    <row r="87" s="2" customFormat="1" ht="6.96" customHeight="1">
      <c r="A87" s="41"/>
      <c r="B87" s="42"/>
      <c r="C87" s="43"/>
      <c r="D87" s="43"/>
      <c r="E87" s="43"/>
      <c r="F87" s="43"/>
      <c r="G87" s="43"/>
      <c r="H87" s="43"/>
      <c r="I87" s="43"/>
      <c r="J87" s="43"/>
      <c r="K87" s="43"/>
      <c r="L87" s="148"/>
      <c r="S87" s="41"/>
      <c r="T87" s="41"/>
      <c r="U87" s="41"/>
      <c r="V87" s="41"/>
      <c r="W87" s="41"/>
      <c r="X87" s="41"/>
      <c r="Y87" s="41"/>
      <c r="Z87" s="41"/>
      <c r="AA87" s="41"/>
      <c r="AB87" s="41"/>
      <c r="AC87" s="41"/>
      <c r="AD87" s="41"/>
      <c r="AE87" s="41"/>
    </row>
    <row r="88" s="2" customFormat="1" ht="12" customHeight="1">
      <c r="A88" s="41"/>
      <c r="B88" s="42"/>
      <c r="C88" s="35" t="s">
        <v>21</v>
      </c>
      <c r="D88" s="43"/>
      <c r="E88" s="43"/>
      <c r="F88" s="30" t="str">
        <f>F12</f>
        <v xml:space="preserve"> </v>
      </c>
      <c r="G88" s="43"/>
      <c r="H88" s="43"/>
      <c r="I88" s="35" t="s">
        <v>23</v>
      </c>
      <c r="J88" s="75" t="str">
        <f>IF(J12="","",J12)</f>
        <v>23. 4. 2024</v>
      </c>
      <c r="K88" s="43"/>
      <c r="L88" s="148"/>
      <c r="S88" s="41"/>
      <c r="T88" s="41"/>
      <c r="U88" s="41"/>
      <c r="V88" s="41"/>
      <c r="W88" s="41"/>
      <c r="X88" s="41"/>
      <c r="Y88" s="41"/>
      <c r="Z88" s="41"/>
      <c r="AA88" s="41"/>
      <c r="AB88" s="41"/>
      <c r="AC88" s="41"/>
      <c r="AD88" s="41"/>
      <c r="AE88" s="41"/>
    </row>
    <row r="89" s="2" customFormat="1" ht="6.96" customHeight="1">
      <c r="A89" s="41"/>
      <c r="B89" s="42"/>
      <c r="C89" s="43"/>
      <c r="D89" s="43"/>
      <c r="E89" s="43"/>
      <c r="F89" s="43"/>
      <c r="G89" s="43"/>
      <c r="H89" s="43"/>
      <c r="I89" s="43"/>
      <c r="J89" s="43"/>
      <c r="K89" s="43"/>
      <c r="L89" s="148"/>
      <c r="S89" s="41"/>
      <c r="T89" s="41"/>
      <c r="U89" s="41"/>
      <c r="V89" s="41"/>
      <c r="W89" s="41"/>
      <c r="X89" s="41"/>
      <c r="Y89" s="41"/>
      <c r="Z89" s="41"/>
      <c r="AA89" s="41"/>
      <c r="AB89" s="41"/>
      <c r="AC89" s="41"/>
      <c r="AD89" s="41"/>
      <c r="AE89" s="41"/>
    </row>
    <row r="90" s="2" customFormat="1" ht="15.15" customHeight="1">
      <c r="A90" s="41"/>
      <c r="B90" s="42"/>
      <c r="C90" s="35" t="s">
        <v>25</v>
      </c>
      <c r="D90" s="43"/>
      <c r="E90" s="43"/>
      <c r="F90" s="30" t="str">
        <f>E15</f>
        <v>Obec Záchlumí</v>
      </c>
      <c r="G90" s="43"/>
      <c r="H90" s="43"/>
      <c r="I90" s="35" t="s">
        <v>31</v>
      </c>
      <c r="J90" s="39" t="str">
        <f>E21</f>
        <v>Ing. Miloš Valíček</v>
      </c>
      <c r="K90" s="43"/>
      <c r="L90" s="148"/>
      <c r="S90" s="41"/>
      <c r="T90" s="41"/>
      <c r="U90" s="41"/>
      <c r="V90" s="41"/>
      <c r="W90" s="41"/>
      <c r="X90" s="41"/>
      <c r="Y90" s="41"/>
      <c r="Z90" s="41"/>
      <c r="AA90" s="41"/>
      <c r="AB90" s="41"/>
      <c r="AC90" s="41"/>
      <c r="AD90" s="41"/>
      <c r="AE90" s="41"/>
    </row>
    <row r="91" s="2" customFormat="1" ht="15.15" customHeight="1">
      <c r="A91" s="41"/>
      <c r="B91" s="42"/>
      <c r="C91" s="35" t="s">
        <v>29</v>
      </c>
      <c r="D91" s="43"/>
      <c r="E91" s="43"/>
      <c r="F91" s="30" t="str">
        <f>IF(E18="","",E18)</f>
        <v>Vyplň údaj</v>
      </c>
      <c r="G91" s="43"/>
      <c r="H91" s="43"/>
      <c r="I91" s="35" t="s">
        <v>35</v>
      </c>
      <c r="J91" s="39" t="str">
        <f>E24</f>
        <v xml:space="preserve">Veronika Šoulová </v>
      </c>
      <c r="K91" s="43"/>
      <c r="L91" s="148"/>
      <c r="S91" s="41"/>
      <c r="T91" s="41"/>
      <c r="U91" s="41"/>
      <c r="V91" s="41"/>
      <c r="W91" s="41"/>
      <c r="X91" s="41"/>
      <c r="Y91" s="41"/>
      <c r="Z91" s="41"/>
      <c r="AA91" s="41"/>
      <c r="AB91" s="41"/>
      <c r="AC91" s="41"/>
      <c r="AD91" s="41"/>
      <c r="AE91" s="41"/>
    </row>
    <row r="92" s="2" customFormat="1" ht="10.32" customHeight="1">
      <c r="A92" s="41"/>
      <c r="B92" s="42"/>
      <c r="C92" s="43"/>
      <c r="D92" s="43"/>
      <c r="E92" s="43"/>
      <c r="F92" s="43"/>
      <c r="G92" s="43"/>
      <c r="H92" s="43"/>
      <c r="I92" s="43"/>
      <c r="J92" s="43"/>
      <c r="K92" s="43"/>
      <c r="L92" s="148"/>
      <c r="S92" s="41"/>
      <c r="T92" s="41"/>
      <c r="U92" s="41"/>
      <c r="V92" s="41"/>
      <c r="W92" s="41"/>
      <c r="X92" s="41"/>
      <c r="Y92" s="41"/>
      <c r="Z92" s="41"/>
      <c r="AA92" s="41"/>
      <c r="AB92" s="41"/>
      <c r="AC92" s="41"/>
      <c r="AD92" s="41"/>
      <c r="AE92" s="41"/>
    </row>
    <row r="93" s="11" customFormat="1" ht="29.28" customHeight="1">
      <c r="A93" s="189"/>
      <c r="B93" s="190"/>
      <c r="C93" s="191" t="s">
        <v>166</v>
      </c>
      <c r="D93" s="192" t="s">
        <v>59</v>
      </c>
      <c r="E93" s="192" t="s">
        <v>55</v>
      </c>
      <c r="F93" s="192" t="s">
        <v>56</v>
      </c>
      <c r="G93" s="192" t="s">
        <v>167</v>
      </c>
      <c r="H93" s="192" t="s">
        <v>168</v>
      </c>
      <c r="I93" s="192" t="s">
        <v>169</v>
      </c>
      <c r="J93" s="192" t="s">
        <v>138</v>
      </c>
      <c r="K93" s="193" t="s">
        <v>170</v>
      </c>
      <c r="L93" s="194"/>
      <c r="M93" s="95" t="s">
        <v>19</v>
      </c>
      <c r="N93" s="96" t="s">
        <v>44</v>
      </c>
      <c r="O93" s="96" t="s">
        <v>171</v>
      </c>
      <c r="P93" s="96" t="s">
        <v>172</v>
      </c>
      <c r="Q93" s="96" t="s">
        <v>173</v>
      </c>
      <c r="R93" s="96" t="s">
        <v>174</v>
      </c>
      <c r="S93" s="96" t="s">
        <v>175</v>
      </c>
      <c r="T93" s="97" t="s">
        <v>176</v>
      </c>
      <c r="U93" s="189"/>
      <c r="V93" s="189"/>
      <c r="W93" s="189"/>
      <c r="X93" s="189"/>
      <c r="Y93" s="189"/>
      <c r="Z93" s="189"/>
      <c r="AA93" s="189"/>
      <c r="AB93" s="189"/>
      <c r="AC93" s="189"/>
      <c r="AD93" s="189"/>
      <c r="AE93" s="189"/>
    </row>
    <row r="94" s="2" customFormat="1" ht="22.8" customHeight="1">
      <c r="A94" s="41"/>
      <c r="B94" s="42"/>
      <c r="C94" s="102" t="s">
        <v>177</v>
      </c>
      <c r="D94" s="43"/>
      <c r="E94" s="43"/>
      <c r="F94" s="43"/>
      <c r="G94" s="43"/>
      <c r="H94" s="43"/>
      <c r="I94" s="43"/>
      <c r="J94" s="195">
        <f>BK94</f>
        <v>0</v>
      </c>
      <c r="K94" s="43"/>
      <c r="L94" s="47"/>
      <c r="M94" s="98"/>
      <c r="N94" s="196"/>
      <c r="O94" s="99"/>
      <c r="P94" s="197">
        <f>P95+P376+P393</f>
        <v>0</v>
      </c>
      <c r="Q94" s="99"/>
      <c r="R94" s="197">
        <f>R95+R376+R393</f>
        <v>114.88466151000002</v>
      </c>
      <c r="S94" s="99"/>
      <c r="T94" s="198">
        <f>T95+T376+T393</f>
        <v>26.397159999999996</v>
      </c>
      <c r="U94" s="41"/>
      <c r="V94" s="41"/>
      <c r="W94" s="41"/>
      <c r="X94" s="41"/>
      <c r="Y94" s="41"/>
      <c r="Z94" s="41"/>
      <c r="AA94" s="41"/>
      <c r="AB94" s="41"/>
      <c r="AC94" s="41"/>
      <c r="AD94" s="41"/>
      <c r="AE94" s="41"/>
      <c r="AT94" s="20" t="s">
        <v>73</v>
      </c>
      <c r="AU94" s="20" t="s">
        <v>139</v>
      </c>
      <c r="BK94" s="199">
        <f>BK95+BK376+BK393</f>
        <v>0</v>
      </c>
    </row>
    <row r="95" s="12" customFormat="1" ht="25.92" customHeight="1">
      <c r="A95" s="12"/>
      <c r="B95" s="200"/>
      <c r="C95" s="201"/>
      <c r="D95" s="202" t="s">
        <v>73</v>
      </c>
      <c r="E95" s="203" t="s">
        <v>178</v>
      </c>
      <c r="F95" s="203" t="s">
        <v>179</v>
      </c>
      <c r="G95" s="201"/>
      <c r="H95" s="201"/>
      <c r="I95" s="204"/>
      <c r="J95" s="205">
        <f>BK95</f>
        <v>0</v>
      </c>
      <c r="K95" s="201"/>
      <c r="L95" s="206"/>
      <c r="M95" s="207"/>
      <c r="N95" s="208"/>
      <c r="O95" s="208"/>
      <c r="P95" s="209">
        <f>P96+P184+P238+P328+P338+P364+P373</f>
        <v>0</v>
      </c>
      <c r="Q95" s="208"/>
      <c r="R95" s="209">
        <f>R96+R184+R238+R328+R338+R364+R373</f>
        <v>114.87357567000001</v>
      </c>
      <c r="S95" s="208"/>
      <c r="T95" s="210">
        <f>T96+T184+T238+T328+T338+T364+T373</f>
        <v>26.397159999999996</v>
      </c>
      <c r="U95" s="12"/>
      <c r="V95" s="12"/>
      <c r="W95" s="12"/>
      <c r="X95" s="12"/>
      <c r="Y95" s="12"/>
      <c r="Z95" s="12"/>
      <c r="AA95" s="12"/>
      <c r="AB95" s="12"/>
      <c r="AC95" s="12"/>
      <c r="AD95" s="12"/>
      <c r="AE95" s="12"/>
      <c r="AR95" s="211" t="s">
        <v>81</v>
      </c>
      <c r="AT95" s="212" t="s">
        <v>73</v>
      </c>
      <c r="AU95" s="212" t="s">
        <v>74</v>
      </c>
      <c r="AY95" s="211" t="s">
        <v>180</v>
      </c>
      <c r="BK95" s="213">
        <f>BK96+BK184+BK238+BK328+BK338+BK364+BK373</f>
        <v>0</v>
      </c>
    </row>
    <row r="96" s="12" customFormat="1" ht="22.8" customHeight="1">
      <c r="A96" s="12"/>
      <c r="B96" s="200"/>
      <c r="C96" s="201"/>
      <c r="D96" s="202" t="s">
        <v>73</v>
      </c>
      <c r="E96" s="214" t="s">
        <v>81</v>
      </c>
      <c r="F96" s="214" t="s">
        <v>181</v>
      </c>
      <c r="G96" s="201"/>
      <c r="H96" s="201"/>
      <c r="I96" s="204"/>
      <c r="J96" s="215">
        <f>BK96</f>
        <v>0</v>
      </c>
      <c r="K96" s="201"/>
      <c r="L96" s="206"/>
      <c r="M96" s="207"/>
      <c r="N96" s="208"/>
      <c r="O96" s="208"/>
      <c r="P96" s="209">
        <f>SUM(P97:P183)</f>
        <v>0</v>
      </c>
      <c r="Q96" s="208"/>
      <c r="R96" s="209">
        <f>SUM(R97:R183)</f>
        <v>0.28079999999999999</v>
      </c>
      <c r="S96" s="208"/>
      <c r="T96" s="210">
        <f>SUM(T97:T183)</f>
        <v>13.520999999999997</v>
      </c>
      <c r="U96" s="12"/>
      <c r="V96" s="12"/>
      <c r="W96" s="12"/>
      <c r="X96" s="12"/>
      <c r="Y96" s="12"/>
      <c r="Z96" s="12"/>
      <c r="AA96" s="12"/>
      <c r="AB96" s="12"/>
      <c r="AC96" s="12"/>
      <c r="AD96" s="12"/>
      <c r="AE96" s="12"/>
      <c r="AR96" s="211" t="s">
        <v>81</v>
      </c>
      <c r="AT96" s="212" t="s">
        <v>73</v>
      </c>
      <c r="AU96" s="212" t="s">
        <v>81</v>
      </c>
      <c r="AY96" s="211" t="s">
        <v>180</v>
      </c>
      <c r="BK96" s="213">
        <f>SUM(BK97:BK183)</f>
        <v>0</v>
      </c>
    </row>
    <row r="97" s="2" customFormat="1" ht="24.15" customHeight="1">
      <c r="A97" s="41"/>
      <c r="B97" s="42"/>
      <c r="C97" s="216" t="s">
        <v>81</v>
      </c>
      <c r="D97" s="216" t="s">
        <v>182</v>
      </c>
      <c r="E97" s="217" t="s">
        <v>2780</v>
      </c>
      <c r="F97" s="218" t="s">
        <v>2781</v>
      </c>
      <c r="G97" s="219" t="s">
        <v>386</v>
      </c>
      <c r="H97" s="220">
        <v>9</v>
      </c>
      <c r="I97" s="221"/>
      <c r="J97" s="222">
        <f>ROUND(I97*H97,2)</f>
        <v>0</v>
      </c>
      <c r="K97" s="218" t="s">
        <v>185</v>
      </c>
      <c r="L97" s="47"/>
      <c r="M97" s="223" t="s">
        <v>19</v>
      </c>
      <c r="N97" s="224" t="s">
        <v>45</v>
      </c>
      <c r="O97" s="87"/>
      <c r="P97" s="225">
        <f>O97*H97</f>
        <v>0</v>
      </c>
      <c r="Q97" s="225">
        <v>0</v>
      </c>
      <c r="R97" s="225">
        <f>Q97*H97</f>
        <v>0</v>
      </c>
      <c r="S97" s="225">
        <v>0</v>
      </c>
      <c r="T97" s="226">
        <f>S97*H97</f>
        <v>0</v>
      </c>
      <c r="U97" s="41"/>
      <c r="V97" s="41"/>
      <c r="W97" s="41"/>
      <c r="X97" s="41"/>
      <c r="Y97" s="41"/>
      <c r="Z97" s="41"/>
      <c r="AA97" s="41"/>
      <c r="AB97" s="41"/>
      <c r="AC97" s="41"/>
      <c r="AD97" s="41"/>
      <c r="AE97" s="41"/>
      <c r="AR97" s="227" t="s">
        <v>186</v>
      </c>
      <c r="AT97" s="227" t="s">
        <v>182</v>
      </c>
      <c r="AU97" s="227" t="s">
        <v>83</v>
      </c>
      <c r="AY97" s="20" t="s">
        <v>180</v>
      </c>
      <c r="BE97" s="228">
        <f>IF(N97="základní",J97,0)</f>
        <v>0</v>
      </c>
      <c r="BF97" s="228">
        <f>IF(N97="snížená",J97,0)</f>
        <v>0</v>
      </c>
      <c r="BG97" s="228">
        <f>IF(N97="zákl. přenesená",J97,0)</f>
        <v>0</v>
      </c>
      <c r="BH97" s="228">
        <f>IF(N97="sníž. přenesená",J97,0)</f>
        <v>0</v>
      </c>
      <c r="BI97" s="228">
        <f>IF(N97="nulová",J97,0)</f>
        <v>0</v>
      </c>
      <c r="BJ97" s="20" t="s">
        <v>81</v>
      </c>
      <c r="BK97" s="228">
        <f>ROUND(I97*H97,2)</f>
        <v>0</v>
      </c>
      <c r="BL97" s="20" t="s">
        <v>186</v>
      </c>
      <c r="BM97" s="227" t="s">
        <v>2782</v>
      </c>
    </row>
    <row r="98" s="2" customFormat="1">
      <c r="A98" s="41"/>
      <c r="B98" s="42"/>
      <c r="C98" s="43"/>
      <c r="D98" s="229" t="s">
        <v>188</v>
      </c>
      <c r="E98" s="43"/>
      <c r="F98" s="230" t="s">
        <v>2783</v>
      </c>
      <c r="G98" s="43"/>
      <c r="H98" s="43"/>
      <c r="I98" s="231"/>
      <c r="J98" s="43"/>
      <c r="K98" s="43"/>
      <c r="L98" s="47"/>
      <c r="M98" s="232"/>
      <c r="N98" s="233"/>
      <c r="O98" s="87"/>
      <c r="P98" s="87"/>
      <c r="Q98" s="87"/>
      <c r="R98" s="87"/>
      <c r="S98" s="87"/>
      <c r="T98" s="88"/>
      <c r="U98" s="41"/>
      <c r="V98" s="41"/>
      <c r="W98" s="41"/>
      <c r="X98" s="41"/>
      <c r="Y98" s="41"/>
      <c r="Z98" s="41"/>
      <c r="AA98" s="41"/>
      <c r="AB98" s="41"/>
      <c r="AC98" s="41"/>
      <c r="AD98" s="41"/>
      <c r="AE98" s="41"/>
      <c r="AT98" s="20" t="s">
        <v>188</v>
      </c>
      <c r="AU98" s="20" t="s">
        <v>83</v>
      </c>
    </row>
    <row r="99" s="2" customFormat="1" ht="16.5" customHeight="1">
      <c r="A99" s="41"/>
      <c r="B99" s="42"/>
      <c r="C99" s="216" t="s">
        <v>83</v>
      </c>
      <c r="D99" s="216" t="s">
        <v>182</v>
      </c>
      <c r="E99" s="217" t="s">
        <v>2784</v>
      </c>
      <c r="F99" s="218" t="s">
        <v>2785</v>
      </c>
      <c r="G99" s="219" t="s">
        <v>386</v>
      </c>
      <c r="H99" s="220">
        <v>9</v>
      </c>
      <c r="I99" s="221"/>
      <c r="J99" s="222">
        <f>ROUND(I99*H99,2)</f>
        <v>0</v>
      </c>
      <c r="K99" s="218" t="s">
        <v>185</v>
      </c>
      <c r="L99" s="47"/>
      <c r="M99" s="223" t="s">
        <v>19</v>
      </c>
      <c r="N99" s="224" t="s">
        <v>45</v>
      </c>
      <c r="O99" s="87"/>
      <c r="P99" s="225">
        <f>O99*H99</f>
        <v>0</v>
      </c>
      <c r="Q99" s="225">
        <v>0</v>
      </c>
      <c r="R99" s="225">
        <f>Q99*H99</f>
        <v>0</v>
      </c>
      <c r="S99" s="225">
        <v>0</v>
      </c>
      <c r="T99" s="226">
        <f>S99*H99</f>
        <v>0</v>
      </c>
      <c r="U99" s="41"/>
      <c r="V99" s="41"/>
      <c r="W99" s="41"/>
      <c r="X99" s="41"/>
      <c r="Y99" s="41"/>
      <c r="Z99" s="41"/>
      <c r="AA99" s="41"/>
      <c r="AB99" s="41"/>
      <c r="AC99" s="41"/>
      <c r="AD99" s="41"/>
      <c r="AE99" s="41"/>
      <c r="AR99" s="227" t="s">
        <v>186</v>
      </c>
      <c r="AT99" s="227" t="s">
        <v>182</v>
      </c>
      <c r="AU99" s="227" t="s">
        <v>83</v>
      </c>
      <c r="AY99" s="20" t="s">
        <v>180</v>
      </c>
      <c r="BE99" s="228">
        <f>IF(N99="základní",J99,0)</f>
        <v>0</v>
      </c>
      <c r="BF99" s="228">
        <f>IF(N99="snížená",J99,0)</f>
        <v>0</v>
      </c>
      <c r="BG99" s="228">
        <f>IF(N99="zákl. přenesená",J99,0)</f>
        <v>0</v>
      </c>
      <c r="BH99" s="228">
        <f>IF(N99="sníž. přenesená",J99,0)</f>
        <v>0</v>
      </c>
      <c r="BI99" s="228">
        <f>IF(N99="nulová",J99,0)</f>
        <v>0</v>
      </c>
      <c r="BJ99" s="20" t="s">
        <v>81</v>
      </c>
      <c r="BK99" s="228">
        <f>ROUND(I99*H99,2)</f>
        <v>0</v>
      </c>
      <c r="BL99" s="20" t="s">
        <v>186</v>
      </c>
      <c r="BM99" s="227" t="s">
        <v>2786</v>
      </c>
    </row>
    <row r="100" s="2" customFormat="1">
      <c r="A100" s="41"/>
      <c r="B100" s="42"/>
      <c r="C100" s="43"/>
      <c r="D100" s="229" t="s">
        <v>188</v>
      </c>
      <c r="E100" s="43"/>
      <c r="F100" s="230" t="s">
        <v>2787</v>
      </c>
      <c r="G100" s="43"/>
      <c r="H100" s="43"/>
      <c r="I100" s="231"/>
      <c r="J100" s="43"/>
      <c r="K100" s="43"/>
      <c r="L100" s="47"/>
      <c r="M100" s="232"/>
      <c r="N100" s="233"/>
      <c r="O100" s="87"/>
      <c r="P100" s="87"/>
      <c r="Q100" s="87"/>
      <c r="R100" s="87"/>
      <c r="S100" s="87"/>
      <c r="T100" s="88"/>
      <c r="U100" s="41"/>
      <c r="V100" s="41"/>
      <c r="W100" s="41"/>
      <c r="X100" s="41"/>
      <c r="Y100" s="41"/>
      <c r="Z100" s="41"/>
      <c r="AA100" s="41"/>
      <c r="AB100" s="41"/>
      <c r="AC100" s="41"/>
      <c r="AD100" s="41"/>
      <c r="AE100" s="41"/>
      <c r="AT100" s="20" t="s">
        <v>188</v>
      </c>
      <c r="AU100" s="20" t="s">
        <v>83</v>
      </c>
    </row>
    <row r="101" s="2" customFormat="1" ht="16.5" customHeight="1">
      <c r="A101" s="41"/>
      <c r="B101" s="42"/>
      <c r="C101" s="216" t="s">
        <v>124</v>
      </c>
      <c r="D101" s="302" t="s">
        <v>182</v>
      </c>
      <c r="E101" s="217" t="s">
        <v>2788</v>
      </c>
      <c r="F101" s="218" t="s">
        <v>2789</v>
      </c>
      <c r="G101" s="219" t="s">
        <v>246</v>
      </c>
      <c r="H101" s="220">
        <v>2</v>
      </c>
      <c r="I101" s="221"/>
      <c r="J101" s="222">
        <f>ROUND(I101*H101,2)</f>
        <v>0</v>
      </c>
      <c r="K101" s="218" t="s">
        <v>202</v>
      </c>
      <c r="L101" s="47"/>
      <c r="M101" s="223" t="s">
        <v>19</v>
      </c>
      <c r="N101" s="224" t="s">
        <v>45</v>
      </c>
      <c r="O101" s="87"/>
      <c r="P101" s="225">
        <f>O101*H101</f>
        <v>0</v>
      </c>
      <c r="Q101" s="225">
        <v>0</v>
      </c>
      <c r="R101" s="225">
        <f>Q101*H101</f>
        <v>0</v>
      </c>
      <c r="S101" s="225">
        <v>0.26000000000000001</v>
      </c>
      <c r="T101" s="226">
        <f>S101*H101</f>
        <v>0.52000000000000002</v>
      </c>
      <c r="U101" s="41"/>
      <c r="V101" s="41"/>
      <c r="W101" s="41"/>
      <c r="X101" s="41"/>
      <c r="Y101" s="41"/>
      <c r="Z101" s="41"/>
      <c r="AA101" s="41"/>
      <c r="AB101" s="41"/>
      <c r="AC101" s="41"/>
      <c r="AD101" s="41"/>
      <c r="AE101" s="41"/>
      <c r="AR101" s="227" t="s">
        <v>186</v>
      </c>
      <c r="AT101" s="227" t="s">
        <v>182</v>
      </c>
      <c r="AU101" s="227" t="s">
        <v>83</v>
      </c>
      <c r="AY101" s="20" t="s">
        <v>180</v>
      </c>
      <c r="BE101" s="228">
        <f>IF(N101="základní",J101,0)</f>
        <v>0</v>
      </c>
      <c r="BF101" s="228">
        <f>IF(N101="snížená",J101,0)</f>
        <v>0</v>
      </c>
      <c r="BG101" s="228">
        <f>IF(N101="zákl. přenesená",J101,0)</f>
        <v>0</v>
      </c>
      <c r="BH101" s="228">
        <f>IF(N101="sníž. přenesená",J101,0)</f>
        <v>0</v>
      </c>
      <c r="BI101" s="228">
        <f>IF(N101="nulová",J101,0)</f>
        <v>0</v>
      </c>
      <c r="BJ101" s="20" t="s">
        <v>81</v>
      </c>
      <c r="BK101" s="228">
        <f>ROUND(I101*H101,2)</f>
        <v>0</v>
      </c>
      <c r="BL101" s="20" t="s">
        <v>186</v>
      </c>
      <c r="BM101" s="227" t="s">
        <v>2790</v>
      </c>
    </row>
    <row r="102" s="13" customFormat="1">
      <c r="A102" s="13"/>
      <c r="B102" s="234"/>
      <c r="C102" s="235"/>
      <c r="D102" s="236" t="s">
        <v>190</v>
      </c>
      <c r="E102" s="237" t="s">
        <v>19</v>
      </c>
      <c r="F102" s="238" t="s">
        <v>2791</v>
      </c>
      <c r="G102" s="235"/>
      <c r="H102" s="237" t="s">
        <v>19</v>
      </c>
      <c r="I102" s="239"/>
      <c r="J102" s="235"/>
      <c r="K102" s="235"/>
      <c r="L102" s="240"/>
      <c r="M102" s="241"/>
      <c r="N102" s="242"/>
      <c r="O102" s="242"/>
      <c r="P102" s="242"/>
      <c r="Q102" s="242"/>
      <c r="R102" s="242"/>
      <c r="S102" s="242"/>
      <c r="T102" s="243"/>
      <c r="U102" s="13"/>
      <c r="V102" s="13"/>
      <c r="W102" s="13"/>
      <c r="X102" s="13"/>
      <c r="Y102" s="13"/>
      <c r="Z102" s="13"/>
      <c r="AA102" s="13"/>
      <c r="AB102" s="13"/>
      <c r="AC102" s="13"/>
      <c r="AD102" s="13"/>
      <c r="AE102" s="13"/>
      <c r="AT102" s="244" t="s">
        <v>190</v>
      </c>
      <c r="AU102" s="244" t="s">
        <v>83</v>
      </c>
      <c r="AV102" s="13" t="s">
        <v>81</v>
      </c>
      <c r="AW102" s="13" t="s">
        <v>34</v>
      </c>
      <c r="AX102" s="13" t="s">
        <v>74</v>
      </c>
      <c r="AY102" s="244" t="s">
        <v>180</v>
      </c>
    </row>
    <row r="103" s="14" customFormat="1">
      <c r="A103" s="14"/>
      <c r="B103" s="245"/>
      <c r="C103" s="246"/>
      <c r="D103" s="236" t="s">
        <v>190</v>
      </c>
      <c r="E103" s="247" t="s">
        <v>19</v>
      </c>
      <c r="F103" s="248" t="s">
        <v>83</v>
      </c>
      <c r="G103" s="246"/>
      <c r="H103" s="249">
        <v>2</v>
      </c>
      <c r="I103" s="250"/>
      <c r="J103" s="246"/>
      <c r="K103" s="246"/>
      <c r="L103" s="251"/>
      <c r="M103" s="252"/>
      <c r="N103" s="253"/>
      <c r="O103" s="253"/>
      <c r="P103" s="253"/>
      <c r="Q103" s="253"/>
      <c r="R103" s="253"/>
      <c r="S103" s="253"/>
      <c r="T103" s="254"/>
      <c r="U103" s="14"/>
      <c r="V103" s="14"/>
      <c r="W103" s="14"/>
      <c r="X103" s="14"/>
      <c r="Y103" s="14"/>
      <c r="Z103" s="14"/>
      <c r="AA103" s="14"/>
      <c r="AB103" s="14"/>
      <c r="AC103" s="14"/>
      <c r="AD103" s="14"/>
      <c r="AE103" s="14"/>
      <c r="AT103" s="255" t="s">
        <v>190</v>
      </c>
      <c r="AU103" s="255" t="s">
        <v>83</v>
      </c>
      <c r="AV103" s="14" t="s">
        <v>83</v>
      </c>
      <c r="AW103" s="14" t="s">
        <v>34</v>
      </c>
      <c r="AX103" s="14" t="s">
        <v>81</v>
      </c>
      <c r="AY103" s="255" t="s">
        <v>180</v>
      </c>
    </row>
    <row r="104" s="2" customFormat="1" ht="37.8" customHeight="1">
      <c r="A104" s="41"/>
      <c r="B104" s="42"/>
      <c r="C104" s="216" t="s">
        <v>186</v>
      </c>
      <c r="D104" s="216" t="s">
        <v>182</v>
      </c>
      <c r="E104" s="217" t="s">
        <v>2792</v>
      </c>
      <c r="F104" s="218" t="s">
        <v>2793</v>
      </c>
      <c r="G104" s="219" t="s">
        <v>122</v>
      </c>
      <c r="H104" s="220">
        <v>43.799999999999997</v>
      </c>
      <c r="I104" s="221"/>
      <c r="J104" s="222">
        <f>ROUND(I104*H104,2)</f>
        <v>0</v>
      </c>
      <c r="K104" s="218" t="s">
        <v>185</v>
      </c>
      <c r="L104" s="47"/>
      <c r="M104" s="223" t="s">
        <v>19</v>
      </c>
      <c r="N104" s="224" t="s">
        <v>45</v>
      </c>
      <c r="O104" s="87"/>
      <c r="P104" s="225">
        <f>O104*H104</f>
        <v>0</v>
      </c>
      <c r="Q104" s="225">
        <v>0</v>
      </c>
      <c r="R104" s="225">
        <f>Q104*H104</f>
        <v>0</v>
      </c>
      <c r="S104" s="225">
        <v>0.29499999999999998</v>
      </c>
      <c r="T104" s="226">
        <f>S104*H104</f>
        <v>12.920999999999998</v>
      </c>
      <c r="U104" s="41"/>
      <c r="V104" s="41"/>
      <c r="W104" s="41"/>
      <c r="X104" s="41"/>
      <c r="Y104" s="41"/>
      <c r="Z104" s="41"/>
      <c r="AA104" s="41"/>
      <c r="AB104" s="41"/>
      <c r="AC104" s="41"/>
      <c r="AD104" s="41"/>
      <c r="AE104" s="41"/>
      <c r="AR104" s="227" t="s">
        <v>186</v>
      </c>
      <c r="AT104" s="227" t="s">
        <v>182</v>
      </c>
      <c r="AU104" s="227" t="s">
        <v>83</v>
      </c>
      <c r="AY104" s="20" t="s">
        <v>180</v>
      </c>
      <c r="BE104" s="228">
        <f>IF(N104="základní",J104,0)</f>
        <v>0</v>
      </c>
      <c r="BF104" s="228">
        <f>IF(N104="snížená",J104,0)</f>
        <v>0</v>
      </c>
      <c r="BG104" s="228">
        <f>IF(N104="zákl. přenesená",J104,0)</f>
        <v>0</v>
      </c>
      <c r="BH104" s="228">
        <f>IF(N104="sníž. přenesená",J104,0)</f>
        <v>0</v>
      </c>
      <c r="BI104" s="228">
        <f>IF(N104="nulová",J104,0)</f>
        <v>0</v>
      </c>
      <c r="BJ104" s="20" t="s">
        <v>81</v>
      </c>
      <c r="BK104" s="228">
        <f>ROUND(I104*H104,2)</f>
        <v>0</v>
      </c>
      <c r="BL104" s="20" t="s">
        <v>186</v>
      </c>
      <c r="BM104" s="227" t="s">
        <v>2794</v>
      </c>
    </row>
    <row r="105" s="2" customFormat="1">
      <c r="A105" s="41"/>
      <c r="B105" s="42"/>
      <c r="C105" s="43"/>
      <c r="D105" s="229" t="s">
        <v>188</v>
      </c>
      <c r="E105" s="43"/>
      <c r="F105" s="230" t="s">
        <v>2795</v>
      </c>
      <c r="G105" s="43"/>
      <c r="H105" s="43"/>
      <c r="I105" s="231"/>
      <c r="J105" s="43"/>
      <c r="K105" s="43"/>
      <c r="L105" s="47"/>
      <c r="M105" s="232"/>
      <c r="N105" s="233"/>
      <c r="O105" s="87"/>
      <c r="P105" s="87"/>
      <c r="Q105" s="87"/>
      <c r="R105" s="87"/>
      <c r="S105" s="87"/>
      <c r="T105" s="88"/>
      <c r="U105" s="41"/>
      <c r="V105" s="41"/>
      <c r="W105" s="41"/>
      <c r="X105" s="41"/>
      <c r="Y105" s="41"/>
      <c r="Z105" s="41"/>
      <c r="AA105" s="41"/>
      <c r="AB105" s="41"/>
      <c r="AC105" s="41"/>
      <c r="AD105" s="41"/>
      <c r="AE105" s="41"/>
      <c r="AT105" s="20" t="s">
        <v>188</v>
      </c>
      <c r="AU105" s="20" t="s">
        <v>83</v>
      </c>
    </row>
    <row r="106" s="14" customFormat="1">
      <c r="A106" s="14"/>
      <c r="B106" s="245"/>
      <c r="C106" s="246"/>
      <c r="D106" s="236" t="s">
        <v>190</v>
      </c>
      <c r="E106" s="247" t="s">
        <v>19</v>
      </c>
      <c r="F106" s="248" t="s">
        <v>2796</v>
      </c>
      <c r="G106" s="246"/>
      <c r="H106" s="249">
        <v>30.800000000000001</v>
      </c>
      <c r="I106" s="250"/>
      <c r="J106" s="246"/>
      <c r="K106" s="246"/>
      <c r="L106" s="251"/>
      <c r="M106" s="252"/>
      <c r="N106" s="253"/>
      <c r="O106" s="253"/>
      <c r="P106" s="253"/>
      <c r="Q106" s="253"/>
      <c r="R106" s="253"/>
      <c r="S106" s="253"/>
      <c r="T106" s="254"/>
      <c r="U106" s="14"/>
      <c r="V106" s="14"/>
      <c r="W106" s="14"/>
      <c r="X106" s="14"/>
      <c r="Y106" s="14"/>
      <c r="Z106" s="14"/>
      <c r="AA106" s="14"/>
      <c r="AB106" s="14"/>
      <c r="AC106" s="14"/>
      <c r="AD106" s="14"/>
      <c r="AE106" s="14"/>
      <c r="AT106" s="255" t="s">
        <v>190</v>
      </c>
      <c r="AU106" s="255" t="s">
        <v>83</v>
      </c>
      <c r="AV106" s="14" t="s">
        <v>83</v>
      </c>
      <c r="AW106" s="14" t="s">
        <v>34</v>
      </c>
      <c r="AX106" s="14" t="s">
        <v>74</v>
      </c>
      <c r="AY106" s="255" t="s">
        <v>180</v>
      </c>
    </row>
    <row r="107" s="14" customFormat="1">
      <c r="A107" s="14"/>
      <c r="B107" s="245"/>
      <c r="C107" s="246"/>
      <c r="D107" s="236" t="s">
        <v>190</v>
      </c>
      <c r="E107" s="247" t="s">
        <v>19</v>
      </c>
      <c r="F107" s="248" t="s">
        <v>2797</v>
      </c>
      <c r="G107" s="246"/>
      <c r="H107" s="249">
        <v>13</v>
      </c>
      <c r="I107" s="250"/>
      <c r="J107" s="246"/>
      <c r="K107" s="246"/>
      <c r="L107" s="251"/>
      <c r="M107" s="252"/>
      <c r="N107" s="253"/>
      <c r="O107" s="253"/>
      <c r="P107" s="253"/>
      <c r="Q107" s="253"/>
      <c r="R107" s="253"/>
      <c r="S107" s="253"/>
      <c r="T107" s="254"/>
      <c r="U107" s="14"/>
      <c r="V107" s="14"/>
      <c r="W107" s="14"/>
      <c r="X107" s="14"/>
      <c r="Y107" s="14"/>
      <c r="Z107" s="14"/>
      <c r="AA107" s="14"/>
      <c r="AB107" s="14"/>
      <c r="AC107" s="14"/>
      <c r="AD107" s="14"/>
      <c r="AE107" s="14"/>
      <c r="AT107" s="255" t="s">
        <v>190</v>
      </c>
      <c r="AU107" s="255" t="s">
        <v>83</v>
      </c>
      <c r="AV107" s="14" t="s">
        <v>83</v>
      </c>
      <c r="AW107" s="14" t="s">
        <v>34</v>
      </c>
      <c r="AX107" s="14" t="s">
        <v>74</v>
      </c>
      <c r="AY107" s="255" t="s">
        <v>180</v>
      </c>
    </row>
    <row r="108" s="15" customFormat="1">
      <c r="A108" s="15"/>
      <c r="B108" s="256"/>
      <c r="C108" s="257"/>
      <c r="D108" s="236" t="s">
        <v>190</v>
      </c>
      <c r="E108" s="258" t="s">
        <v>19</v>
      </c>
      <c r="F108" s="259" t="s">
        <v>227</v>
      </c>
      <c r="G108" s="257"/>
      <c r="H108" s="260">
        <v>43.799999999999997</v>
      </c>
      <c r="I108" s="261"/>
      <c r="J108" s="257"/>
      <c r="K108" s="257"/>
      <c r="L108" s="262"/>
      <c r="M108" s="263"/>
      <c r="N108" s="264"/>
      <c r="O108" s="264"/>
      <c r="P108" s="264"/>
      <c r="Q108" s="264"/>
      <c r="R108" s="264"/>
      <c r="S108" s="264"/>
      <c r="T108" s="265"/>
      <c r="U108" s="15"/>
      <c r="V108" s="15"/>
      <c r="W108" s="15"/>
      <c r="X108" s="15"/>
      <c r="Y108" s="15"/>
      <c r="Z108" s="15"/>
      <c r="AA108" s="15"/>
      <c r="AB108" s="15"/>
      <c r="AC108" s="15"/>
      <c r="AD108" s="15"/>
      <c r="AE108" s="15"/>
      <c r="AT108" s="266" t="s">
        <v>190</v>
      </c>
      <c r="AU108" s="266" t="s">
        <v>83</v>
      </c>
      <c r="AV108" s="15" t="s">
        <v>186</v>
      </c>
      <c r="AW108" s="15" t="s">
        <v>34</v>
      </c>
      <c r="AX108" s="15" t="s">
        <v>81</v>
      </c>
      <c r="AY108" s="266" t="s">
        <v>180</v>
      </c>
    </row>
    <row r="109" s="2" customFormat="1" ht="16.5" customHeight="1">
      <c r="A109" s="41"/>
      <c r="B109" s="42"/>
      <c r="C109" s="216" t="s">
        <v>209</v>
      </c>
      <c r="D109" s="302" t="s">
        <v>182</v>
      </c>
      <c r="E109" s="217" t="s">
        <v>2798</v>
      </c>
      <c r="F109" s="218" t="s">
        <v>2799</v>
      </c>
      <c r="G109" s="219" t="s">
        <v>246</v>
      </c>
      <c r="H109" s="220">
        <v>2</v>
      </c>
      <c r="I109" s="221"/>
      <c r="J109" s="222">
        <f>ROUND(I109*H109,2)</f>
        <v>0</v>
      </c>
      <c r="K109" s="218" t="s">
        <v>202</v>
      </c>
      <c r="L109" s="47"/>
      <c r="M109" s="223" t="s">
        <v>19</v>
      </c>
      <c r="N109" s="224" t="s">
        <v>45</v>
      </c>
      <c r="O109" s="87"/>
      <c r="P109" s="225">
        <f>O109*H109</f>
        <v>0</v>
      </c>
      <c r="Q109" s="225">
        <v>0</v>
      </c>
      <c r="R109" s="225">
        <f>Q109*H109</f>
        <v>0</v>
      </c>
      <c r="S109" s="225">
        <v>0.040000000000000001</v>
      </c>
      <c r="T109" s="226">
        <f>S109*H109</f>
        <v>0.080000000000000002</v>
      </c>
      <c r="U109" s="41"/>
      <c r="V109" s="41"/>
      <c r="W109" s="41"/>
      <c r="X109" s="41"/>
      <c r="Y109" s="41"/>
      <c r="Z109" s="41"/>
      <c r="AA109" s="41"/>
      <c r="AB109" s="41"/>
      <c r="AC109" s="41"/>
      <c r="AD109" s="41"/>
      <c r="AE109" s="41"/>
      <c r="AR109" s="227" t="s">
        <v>186</v>
      </c>
      <c r="AT109" s="227" t="s">
        <v>182</v>
      </c>
      <c r="AU109" s="227" t="s">
        <v>83</v>
      </c>
      <c r="AY109" s="20" t="s">
        <v>180</v>
      </c>
      <c r="BE109" s="228">
        <f>IF(N109="základní",J109,0)</f>
        <v>0</v>
      </c>
      <c r="BF109" s="228">
        <f>IF(N109="snížená",J109,0)</f>
        <v>0</v>
      </c>
      <c r="BG109" s="228">
        <f>IF(N109="zákl. přenesená",J109,0)</f>
        <v>0</v>
      </c>
      <c r="BH109" s="228">
        <f>IF(N109="sníž. přenesená",J109,0)</f>
        <v>0</v>
      </c>
      <c r="BI109" s="228">
        <f>IF(N109="nulová",J109,0)</f>
        <v>0</v>
      </c>
      <c r="BJ109" s="20" t="s">
        <v>81</v>
      </c>
      <c r="BK109" s="228">
        <f>ROUND(I109*H109,2)</f>
        <v>0</v>
      </c>
      <c r="BL109" s="20" t="s">
        <v>186</v>
      </c>
      <c r="BM109" s="227" t="s">
        <v>2800</v>
      </c>
    </row>
    <row r="110" s="13" customFormat="1">
      <c r="A110" s="13"/>
      <c r="B110" s="234"/>
      <c r="C110" s="235"/>
      <c r="D110" s="236" t="s">
        <v>190</v>
      </c>
      <c r="E110" s="237" t="s">
        <v>19</v>
      </c>
      <c r="F110" s="238" t="s">
        <v>2791</v>
      </c>
      <c r="G110" s="235"/>
      <c r="H110" s="237" t="s">
        <v>19</v>
      </c>
      <c r="I110" s="239"/>
      <c r="J110" s="235"/>
      <c r="K110" s="235"/>
      <c r="L110" s="240"/>
      <c r="M110" s="241"/>
      <c r="N110" s="242"/>
      <c r="O110" s="242"/>
      <c r="P110" s="242"/>
      <c r="Q110" s="242"/>
      <c r="R110" s="242"/>
      <c r="S110" s="242"/>
      <c r="T110" s="243"/>
      <c r="U110" s="13"/>
      <c r="V110" s="13"/>
      <c r="W110" s="13"/>
      <c r="X110" s="13"/>
      <c r="Y110" s="13"/>
      <c r="Z110" s="13"/>
      <c r="AA110" s="13"/>
      <c r="AB110" s="13"/>
      <c r="AC110" s="13"/>
      <c r="AD110" s="13"/>
      <c r="AE110" s="13"/>
      <c r="AT110" s="244" t="s">
        <v>190</v>
      </c>
      <c r="AU110" s="244" t="s">
        <v>83</v>
      </c>
      <c r="AV110" s="13" t="s">
        <v>81</v>
      </c>
      <c r="AW110" s="13" t="s">
        <v>34</v>
      </c>
      <c r="AX110" s="13" t="s">
        <v>74</v>
      </c>
      <c r="AY110" s="244" t="s">
        <v>180</v>
      </c>
    </row>
    <row r="111" s="14" customFormat="1">
      <c r="A111" s="14"/>
      <c r="B111" s="245"/>
      <c r="C111" s="246"/>
      <c r="D111" s="236" t="s">
        <v>190</v>
      </c>
      <c r="E111" s="247" t="s">
        <v>19</v>
      </c>
      <c r="F111" s="248" t="s">
        <v>83</v>
      </c>
      <c r="G111" s="246"/>
      <c r="H111" s="249">
        <v>2</v>
      </c>
      <c r="I111" s="250"/>
      <c r="J111" s="246"/>
      <c r="K111" s="246"/>
      <c r="L111" s="251"/>
      <c r="M111" s="252"/>
      <c r="N111" s="253"/>
      <c r="O111" s="253"/>
      <c r="P111" s="253"/>
      <c r="Q111" s="253"/>
      <c r="R111" s="253"/>
      <c r="S111" s="253"/>
      <c r="T111" s="254"/>
      <c r="U111" s="14"/>
      <c r="V111" s="14"/>
      <c r="W111" s="14"/>
      <c r="X111" s="14"/>
      <c r="Y111" s="14"/>
      <c r="Z111" s="14"/>
      <c r="AA111" s="14"/>
      <c r="AB111" s="14"/>
      <c r="AC111" s="14"/>
      <c r="AD111" s="14"/>
      <c r="AE111" s="14"/>
      <c r="AT111" s="255" t="s">
        <v>190</v>
      </c>
      <c r="AU111" s="255" t="s">
        <v>83</v>
      </c>
      <c r="AV111" s="14" t="s">
        <v>83</v>
      </c>
      <c r="AW111" s="14" t="s">
        <v>34</v>
      </c>
      <c r="AX111" s="14" t="s">
        <v>81</v>
      </c>
      <c r="AY111" s="255" t="s">
        <v>180</v>
      </c>
    </row>
    <row r="112" s="2" customFormat="1" ht="16.5" customHeight="1">
      <c r="A112" s="41"/>
      <c r="B112" s="42"/>
      <c r="C112" s="216" t="s">
        <v>214</v>
      </c>
      <c r="D112" s="302" t="s">
        <v>182</v>
      </c>
      <c r="E112" s="217" t="s">
        <v>2801</v>
      </c>
      <c r="F112" s="218" t="s">
        <v>2802</v>
      </c>
      <c r="G112" s="219" t="s">
        <v>350</v>
      </c>
      <c r="H112" s="220">
        <v>4</v>
      </c>
      <c r="I112" s="221"/>
      <c r="J112" s="222">
        <f>ROUND(I112*H112,2)</f>
        <v>0</v>
      </c>
      <c r="K112" s="218" t="s">
        <v>185</v>
      </c>
      <c r="L112" s="47"/>
      <c r="M112" s="223" t="s">
        <v>19</v>
      </c>
      <c r="N112" s="224" t="s">
        <v>45</v>
      </c>
      <c r="O112" s="87"/>
      <c r="P112" s="225">
        <f>O112*H112</f>
        <v>0</v>
      </c>
      <c r="Q112" s="225">
        <v>0</v>
      </c>
      <c r="R112" s="225">
        <f>Q112*H112</f>
        <v>0</v>
      </c>
      <c r="S112" s="225">
        <v>0</v>
      </c>
      <c r="T112" s="226">
        <f>S112*H112</f>
        <v>0</v>
      </c>
      <c r="U112" s="41"/>
      <c r="V112" s="41"/>
      <c r="W112" s="41"/>
      <c r="X112" s="41"/>
      <c r="Y112" s="41"/>
      <c r="Z112" s="41"/>
      <c r="AA112" s="41"/>
      <c r="AB112" s="41"/>
      <c r="AC112" s="41"/>
      <c r="AD112" s="41"/>
      <c r="AE112" s="41"/>
      <c r="AR112" s="227" t="s">
        <v>186</v>
      </c>
      <c r="AT112" s="227" t="s">
        <v>182</v>
      </c>
      <c r="AU112" s="227" t="s">
        <v>83</v>
      </c>
      <c r="AY112" s="20" t="s">
        <v>180</v>
      </c>
      <c r="BE112" s="228">
        <f>IF(N112="základní",J112,0)</f>
        <v>0</v>
      </c>
      <c r="BF112" s="228">
        <f>IF(N112="snížená",J112,0)</f>
        <v>0</v>
      </c>
      <c r="BG112" s="228">
        <f>IF(N112="zákl. přenesená",J112,0)</f>
        <v>0</v>
      </c>
      <c r="BH112" s="228">
        <f>IF(N112="sníž. přenesená",J112,0)</f>
        <v>0</v>
      </c>
      <c r="BI112" s="228">
        <f>IF(N112="nulová",J112,0)</f>
        <v>0</v>
      </c>
      <c r="BJ112" s="20" t="s">
        <v>81</v>
      </c>
      <c r="BK112" s="228">
        <f>ROUND(I112*H112,2)</f>
        <v>0</v>
      </c>
      <c r="BL112" s="20" t="s">
        <v>186</v>
      </c>
      <c r="BM112" s="227" t="s">
        <v>2803</v>
      </c>
    </row>
    <row r="113" s="2" customFormat="1">
      <c r="A113" s="41"/>
      <c r="B113" s="42"/>
      <c r="C113" s="43"/>
      <c r="D113" s="229" t="s">
        <v>188</v>
      </c>
      <c r="E113" s="43"/>
      <c r="F113" s="230" t="s">
        <v>2804</v>
      </c>
      <c r="G113" s="43"/>
      <c r="H113" s="43"/>
      <c r="I113" s="231"/>
      <c r="J113" s="43"/>
      <c r="K113" s="43"/>
      <c r="L113" s="47"/>
      <c r="M113" s="232"/>
      <c r="N113" s="233"/>
      <c r="O113" s="87"/>
      <c r="P113" s="87"/>
      <c r="Q113" s="87"/>
      <c r="R113" s="87"/>
      <c r="S113" s="87"/>
      <c r="T113" s="88"/>
      <c r="U113" s="41"/>
      <c r="V113" s="41"/>
      <c r="W113" s="41"/>
      <c r="X113" s="41"/>
      <c r="Y113" s="41"/>
      <c r="Z113" s="41"/>
      <c r="AA113" s="41"/>
      <c r="AB113" s="41"/>
      <c r="AC113" s="41"/>
      <c r="AD113" s="41"/>
      <c r="AE113" s="41"/>
      <c r="AT113" s="20" t="s">
        <v>188</v>
      </c>
      <c r="AU113" s="20" t="s">
        <v>83</v>
      </c>
    </row>
    <row r="114" s="13" customFormat="1">
      <c r="A114" s="13"/>
      <c r="B114" s="234"/>
      <c r="C114" s="235"/>
      <c r="D114" s="236" t="s">
        <v>190</v>
      </c>
      <c r="E114" s="237" t="s">
        <v>19</v>
      </c>
      <c r="F114" s="238" t="s">
        <v>2791</v>
      </c>
      <c r="G114" s="235"/>
      <c r="H114" s="237" t="s">
        <v>19</v>
      </c>
      <c r="I114" s="239"/>
      <c r="J114" s="235"/>
      <c r="K114" s="235"/>
      <c r="L114" s="240"/>
      <c r="M114" s="241"/>
      <c r="N114" s="242"/>
      <c r="O114" s="242"/>
      <c r="P114" s="242"/>
      <c r="Q114" s="242"/>
      <c r="R114" s="242"/>
      <c r="S114" s="242"/>
      <c r="T114" s="243"/>
      <c r="U114" s="13"/>
      <c r="V114" s="13"/>
      <c r="W114" s="13"/>
      <c r="X114" s="13"/>
      <c r="Y114" s="13"/>
      <c r="Z114" s="13"/>
      <c r="AA114" s="13"/>
      <c r="AB114" s="13"/>
      <c r="AC114" s="13"/>
      <c r="AD114" s="13"/>
      <c r="AE114" s="13"/>
      <c r="AT114" s="244" t="s">
        <v>190</v>
      </c>
      <c r="AU114" s="244" t="s">
        <v>83</v>
      </c>
      <c r="AV114" s="13" t="s">
        <v>81</v>
      </c>
      <c r="AW114" s="13" t="s">
        <v>34</v>
      </c>
      <c r="AX114" s="13" t="s">
        <v>74</v>
      </c>
      <c r="AY114" s="244" t="s">
        <v>180</v>
      </c>
    </row>
    <row r="115" s="14" customFormat="1">
      <c r="A115" s="14"/>
      <c r="B115" s="245"/>
      <c r="C115" s="246"/>
      <c r="D115" s="236" t="s">
        <v>190</v>
      </c>
      <c r="E115" s="247" t="s">
        <v>19</v>
      </c>
      <c r="F115" s="248" t="s">
        <v>2805</v>
      </c>
      <c r="G115" s="246"/>
      <c r="H115" s="249">
        <v>4</v>
      </c>
      <c r="I115" s="250"/>
      <c r="J115" s="246"/>
      <c r="K115" s="246"/>
      <c r="L115" s="251"/>
      <c r="M115" s="252"/>
      <c r="N115" s="253"/>
      <c r="O115" s="253"/>
      <c r="P115" s="253"/>
      <c r="Q115" s="253"/>
      <c r="R115" s="253"/>
      <c r="S115" s="253"/>
      <c r="T115" s="254"/>
      <c r="U115" s="14"/>
      <c r="V115" s="14"/>
      <c r="W115" s="14"/>
      <c r="X115" s="14"/>
      <c r="Y115" s="14"/>
      <c r="Z115" s="14"/>
      <c r="AA115" s="14"/>
      <c r="AB115" s="14"/>
      <c r="AC115" s="14"/>
      <c r="AD115" s="14"/>
      <c r="AE115" s="14"/>
      <c r="AT115" s="255" t="s">
        <v>190</v>
      </c>
      <c r="AU115" s="255" t="s">
        <v>83</v>
      </c>
      <c r="AV115" s="14" t="s">
        <v>83</v>
      </c>
      <c r="AW115" s="14" t="s">
        <v>34</v>
      </c>
      <c r="AX115" s="14" t="s">
        <v>81</v>
      </c>
      <c r="AY115" s="255" t="s">
        <v>180</v>
      </c>
    </row>
    <row r="116" s="2" customFormat="1" ht="24.15" customHeight="1">
      <c r="A116" s="41"/>
      <c r="B116" s="42"/>
      <c r="C116" s="216" t="s">
        <v>219</v>
      </c>
      <c r="D116" s="216" t="s">
        <v>182</v>
      </c>
      <c r="E116" s="217" t="s">
        <v>204</v>
      </c>
      <c r="F116" s="218" t="s">
        <v>205</v>
      </c>
      <c r="G116" s="219" t="s">
        <v>195</v>
      </c>
      <c r="H116" s="220">
        <v>31.954999999999998</v>
      </c>
      <c r="I116" s="221"/>
      <c r="J116" s="222">
        <f>ROUND(I116*H116,2)</f>
        <v>0</v>
      </c>
      <c r="K116" s="218" t="s">
        <v>185</v>
      </c>
      <c r="L116" s="47"/>
      <c r="M116" s="223" t="s">
        <v>19</v>
      </c>
      <c r="N116" s="224" t="s">
        <v>45</v>
      </c>
      <c r="O116" s="87"/>
      <c r="P116" s="225">
        <f>O116*H116</f>
        <v>0</v>
      </c>
      <c r="Q116" s="225">
        <v>0</v>
      </c>
      <c r="R116" s="225">
        <f>Q116*H116</f>
        <v>0</v>
      </c>
      <c r="S116" s="225">
        <v>0</v>
      </c>
      <c r="T116" s="226">
        <f>S116*H116</f>
        <v>0</v>
      </c>
      <c r="U116" s="41"/>
      <c r="V116" s="41"/>
      <c r="W116" s="41"/>
      <c r="X116" s="41"/>
      <c r="Y116" s="41"/>
      <c r="Z116" s="41"/>
      <c r="AA116" s="41"/>
      <c r="AB116" s="41"/>
      <c r="AC116" s="41"/>
      <c r="AD116" s="41"/>
      <c r="AE116" s="41"/>
      <c r="AR116" s="227" t="s">
        <v>186</v>
      </c>
      <c r="AT116" s="227" t="s">
        <v>182</v>
      </c>
      <c r="AU116" s="227" t="s">
        <v>83</v>
      </c>
      <c r="AY116" s="20" t="s">
        <v>180</v>
      </c>
      <c r="BE116" s="228">
        <f>IF(N116="základní",J116,0)</f>
        <v>0</v>
      </c>
      <c r="BF116" s="228">
        <f>IF(N116="snížená",J116,0)</f>
        <v>0</v>
      </c>
      <c r="BG116" s="228">
        <f>IF(N116="zákl. přenesená",J116,0)</f>
        <v>0</v>
      </c>
      <c r="BH116" s="228">
        <f>IF(N116="sníž. přenesená",J116,0)</f>
        <v>0</v>
      </c>
      <c r="BI116" s="228">
        <f>IF(N116="nulová",J116,0)</f>
        <v>0</v>
      </c>
      <c r="BJ116" s="20" t="s">
        <v>81</v>
      </c>
      <c r="BK116" s="228">
        <f>ROUND(I116*H116,2)</f>
        <v>0</v>
      </c>
      <c r="BL116" s="20" t="s">
        <v>186</v>
      </c>
      <c r="BM116" s="227" t="s">
        <v>2806</v>
      </c>
    </row>
    <row r="117" s="2" customFormat="1">
      <c r="A117" s="41"/>
      <c r="B117" s="42"/>
      <c r="C117" s="43"/>
      <c r="D117" s="229" t="s">
        <v>188</v>
      </c>
      <c r="E117" s="43"/>
      <c r="F117" s="230" t="s">
        <v>207</v>
      </c>
      <c r="G117" s="43"/>
      <c r="H117" s="43"/>
      <c r="I117" s="231"/>
      <c r="J117" s="43"/>
      <c r="K117" s="43"/>
      <c r="L117" s="47"/>
      <c r="M117" s="232"/>
      <c r="N117" s="233"/>
      <c r="O117" s="87"/>
      <c r="P117" s="87"/>
      <c r="Q117" s="87"/>
      <c r="R117" s="87"/>
      <c r="S117" s="87"/>
      <c r="T117" s="88"/>
      <c r="U117" s="41"/>
      <c r="V117" s="41"/>
      <c r="W117" s="41"/>
      <c r="X117" s="41"/>
      <c r="Y117" s="41"/>
      <c r="Z117" s="41"/>
      <c r="AA117" s="41"/>
      <c r="AB117" s="41"/>
      <c r="AC117" s="41"/>
      <c r="AD117" s="41"/>
      <c r="AE117" s="41"/>
      <c r="AT117" s="20" t="s">
        <v>188</v>
      </c>
      <c r="AU117" s="20" t="s">
        <v>83</v>
      </c>
    </row>
    <row r="118" s="14" customFormat="1">
      <c r="A118" s="14"/>
      <c r="B118" s="245"/>
      <c r="C118" s="246"/>
      <c r="D118" s="236" t="s">
        <v>190</v>
      </c>
      <c r="E118" s="247" t="s">
        <v>19</v>
      </c>
      <c r="F118" s="248" t="s">
        <v>2807</v>
      </c>
      <c r="G118" s="246"/>
      <c r="H118" s="249">
        <v>2.8740000000000001</v>
      </c>
      <c r="I118" s="250"/>
      <c r="J118" s="246"/>
      <c r="K118" s="246"/>
      <c r="L118" s="251"/>
      <c r="M118" s="252"/>
      <c r="N118" s="253"/>
      <c r="O118" s="253"/>
      <c r="P118" s="253"/>
      <c r="Q118" s="253"/>
      <c r="R118" s="253"/>
      <c r="S118" s="253"/>
      <c r="T118" s="254"/>
      <c r="U118" s="14"/>
      <c r="V118" s="14"/>
      <c r="W118" s="14"/>
      <c r="X118" s="14"/>
      <c r="Y118" s="14"/>
      <c r="Z118" s="14"/>
      <c r="AA118" s="14"/>
      <c r="AB118" s="14"/>
      <c r="AC118" s="14"/>
      <c r="AD118" s="14"/>
      <c r="AE118" s="14"/>
      <c r="AT118" s="255" t="s">
        <v>190</v>
      </c>
      <c r="AU118" s="255" t="s">
        <v>83</v>
      </c>
      <c r="AV118" s="14" t="s">
        <v>83</v>
      </c>
      <c r="AW118" s="14" t="s">
        <v>34</v>
      </c>
      <c r="AX118" s="14" t="s">
        <v>74</v>
      </c>
      <c r="AY118" s="255" t="s">
        <v>180</v>
      </c>
    </row>
    <row r="119" s="14" customFormat="1">
      <c r="A119" s="14"/>
      <c r="B119" s="245"/>
      <c r="C119" s="246"/>
      <c r="D119" s="236" t="s">
        <v>190</v>
      </c>
      <c r="E119" s="247" t="s">
        <v>19</v>
      </c>
      <c r="F119" s="248" t="s">
        <v>2808</v>
      </c>
      <c r="G119" s="246"/>
      <c r="H119" s="249">
        <v>2.4860000000000002</v>
      </c>
      <c r="I119" s="250"/>
      <c r="J119" s="246"/>
      <c r="K119" s="246"/>
      <c r="L119" s="251"/>
      <c r="M119" s="252"/>
      <c r="N119" s="253"/>
      <c r="O119" s="253"/>
      <c r="P119" s="253"/>
      <c r="Q119" s="253"/>
      <c r="R119" s="253"/>
      <c r="S119" s="253"/>
      <c r="T119" s="254"/>
      <c r="U119" s="14"/>
      <c r="V119" s="14"/>
      <c r="W119" s="14"/>
      <c r="X119" s="14"/>
      <c r="Y119" s="14"/>
      <c r="Z119" s="14"/>
      <c r="AA119" s="14"/>
      <c r="AB119" s="14"/>
      <c r="AC119" s="14"/>
      <c r="AD119" s="14"/>
      <c r="AE119" s="14"/>
      <c r="AT119" s="255" t="s">
        <v>190</v>
      </c>
      <c r="AU119" s="255" t="s">
        <v>83</v>
      </c>
      <c r="AV119" s="14" t="s">
        <v>83</v>
      </c>
      <c r="AW119" s="14" t="s">
        <v>34</v>
      </c>
      <c r="AX119" s="14" t="s">
        <v>74</v>
      </c>
      <c r="AY119" s="255" t="s">
        <v>180</v>
      </c>
    </row>
    <row r="120" s="14" customFormat="1">
      <c r="A120" s="14"/>
      <c r="B120" s="245"/>
      <c r="C120" s="246"/>
      <c r="D120" s="236" t="s">
        <v>190</v>
      </c>
      <c r="E120" s="247" t="s">
        <v>19</v>
      </c>
      <c r="F120" s="248" t="s">
        <v>2809</v>
      </c>
      <c r="G120" s="246"/>
      <c r="H120" s="249">
        <v>6.75</v>
      </c>
      <c r="I120" s="250"/>
      <c r="J120" s="246"/>
      <c r="K120" s="246"/>
      <c r="L120" s="251"/>
      <c r="M120" s="252"/>
      <c r="N120" s="253"/>
      <c r="O120" s="253"/>
      <c r="P120" s="253"/>
      <c r="Q120" s="253"/>
      <c r="R120" s="253"/>
      <c r="S120" s="253"/>
      <c r="T120" s="254"/>
      <c r="U120" s="14"/>
      <c r="V120" s="14"/>
      <c r="W120" s="14"/>
      <c r="X120" s="14"/>
      <c r="Y120" s="14"/>
      <c r="Z120" s="14"/>
      <c r="AA120" s="14"/>
      <c r="AB120" s="14"/>
      <c r="AC120" s="14"/>
      <c r="AD120" s="14"/>
      <c r="AE120" s="14"/>
      <c r="AT120" s="255" t="s">
        <v>190</v>
      </c>
      <c r="AU120" s="255" t="s">
        <v>83</v>
      </c>
      <c r="AV120" s="14" t="s">
        <v>83</v>
      </c>
      <c r="AW120" s="14" t="s">
        <v>34</v>
      </c>
      <c r="AX120" s="14" t="s">
        <v>74</v>
      </c>
      <c r="AY120" s="255" t="s">
        <v>180</v>
      </c>
    </row>
    <row r="121" s="14" customFormat="1">
      <c r="A121" s="14"/>
      <c r="B121" s="245"/>
      <c r="C121" s="246"/>
      <c r="D121" s="236" t="s">
        <v>190</v>
      </c>
      <c r="E121" s="247" t="s">
        <v>19</v>
      </c>
      <c r="F121" s="248" t="s">
        <v>2810</v>
      </c>
      <c r="G121" s="246"/>
      <c r="H121" s="249">
        <v>2.6699999999999999</v>
      </c>
      <c r="I121" s="250"/>
      <c r="J121" s="246"/>
      <c r="K121" s="246"/>
      <c r="L121" s="251"/>
      <c r="M121" s="252"/>
      <c r="N121" s="253"/>
      <c r="O121" s="253"/>
      <c r="P121" s="253"/>
      <c r="Q121" s="253"/>
      <c r="R121" s="253"/>
      <c r="S121" s="253"/>
      <c r="T121" s="254"/>
      <c r="U121" s="14"/>
      <c r="V121" s="14"/>
      <c r="W121" s="14"/>
      <c r="X121" s="14"/>
      <c r="Y121" s="14"/>
      <c r="Z121" s="14"/>
      <c r="AA121" s="14"/>
      <c r="AB121" s="14"/>
      <c r="AC121" s="14"/>
      <c r="AD121" s="14"/>
      <c r="AE121" s="14"/>
      <c r="AT121" s="255" t="s">
        <v>190</v>
      </c>
      <c r="AU121" s="255" t="s">
        <v>83</v>
      </c>
      <c r="AV121" s="14" t="s">
        <v>83</v>
      </c>
      <c r="AW121" s="14" t="s">
        <v>34</v>
      </c>
      <c r="AX121" s="14" t="s">
        <v>74</v>
      </c>
      <c r="AY121" s="255" t="s">
        <v>180</v>
      </c>
    </row>
    <row r="122" s="14" customFormat="1">
      <c r="A122" s="14"/>
      <c r="B122" s="245"/>
      <c r="C122" s="246"/>
      <c r="D122" s="236" t="s">
        <v>190</v>
      </c>
      <c r="E122" s="247" t="s">
        <v>19</v>
      </c>
      <c r="F122" s="248" t="s">
        <v>2811</v>
      </c>
      <c r="G122" s="246"/>
      <c r="H122" s="249">
        <v>10</v>
      </c>
      <c r="I122" s="250"/>
      <c r="J122" s="246"/>
      <c r="K122" s="246"/>
      <c r="L122" s="251"/>
      <c r="M122" s="252"/>
      <c r="N122" s="253"/>
      <c r="O122" s="253"/>
      <c r="P122" s="253"/>
      <c r="Q122" s="253"/>
      <c r="R122" s="253"/>
      <c r="S122" s="253"/>
      <c r="T122" s="254"/>
      <c r="U122" s="14"/>
      <c r="V122" s="14"/>
      <c r="W122" s="14"/>
      <c r="X122" s="14"/>
      <c r="Y122" s="14"/>
      <c r="Z122" s="14"/>
      <c r="AA122" s="14"/>
      <c r="AB122" s="14"/>
      <c r="AC122" s="14"/>
      <c r="AD122" s="14"/>
      <c r="AE122" s="14"/>
      <c r="AT122" s="255" t="s">
        <v>190</v>
      </c>
      <c r="AU122" s="255" t="s">
        <v>83</v>
      </c>
      <c r="AV122" s="14" t="s">
        <v>83</v>
      </c>
      <c r="AW122" s="14" t="s">
        <v>34</v>
      </c>
      <c r="AX122" s="14" t="s">
        <v>74</v>
      </c>
      <c r="AY122" s="255" t="s">
        <v>180</v>
      </c>
    </row>
    <row r="123" s="14" customFormat="1">
      <c r="A123" s="14"/>
      <c r="B123" s="245"/>
      <c r="C123" s="246"/>
      <c r="D123" s="236" t="s">
        <v>190</v>
      </c>
      <c r="E123" s="247" t="s">
        <v>19</v>
      </c>
      <c r="F123" s="248" t="s">
        <v>2812</v>
      </c>
      <c r="G123" s="246"/>
      <c r="H123" s="249">
        <v>7.1749999999999998</v>
      </c>
      <c r="I123" s="250"/>
      <c r="J123" s="246"/>
      <c r="K123" s="246"/>
      <c r="L123" s="251"/>
      <c r="M123" s="252"/>
      <c r="N123" s="253"/>
      <c r="O123" s="253"/>
      <c r="P123" s="253"/>
      <c r="Q123" s="253"/>
      <c r="R123" s="253"/>
      <c r="S123" s="253"/>
      <c r="T123" s="254"/>
      <c r="U123" s="14"/>
      <c r="V123" s="14"/>
      <c r="W123" s="14"/>
      <c r="X123" s="14"/>
      <c r="Y123" s="14"/>
      <c r="Z123" s="14"/>
      <c r="AA123" s="14"/>
      <c r="AB123" s="14"/>
      <c r="AC123" s="14"/>
      <c r="AD123" s="14"/>
      <c r="AE123" s="14"/>
      <c r="AT123" s="255" t="s">
        <v>190</v>
      </c>
      <c r="AU123" s="255" t="s">
        <v>83</v>
      </c>
      <c r="AV123" s="14" t="s">
        <v>83</v>
      </c>
      <c r="AW123" s="14" t="s">
        <v>34</v>
      </c>
      <c r="AX123" s="14" t="s">
        <v>74</v>
      </c>
      <c r="AY123" s="255" t="s">
        <v>180</v>
      </c>
    </row>
    <row r="124" s="15" customFormat="1">
      <c r="A124" s="15"/>
      <c r="B124" s="256"/>
      <c r="C124" s="257"/>
      <c r="D124" s="236" t="s">
        <v>190</v>
      </c>
      <c r="E124" s="258" t="s">
        <v>19</v>
      </c>
      <c r="F124" s="259" t="s">
        <v>227</v>
      </c>
      <c r="G124" s="257"/>
      <c r="H124" s="260">
        <v>31.955000000000002</v>
      </c>
      <c r="I124" s="261"/>
      <c r="J124" s="257"/>
      <c r="K124" s="257"/>
      <c r="L124" s="262"/>
      <c r="M124" s="263"/>
      <c r="N124" s="264"/>
      <c r="O124" s="264"/>
      <c r="P124" s="264"/>
      <c r="Q124" s="264"/>
      <c r="R124" s="264"/>
      <c r="S124" s="264"/>
      <c r="T124" s="265"/>
      <c r="U124" s="15"/>
      <c r="V124" s="15"/>
      <c r="W124" s="15"/>
      <c r="X124" s="15"/>
      <c r="Y124" s="15"/>
      <c r="Z124" s="15"/>
      <c r="AA124" s="15"/>
      <c r="AB124" s="15"/>
      <c r="AC124" s="15"/>
      <c r="AD124" s="15"/>
      <c r="AE124" s="15"/>
      <c r="AT124" s="266" t="s">
        <v>190</v>
      </c>
      <c r="AU124" s="266" t="s">
        <v>83</v>
      </c>
      <c r="AV124" s="15" t="s">
        <v>186</v>
      </c>
      <c r="AW124" s="15" t="s">
        <v>34</v>
      </c>
      <c r="AX124" s="15" t="s">
        <v>81</v>
      </c>
      <c r="AY124" s="266" t="s">
        <v>180</v>
      </c>
    </row>
    <row r="125" s="2" customFormat="1" ht="24.15" customHeight="1">
      <c r="A125" s="41"/>
      <c r="B125" s="42"/>
      <c r="C125" s="216" t="s">
        <v>228</v>
      </c>
      <c r="D125" s="216" t="s">
        <v>182</v>
      </c>
      <c r="E125" s="217" t="s">
        <v>2813</v>
      </c>
      <c r="F125" s="218" t="s">
        <v>2814</v>
      </c>
      <c r="G125" s="219" t="s">
        <v>386</v>
      </c>
      <c r="H125" s="220">
        <v>9</v>
      </c>
      <c r="I125" s="221"/>
      <c r="J125" s="222">
        <f>ROUND(I125*H125,2)</f>
        <v>0</v>
      </c>
      <c r="K125" s="218" t="s">
        <v>185</v>
      </c>
      <c r="L125" s="47"/>
      <c r="M125" s="223" t="s">
        <v>19</v>
      </c>
      <c r="N125" s="224" t="s">
        <v>45</v>
      </c>
      <c r="O125" s="87"/>
      <c r="P125" s="225">
        <f>O125*H125</f>
        <v>0</v>
      </c>
      <c r="Q125" s="225">
        <v>0</v>
      </c>
      <c r="R125" s="225">
        <f>Q125*H125</f>
        <v>0</v>
      </c>
      <c r="S125" s="225">
        <v>0</v>
      </c>
      <c r="T125" s="226">
        <f>S125*H125</f>
        <v>0</v>
      </c>
      <c r="U125" s="41"/>
      <c r="V125" s="41"/>
      <c r="W125" s="41"/>
      <c r="X125" s="41"/>
      <c r="Y125" s="41"/>
      <c r="Z125" s="41"/>
      <c r="AA125" s="41"/>
      <c r="AB125" s="41"/>
      <c r="AC125" s="41"/>
      <c r="AD125" s="41"/>
      <c r="AE125" s="41"/>
      <c r="AR125" s="227" t="s">
        <v>186</v>
      </c>
      <c r="AT125" s="227" t="s">
        <v>182</v>
      </c>
      <c r="AU125" s="227" t="s">
        <v>83</v>
      </c>
      <c r="AY125" s="20" t="s">
        <v>180</v>
      </c>
      <c r="BE125" s="228">
        <f>IF(N125="základní",J125,0)</f>
        <v>0</v>
      </c>
      <c r="BF125" s="228">
        <f>IF(N125="snížená",J125,0)</f>
        <v>0</v>
      </c>
      <c r="BG125" s="228">
        <f>IF(N125="zákl. přenesená",J125,0)</f>
        <v>0</v>
      </c>
      <c r="BH125" s="228">
        <f>IF(N125="sníž. přenesená",J125,0)</f>
        <v>0</v>
      </c>
      <c r="BI125" s="228">
        <f>IF(N125="nulová",J125,0)</f>
        <v>0</v>
      </c>
      <c r="BJ125" s="20" t="s">
        <v>81</v>
      </c>
      <c r="BK125" s="228">
        <f>ROUND(I125*H125,2)</f>
        <v>0</v>
      </c>
      <c r="BL125" s="20" t="s">
        <v>186</v>
      </c>
      <c r="BM125" s="227" t="s">
        <v>2815</v>
      </c>
    </row>
    <row r="126" s="2" customFormat="1">
      <c r="A126" s="41"/>
      <c r="B126" s="42"/>
      <c r="C126" s="43"/>
      <c r="D126" s="229" t="s">
        <v>188</v>
      </c>
      <c r="E126" s="43"/>
      <c r="F126" s="230" t="s">
        <v>2816</v>
      </c>
      <c r="G126" s="43"/>
      <c r="H126" s="43"/>
      <c r="I126" s="231"/>
      <c r="J126" s="43"/>
      <c r="K126" s="43"/>
      <c r="L126" s="47"/>
      <c r="M126" s="232"/>
      <c r="N126" s="233"/>
      <c r="O126" s="87"/>
      <c r="P126" s="87"/>
      <c r="Q126" s="87"/>
      <c r="R126" s="87"/>
      <c r="S126" s="87"/>
      <c r="T126" s="88"/>
      <c r="U126" s="41"/>
      <c r="V126" s="41"/>
      <c r="W126" s="41"/>
      <c r="X126" s="41"/>
      <c r="Y126" s="41"/>
      <c r="Z126" s="41"/>
      <c r="AA126" s="41"/>
      <c r="AB126" s="41"/>
      <c r="AC126" s="41"/>
      <c r="AD126" s="41"/>
      <c r="AE126" s="41"/>
      <c r="AT126" s="20" t="s">
        <v>188</v>
      </c>
      <c r="AU126" s="20" t="s">
        <v>83</v>
      </c>
    </row>
    <row r="127" s="2" customFormat="1" ht="24.15" customHeight="1">
      <c r="A127" s="41"/>
      <c r="B127" s="42"/>
      <c r="C127" s="216" t="s">
        <v>235</v>
      </c>
      <c r="D127" s="216" t="s">
        <v>182</v>
      </c>
      <c r="E127" s="217" t="s">
        <v>2817</v>
      </c>
      <c r="F127" s="218" t="s">
        <v>2818</v>
      </c>
      <c r="G127" s="219" t="s">
        <v>386</v>
      </c>
      <c r="H127" s="220">
        <v>9</v>
      </c>
      <c r="I127" s="221"/>
      <c r="J127" s="222">
        <f>ROUND(I127*H127,2)</f>
        <v>0</v>
      </c>
      <c r="K127" s="218" t="s">
        <v>185</v>
      </c>
      <c r="L127" s="47"/>
      <c r="M127" s="223" t="s">
        <v>19</v>
      </c>
      <c r="N127" s="224" t="s">
        <v>45</v>
      </c>
      <c r="O127" s="87"/>
      <c r="P127" s="225">
        <f>O127*H127</f>
        <v>0</v>
      </c>
      <c r="Q127" s="225">
        <v>0</v>
      </c>
      <c r="R127" s="225">
        <f>Q127*H127</f>
        <v>0</v>
      </c>
      <c r="S127" s="225">
        <v>0</v>
      </c>
      <c r="T127" s="226">
        <f>S127*H127</f>
        <v>0</v>
      </c>
      <c r="U127" s="41"/>
      <c r="V127" s="41"/>
      <c r="W127" s="41"/>
      <c r="X127" s="41"/>
      <c r="Y127" s="41"/>
      <c r="Z127" s="41"/>
      <c r="AA127" s="41"/>
      <c r="AB127" s="41"/>
      <c r="AC127" s="41"/>
      <c r="AD127" s="41"/>
      <c r="AE127" s="41"/>
      <c r="AR127" s="227" t="s">
        <v>186</v>
      </c>
      <c r="AT127" s="227" t="s">
        <v>182</v>
      </c>
      <c r="AU127" s="227" t="s">
        <v>83</v>
      </c>
      <c r="AY127" s="20" t="s">
        <v>180</v>
      </c>
      <c r="BE127" s="228">
        <f>IF(N127="základní",J127,0)</f>
        <v>0</v>
      </c>
      <c r="BF127" s="228">
        <f>IF(N127="snížená",J127,0)</f>
        <v>0</v>
      </c>
      <c r="BG127" s="228">
        <f>IF(N127="zákl. přenesená",J127,0)</f>
        <v>0</v>
      </c>
      <c r="BH127" s="228">
        <f>IF(N127="sníž. přenesená",J127,0)</f>
        <v>0</v>
      </c>
      <c r="BI127" s="228">
        <f>IF(N127="nulová",J127,0)</f>
        <v>0</v>
      </c>
      <c r="BJ127" s="20" t="s">
        <v>81</v>
      </c>
      <c r="BK127" s="228">
        <f>ROUND(I127*H127,2)</f>
        <v>0</v>
      </c>
      <c r="BL127" s="20" t="s">
        <v>186</v>
      </c>
      <c r="BM127" s="227" t="s">
        <v>2819</v>
      </c>
    </row>
    <row r="128" s="2" customFormat="1">
      <c r="A128" s="41"/>
      <c r="B128" s="42"/>
      <c r="C128" s="43"/>
      <c r="D128" s="229" t="s">
        <v>188</v>
      </c>
      <c r="E128" s="43"/>
      <c r="F128" s="230" t="s">
        <v>2820</v>
      </c>
      <c r="G128" s="43"/>
      <c r="H128" s="43"/>
      <c r="I128" s="231"/>
      <c r="J128" s="43"/>
      <c r="K128" s="43"/>
      <c r="L128" s="47"/>
      <c r="M128" s="232"/>
      <c r="N128" s="233"/>
      <c r="O128" s="87"/>
      <c r="P128" s="87"/>
      <c r="Q128" s="87"/>
      <c r="R128" s="87"/>
      <c r="S128" s="87"/>
      <c r="T128" s="88"/>
      <c r="U128" s="41"/>
      <c r="V128" s="41"/>
      <c r="W128" s="41"/>
      <c r="X128" s="41"/>
      <c r="Y128" s="41"/>
      <c r="Z128" s="41"/>
      <c r="AA128" s="41"/>
      <c r="AB128" s="41"/>
      <c r="AC128" s="41"/>
      <c r="AD128" s="41"/>
      <c r="AE128" s="41"/>
      <c r="AT128" s="20" t="s">
        <v>188</v>
      </c>
      <c r="AU128" s="20" t="s">
        <v>83</v>
      </c>
    </row>
    <row r="129" s="2" customFormat="1" ht="24.15" customHeight="1">
      <c r="A129" s="41"/>
      <c r="B129" s="42"/>
      <c r="C129" s="216" t="s">
        <v>243</v>
      </c>
      <c r="D129" s="216" t="s">
        <v>182</v>
      </c>
      <c r="E129" s="217" t="s">
        <v>2821</v>
      </c>
      <c r="F129" s="218" t="s">
        <v>2822</v>
      </c>
      <c r="G129" s="219" t="s">
        <v>386</v>
      </c>
      <c r="H129" s="220">
        <v>9</v>
      </c>
      <c r="I129" s="221"/>
      <c r="J129" s="222">
        <f>ROUND(I129*H129,2)</f>
        <v>0</v>
      </c>
      <c r="K129" s="218" t="s">
        <v>185</v>
      </c>
      <c r="L129" s="47"/>
      <c r="M129" s="223" t="s">
        <v>19</v>
      </c>
      <c r="N129" s="224" t="s">
        <v>45</v>
      </c>
      <c r="O129" s="87"/>
      <c r="P129" s="225">
        <f>O129*H129</f>
        <v>0</v>
      </c>
      <c r="Q129" s="225">
        <v>0</v>
      </c>
      <c r="R129" s="225">
        <f>Q129*H129</f>
        <v>0</v>
      </c>
      <c r="S129" s="225">
        <v>0</v>
      </c>
      <c r="T129" s="226">
        <f>S129*H129</f>
        <v>0</v>
      </c>
      <c r="U129" s="41"/>
      <c r="V129" s="41"/>
      <c r="W129" s="41"/>
      <c r="X129" s="41"/>
      <c r="Y129" s="41"/>
      <c r="Z129" s="41"/>
      <c r="AA129" s="41"/>
      <c r="AB129" s="41"/>
      <c r="AC129" s="41"/>
      <c r="AD129" s="41"/>
      <c r="AE129" s="41"/>
      <c r="AR129" s="227" t="s">
        <v>186</v>
      </c>
      <c r="AT129" s="227" t="s">
        <v>182</v>
      </c>
      <c r="AU129" s="227" t="s">
        <v>83</v>
      </c>
      <c r="AY129" s="20" t="s">
        <v>180</v>
      </c>
      <c r="BE129" s="228">
        <f>IF(N129="základní",J129,0)</f>
        <v>0</v>
      </c>
      <c r="BF129" s="228">
        <f>IF(N129="snížená",J129,0)</f>
        <v>0</v>
      </c>
      <c r="BG129" s="228">
        <f>IF(N129="zákl. přenesená",J129,0)</f>
        <v>0</v>
      </c>
      <c r="BH129" s="228">
        <f>IF(N129="sníž. přenesená",J129,0)</f>
        <v>0</v>
      </c>
      <c r="BI129" s="228">
        <f>IF(N129="nulová",J129,0)</f>
        <v>0</v>
      </c>
      <c r="BJ129" s="20" t="s">
        <v>81</v>
      </c>
      <c r="BK129" s="228">
        <f>ROUND(I129*H129,2)</f>
        <v>0</v>
      </c>
      <c r="BL129" s="20" t="s">
        <v>186</v>
      </c>
      <c r="BM129" s="227" t="s">
        <v>2823</v>
      </c>
    </row>
    <row r="130" s="2" customFormat="1">
      <c r="A130" s="41"/>
      <c r="B130" s="42"/>
      <c r="C130" s="43"/>
      <c r="D130" s="229" t="s">
        <v>188</v>
      </c>
      <c r="E130" s="43"/>
      <c r="F130" s="230" t="s">
        <v>2824</v>
      </c>
      <c r="G130" s="43"/>
      <c r="H130" s="43"/>
      <c r="I130" s="231"/>
      <c r="J130" s="43"/>
      <c r="K130" s="43"/>
      <c r="L130" s="47"/>
      <c r="M130" s="232"/>
      <c r="N130" s="233"/>
      <c r="O130" s="87"/>
      <c r="P130" s="87"/>
      <c r="Q130" s="87"/>
      <c r="R130" s="87"/>
      <c r="S130" s="87"/>
      <c r="T130" s="88"/>
      <c r="U130" s="41"/>
      <c r="V130" s="41"/>
      <c r="W130" s="41"/>
      <c r="X130" s="41"/>
      <c r="Y130" s="41"/>
      <c r="Z130" s="41"/>
      <c r="AA130" s="41"/>
      <c r="AB130" s="41"/>
      <c r="AC130" s="41"/>
      <c r="AD130" s="41"/>
      <c r="AE130" s="41"/>
      <c r="AT130" s="20" t="s">
        <v>188</v>
      </c>
      <c r="AU130" s="20" t="s">
        <v>83</v>
      </c>
    </row>
    <row r="131" s="2" customFormat="1" ht="21.75" customHeight="1">
      <c r="A131" s="41"/>
      <c r="B131" s="42"/>
      <c r="C131" s="216" t="s">
        <v>248</v>
      </c>
      <c r="D131" s="216" t="s">
        <v>182</v>
      </c>
      <c r="E131" s="217" t="s">
        <v>2825</v>
      </c>
      <c r="F131" s="218" t="s">
        <v>2826</v>
      </c>
      <c r="G131" s="219" t="s">
        <v>122</v>
      </c>
      <c r="H131" s="220">
        <v>9</v>
      </c>
      <c r="I131" s="221"/>
      <c r="J131" s="222">
        <f>ROUND(I131*H131,2)</f>
        <v>0</v>
      </c>
      <c r="K131" s="218" t="s">
        <v>185</v>
      </c>
      <c r="L131" s="47"/>
      <c r="M131" s="223" t="s">
        <v>19</v>
      </c>
      <c r="N131" s="224" t="s">
        <v>45</v>
      </c>
      <c r="O131" s="87"/>
      <c r="P131" s="225">
        <f>O131*H131</f>
        <v>0</v>
      </c>
      <c r="Q131" s="225">
        <v>0</v>
      </c>
      <c r="R131" s="225">
        <f>Q131*H131</f>
        <v>0</v>
      </c>
      <c r="S131" s="225">
        <v>0</v>
      </c>
      <c r="T131" s="226">
        <f>S131*H131</f>
        <v>0</v>
      </c>
      <c r="U131" s="41"/>
      <c r="V131" s="41"/>
      <c r="W131" s="41"/>
      <c r="X131" s="41"/>
      <c r="Y131" s="41"/>
      <c r="Z131" s="41"/>
      <c r="AA131" s="41"/>
      <c r="AB131" s="41"/>
      <c r="AC131" s="41"/>
      <c r="AD131" s="41"/>
      <c r="AE131" s="41"/>
      <c r="AR131" s="227" t="s">
        <v>186</v>
      </c>
      <c r="AT131" s="227" t="s">
        <v>182</v>
      </c>
      <c r="AU131" s="227" t="s">
        <v>83</v>
      </c>
      <c r="AY131" s="20" t="s">
        <v>180</v>
      </c>
      <c r="BE131" s="228">
        <f>IF(N131="základní",J131,0)</f>
        <v>0</v>
      </c>
      <c r="BF131" s="228">
        <f>IF(N131="snížená",J131,0)</f>
        <v>0</v>
      </c>
      <c r="BG131" s="228">
        <f>IF(N131="zákl. přenesená",J131,0)</f>
        <v>0</v>
      </c>
      <c r="BH131" s="228">
        <f>IF(N131="sníž. přenesená",J131,0)</f>
        <v>0</v>
      </c>
      <c r="BI131" s="228">
        <f>IF(N131="nulová",J131,0)</f>
        <v>0</v>
      </c>
      <c r="BJ131" s="20" t="s">
        <v>81</v>
      </c>
      <c r="BK131" s="228">
        <f>ROUND(I131*H131,2)</f>
        <v>0</v>
      </c>
      <c r="BL131" s="20" t="s">
        <v>186</v>
      </c>
      <c r="BM131" s="227" t="s">
        <v>2827</v>
      </c>
    </row>
    <row r="132" s="2" customFormat="1">
      <c r="A132" s="41"/>
      <c r="B132" s="42"/>
      <c r="C132" s="43"/>
      <c r="D132" s="229" t="s">
        <v>188</v>
      </c>
      <c r="E132" s="43"/>
      <c r="F132" s="230" t="s">
        <v>2828</v>
      </c>
      <c r="G132" s="43"/>
      <c r="H132" s="43"/>
      <c r="I132" s="231"/>
      <c r="J132" s="43"/>
      <c r="K132" s="43"/>
      <c r="L132" s="47"/>
      <c r="M132" s="232"/>
      <c r="N132" s="233"/>
      <c r="O132" s="87"/>
      <c r="P132" s="87"/>
      <c r="Q132" s="87"/>
      <c r="R132" s="87"/>
      <c r="S132" s="87"/>
      <c r="T132" s="88"/>
      <c r="U132" s="41"/>
      <c r="V132" s="41"/>
      <c r="W132" s="41"/>
      <c r="X132" s="41"/>
      <c r="Y132" s="41"/>
      <c r="Z132" s="41"/>
      <c r="AA132" s="41"/>
      <c r="AB132" s="41"/>
      <c r="AC132" s="41"/>
      <c r="AD132" s="41"/>
      <c r="AE132" s="41"/>
      <c r="AT132" s="20" t="s">
        <v>188</v>
      </c>
      <c r="AU132" s="20" t="s">
        <v>83</v>
      </c>
    </row>
    <row r="133" s="2" customFormat="1" ht="37.8" customHeight="1">
      <c r="A133" s="41"/>
      <c r="B133" s="42"/>
      <c r="C133" s="216" t="s">
        <v>8</v>
      </c>
      <c r="D133" s="216" t="s">
        <v>182</v>
      </c>
      <c r="E133" s="217" t="s">
        <v>2829</v>
      </c>
      <c r="F133" s="218" t="s">
        <v>2830</v>
      </c>
      <c r="G133" s="219" t="s">
        <v>386</v>
      </c>
      <c r="H133" s="220">
        <v>9</v>
      </c>
      <c r="I133" s="221"/>
      <c r="J133" s="222">
        <f>ROUND(I133*H133,2)</f>
        <v>0</v>
      </c>
      <c r="K133" s="218" t="s">
        <v>185</v>
      </c>
      <c r="L133" s="47"/>
      <c r="M133" s="223" t="s">
        <v>19</v>
      </c>
      <c r="N133" s="224" t="s">
        <v>45</v>
      </c>
      <c r="O133" s="87"/>
      <c r="P133" s="225">
        <f>O133*H133</f>
        <v>0</v>
      </c>
      <c r="Q133" s="225">
        <v>0</v>
      </c>
      <c r="R133" s="225">
        <f>Q133*H133</f>
        <v>0</v>
      </c>
      <c r="S133" s="225">
        <v>0</v>
      </c>
      <c r="T133" s="226">
        <f>S133*H133</f>
        <v>0</v>
      </c>
      <c r="U133" s="41"/>
      <c r="V133" s="41"/>
      <c r="W133" s="41"/>
      <c r="X133" s="41"/>
      <c r="Y133" s="41"/>
      <c r="Z133" s="41"/>
      <c r="AA133" s="41"/>
      <c r="AB133" s="41"/>
      <c r="AC133" s="41"/>
      <c r="AD133" s="41"/>
      <c r="AE133" s="41"/>
      <c r="AR133" s="227" t="s">
        <v>186</v>
      </c>
      <c r="AT133" s="227" t="s">
        <v>182</v>
      </c>
      <c r="AU133" s="227" t="s">
        <v>83</v>
      </c>
      <c r="AY133" s="20" t="s">
        <v>180</v>
      </c>
      <c r="BE133" s="228">
        <f>IF(N133="základní",J133,0)</f>
        <v>0</v>
      </c>
      <c r="BF133" s="228">
        <f>IF(N133="snížená",J133,0)</f>
        <v>0</v>
      </c>
      <c r="BG133" s="228">
        <f>IF(N133="zákl. přenesená",J133,0)</f>
        <v>0</v>
      </c>
      <c r="BH133" s="228">
        <f>IF(N133="sníž. přenesená",J133,0)</f>
        <v>0</v>
      </c>
      <c r="BI133" s="228">
        <f>IF(N133="nulová",J133,0)</f>
        <v>0</v>
      </c>
      <c r="BJ133" s="20" t="s">
        <v>81</v>
      </c>
      <c r="BK133" s="228">
        <f>ROUND(I133*H133,2)</f>
        <v>0</v>
      </c>
      <c r="BL133" s="20" t="s">
        <v>186</v>
      </c>
      <c r="BM133" s="227" t="s">
        <v>2831</v>
      </c>
    </row>
    <row r="134" s="2" customFormat="1">
      <c r="A134" s="41"/>
      <c r="B134" s="42"/>
      <c r="C134" s="43"/>
      <c r="D134" s="229" t="s">
        <v>188</v>
      </c>
      <c r="E134" s="43"/>
      <c r="F134" s="230" t="s">
        <v>2832</v>
      </c>
      <c r="G134" s="43"/>
      <c r="H134" s="43"/>
      <c r="I134" s="231"/>
      <c r="J134" s="43"/>
      <c r="K134" s="43"/>
      <c r="L134" s="47"/>
      <c r="M134" s="232"/>
      <c r="N134" s="233"/>
      <c r="O134" s="87"/>
      <c r="P134" s="87"/>
      <c r="Q134" s="87"/>
      <c r="R134" s="87"/>
      <c r="S134" s="87"/>
      <c r="T134" s="88"/>
      <c r="U134" s="41"/>
      <c r="V134" s="41"/>
      <c r="W134" s="41"/>
      <c r="X134" s="41"/>
      <c r="Y134" s="41"/>
      <c r="Z134" s="41"/>
      <c r="AA134" s="41"/>
      <c r="AB134" s="41"/>
      <c r="AC134" s="41"/>
      <c r="AD134" s="41"/>
      <c r="AE134" s="41"/>
      <c r="AT134" s="20" t="s">
        <v>188</v>
      </c>
      <c r="AU134" s="20" t="s">
        <v>83</v>
      </c>
    </row>
    <row r="135" s="2" customFormat="1" ht="33" customHeight="1">
      <c r="A135" s="41"/>
      <c r="B135" s="42"/>
      <c r="C135" s="216" t="s">
        <v>261</v>
      </c>
      <c r="D135" s="216" t="s">
        <v>182</v>
      </c>
      <c r="E135" s="217" t="s">
        <v>2833</v>
      </c>
      <c r="F135" s="218" t="s">
        <v>2834</v>
      </c>
      <c r="G135" s="219" t="s">
        <v>386</v>
      </c>
      <c r="H135" s="220">
        <v>9</v>
      </c>
      <c r="I135" s="221"/>
      <c r="J135" s="222">
        <f>ROUND(I135*H135,2)</f>
        <v>0</v>
      </c>
      <c r="K135" s="218" t="s">
        <v>185</v>
      </c>
      <c r="L135" s="47"/>
      <c r="M135" s="223" t="s">
        <v>19</v>
      </c>
      <c r="N135" s="224" t="s">
        <v>45</v>
      </c>
      <c r="O135" s="87"/>
      <c r="P135" s="225">
        <f>O135*H135</f>
        <v>0</v>
      </c>
      <c r="Q135" s="225">
        <v>0</v>
      </c>
      <c r="R135" s="225">
        <f>Q135*H135</f>
        <v>0</v>
      </c>
      <c r="S135" s="225">
        <v>0</v>
      </c>
      <c r="T135" s="226">
        <f>S135*H135</f>
        <v>0</v>
      </c>
      <c r="U135" s="41"/>
      <c r="V135" s="41"/>
      <c r="W135" s="41"/>
      <c r="X135" s="41"/>
      <c r="Y135" s="41"/>
      <c r="Z135" s="41"/>
      <c r="AA135" s="41"/>
      <c r="AB135" s="41"/>
      <c r="AC135" s="41"/>
      <c r="AD135" s="41"/>
      <c r="AE135" s="41"/>
      <c r="AR135" s="227" t="s">
        <v>186</v>
      </c>
      <c r="AT135" s="227" t="s">
        <v>182</v>
      </c>
      <c r="AU135" s="227" t="s">
        <v>83</v>
      </c>
      <c r="AY135" s="20" t="s">
        <v>180</v>
      </c>
      <c r="BE135" s="228">
        <f>IF(N135="základní",J135,0)</f>
        <v>0</v>
      </c>
      <c r="BF135" s="228">
        <f>IF(N135="snížená",J135,0)</f>
        <v>0</v>
      </c>
      <c r="BG135" s="228">
        <f>IF(N135="zákl. přenesená",J135,0)</f>
        <v>0</v>
      </c>
      <c r="BH135" s="228">
        <f>IF(N135="sníž. přenesená",J135,0)</f>
        <v>0</v>
      </c>
      <c r="BI135" s="228">
        <f>IF(N135="nulová",J135,0)</f>
        <v>0</v>
      </c>
      <c r="BJ135" s="20" t="s">
        <v>81</v>
      </c>
      <c r="BK135" s="228">
        <f>ROUND(I135*H135,2)</f>
        <v>0</v>
      </c>
      <c r="BL135" s="20" t="s">
        <v>186</v>
      </c>
      <c r="BM135" s="227" t="s">
        <v>2835</v>
      </c>
    </row>
    <row r="136" s="2" customFormat="1">
      <c r="A136" s="41"/>
      <c r="B136" s="42"/>
      <c r="C136" s="43"/>
      <c r="D136" s="229" t="s">
        <v>188</v>
      </c>
      <c r="E136" s="43"/>
      <c r="F136" s="230" t="s">
        <v>2836</v>
      </c>
      <c r="G136" s="43"/>
      <c r="H136" s="43"/>
      <c r="I136" s="231"/>
      <c r="J136" s="43"/>
      <c r="K136" s="43"/>
      <c r="L136" s="47"/>
      <c r="M136" s="232"/>
      <c r="N136" s="233"/>
      <c r="O136" s="87"/>
      <c r="P136" s="87"/>
      <c r="Q136" s="87"/>
      <c r="R136" s="87"/>
      <c r="S136" s="87"/>
      <c r="T136" s="88"/>
      <c r="U136" s="41"/>
      <c r="V136" s="41"/>
      <c r="W136" s="41"/>
      <c r="X136" s="41"/>
      <c r="Y136" s="41"/>
      <c r="Z136" s="41"/>
      <c r="AA136" s="41"/>
      <c r="AB136" s="41"/>
      <c r="AC136" s="41"/>
      <c r="AD136" s="41"/>
      <c r="AE136" s="41"/>
      <c r="AT136" s="20" t="s">
        <v>188</v>
      </c>
      <c r="AU136" s="20" t="s">
        <v>83</v>
      </c>
    </row>
    <row r="137" s="2" customFormat="1" ht="33" customHeight="1">
      <c r="A137" s="41"/>
      <c r="B137" s="42"/>
      <c r="C137" s="216" t="s">
        <v>268</v>
      </c>
      <c r="D137" s="216" t="s">
        <v>182</v>
      </c>
      <c r="E137" s="217" t="s">
        <v>2837</v>
      </c>
      <c r="F137" s="218" t="s">
        <v>2838</v>
      </c>
      <c r="G137" s="219" t="s">
        <v>386</v>
      </c>
      <c r="H137" s="220">
        <v>9</v>
      </c>
      <c r="I137" s="221"/>
      <c r="J137" s="222">
        <f>ROUND(I137*H137,2)</f>
        <v>0</v>
      </c>
      <c r="K137" s="218" t="s">
        <v>185</v>
      </c>
      <c r="L137" s="47"/>
      <c r="M137" s="223" t="s">
        <v>19</v>
      </c>
      <c r="N137" s="224" t="s">
        <v>45</v>
      </c>
      <c r="O137" s="87"/>
      <c r="P137" s="225">
        <f>O137*H137</f>
        <v>0</v>
      </c>
      <c r="Q137" s="225">
        <v>0</v>
      </c>
      <c r="R137" s="225">
        <f>Q137*H137</f>
        <v>0</v>
      </c>
      <c r="S137" s="225">
        <v>0</v>
      </c>
      <c r="T137" s="226">
        <f>S137*H137</f>
        <v>0</v>
      </c>
      <c r="U137" s="41"/>
      <c r="V137" s="41"/>
      <c r="W137" s="41"/>
      <c r="X137" s="41"/>
      <c r="Y137" s="41"/>
      <c r="Z137" s="41"/>
      <c r="AA137" s="41"/>
      <c r="AB137" s="41"/>
      <c r="AC137" s="41"/>
      <c r="AD137" s="41"/>
      <c r="AE137" s="41"/>
      <c r="AR137" s="227" t="s">
        <v>186</v>
      </c>
      <c r="AT137" s="227" t="s">
        <v>182</v>
      </c>
      <c r="AU137" s="227" t="s">
        <v>83</v>
      </c>
      <c r="AY137" s="20" t="s">
        <v>180</v>
      </c>
      <c r="BE137" s="228">
        <f>IF(N137="základní",J137,0)</f>
        <v>0</v>
      </c>
      <c r="BF137" s="228">
        <f>IF(N137="snížená",J137,0)</f>
        <v>0</v>
      </c>
      <c r="BG137" s="228">
        <f>IF(N137="zákl. přenesená",J137,0)</f>
        <v>0</v>
      </c>
      <c r="BH137" s="228">
        <f>IF(N137="sníž. přenesená",J137,0)</f>
        <v>0</v>
      </c>
      <c r="BI137" s="228">
        <f>IF(N137="nulová",J137,0)</f>
        <v>0</v>
      </c>
      <c r="BJ137" s="20" t="s">
        <v>81</v>
      </c>
      <c r="BK137" s="228">
        <f>ROUND(I137*H137,2)</f>
        <v>0</v>
      </c>
      <c r="BL137" s="20" t="s">
        <v>186</v>
      </c>
      <c r="BM137" s="227" t="s">
        <v>2839</v>
      </c>
    </row>
    <row r="138" s="2" customFormat="1">
      <c r="A138" s="41"/>
      <c r="B138" s="42"/>
      <c r="C138" s="43"/>
      <c r="D138" s="229" t="s">
        <v>188</v>
      </c>
      <c r="E138" s="43"/>
      <c r="F138" s="230" t="s">
        <v>2840</v>
      </c>
      <c r="G138" s="43"/>
      <c r="H138" s="43"/>
      <c r="I138" s="231"/>
      <c r="J138" s="43"/>
      <c r="K138" s="43"/>
      <c r="L138" s="47"/>
      <c r="M138" s="232"/>
      <c r="N138" s="233"/>
      <c r="O138" s="87"/>
      <c r="P138" s="87"/>
      <c r="Q138" s="87"/>
      <c r="R138" s="87"/>
      <c r="S138" s="87"/>
      <c r="T138" s="88"/>
      <c r="U138" s="41"/>
      <c r="V138" s="41"/>
      <c r="W138" s="41"/>
      <c r="X138" s="41"/>
      <c r="Y138" s="41"/>
      <c r="Z138" s="41"/>
      <c r="AA138" s="41"/>
      <c r="AB138" s="41"/>
      <c r="AC138" s="41"/>
      <c r="AD138" s="41"/>
      <c r="AE138" s="41"/>
      <c r="AT138" s="20" t="s">
        <v>188</v>
      </c>
      <c r="AU138" s="20" t="s">
        <v>83</v>
      </c>
    </row>
    <row r="139" s="2" customFormat="1" ht="21.75" customHeight="1">
      <c r="A139" s="41"/>
      <c r="B139" s="42"/>
      <c r="C139" s="216" t="s">
        <v>274</v>
      </c>
      <c r="D139" s="216" t="s">
        <v>182</v>
      </c>
      <c r="E139" s="217" t="s">
        <v>2841</v>
      </c>
      <c r="F139" s="218" t="s">
        <v>2842</v>
      </c>
      <c r="G139" s="219" t="s">
        <v>122</v>
      </c>
      <c r="H139" s="220">
        <v>9</v>
      </c>
      <c r="I139" s="221"/>
      <c r="J139" s="222">
        <f>ROUND(I139*H139,2)</f>
        <v>0</v>
      </c>
      <c r="K139" s="218" t="s">
        <v>185</v>
      </c>
      <c r="L139" s="47"/>
      <c r="M139" s="223" t="s">
        <v>19</v>
      </c>
      <c r="N139" s="224" t="s">
        <v>45</v>
      </c>
      <c r="O139" s="87"/>
      <c r="P139" s="225">
        <f>O139*H139</f>
        <v>0</v>
      </c>
      <c r="Q139" s="225">
        <v>0</v>
      </c>
      <c r="R139" s="225">
        <f>Q139*H139</f>
        <v>0</v>
      </c>
      <c r="S139" s="225">
        <v>0</v>
      </c>
      <c r="T139" s="226">
        <f>S139*H139</f>
        <v>0</v>
      </c>
      <c r="U139" s="41"/>
      <c r="V139" s="41"/>
      <c r="W139" s="41"/>
      <c r="X139" s="41"/>
      <c r="Y139" s="41"/>
      <c r="Z139" s="41"/>
      <c r="AA139" s="41"/>
      <c r="AB139" s="41"/>
      <c r="AC139" s="41"/>
      <c r="AD139" s="41"/>
      <c r="AE139" s="41"/>
      <c r="AR139" s="227" t="s">
        <v>186</v>
      </c>
      <c r="AT139" s="227" t="s">
        <v>182</v>
      </c>
      <c r="AU139" s="227" t="s">
        <v>83</v>
      </c>
      <c r="AY139" s="20" t="s">
        <v>180</v>
      </c>
      <c r="BE139" s="228">
        <f>IF(N139="základní",J139,0)</f>
        <v>0</v>
      </c>
      <c r="BF139" s="228">
        <f>IF(N139="snížená",J139,0)</f>
        <v>0</v>
      </c>
      <c r="BG139" s="228">
        <f>IF(N139="zákl. přenesená",J139,0)</f>
        <v>0</v>
      </c>
      <c r="BH139" s="228">
        <f>IF(N139="sníž. přenesená",J139,0)</f>
        <v>0</v>
      </c>
      <c r="BI139" s="228">
        <f>IF(N139="nulová",J139,0)</f>
        <v>0</v>
      </c>
      <c r="BJ139" s="20" t="s">
        <v>81</v>
      </c>
      <c r="BK139" s="228">
        <f>ROUND(I139*H139,2)</f>
        <v>0</v>
      </c>
      <c r="BL139" s="20" t="s">
        <v>186</v>
      </c>
      <c r="BM139" s="227" t="s">
        <v>2843</v>
      </c>
    </row>
    <row r="140" s="2" customFormat="1">
      <c r="A140" s="41"/>
      <c r="B140" s="42"/>
      <c r="C140" s="43"/>
      <c r="D140" s="229" t="s">
        <v>188</v>
      </c>
      <c r="E140" s="43"/>
      <c r="F140" s="230" t="s">
        <v>2844</v>
      </c>
      <c r="G140" s="43"/>
      <c r="H140" s="43"/>
      <c r="I140" s="231"/>
      <c r="J140" s="43"/>
      <c r="K140" s="43"/>
      <c r="L140" s="47"/>
      <c r="M140" s="232"/>
      <c r="N140" s="233"/>
      <c r="O140" s="87"/>
      <c r="P140" s="87"/>
      <c r="Q140" s="87"/>
      <c r="R140" s="87"/>
      <c r="S140" s="87"/>
      <c r="T140" s="88"/>
      <c r="U140" s="41"/>
      <c r="V140" s="41"/>
      <c r="W140" s="41"/>
      <c r="X140" s="41"/>
      <c r="Y140" s="41"/>
      <c r="Z140" s="41"/>
      <c r="AA140" s="41"/>
      <c r="AB140" s="41"/>
      <c r="AC140" s="41"/>
      <c r="AD140" s="41"/>
      <c r="AE140" s="41"/>
      <c r="AT140" s="20" t="s">
        <v>188</v>
      </c>
      <c r="AU140" s="20" t="s">
        <v>83</v>
      </c>
    </row>
    <row r="141" s="2" customFormat="1" ht="37.8" customHeight="1">
      <c r="A141" s="41"/>
      <c r="B141" s="42"/>
      <c r="C141" s="216" t="s">
        <v>279</v>
      </c>
      <c r="D141" s="216" t="s">
        <v>182</v>
      </c>
      <c r="E141" s="217" t="s">
        <v>210</v>
      </c>
      <c r="F141" s="218" t="s">
        <v>211</v>
      </c>
      <c r="G141" s="219" t="s">
        <v>195</v>
      </c>
      <c r="H141" s="220">
        <v>31.954999999999998</v>
      </c>
      <c r="I141" s="221"/>
      <c r="J141" s="222">
        <f>ROUND(I141*H141,2)</f>
        <v>0</v>
      </c>
      <c r="K141" s="218" t="s">
        <v>185</v>
      </c>
      <c r="L141" s="47"/>
      <c r="M141" s="223" t="s">
        <v>19</v>
      </c>
      <c r="N141" s="224" t="s">
        <v>45</v>
      </c>
      <c r="O141" s="87"/>
      <c r="P141" s="225">
        <f>O141*H141</f>
        <v>0</v>
      </c>
      <c r="Q141" s="225">
        <v>0</v>
      </c>
      <c r="R141" s="225">
        <f>Q141*H141</f>
        <v>0</v>
      </c>
      <c r="S141" s="225">
        <v>0</v>
      </c>
      <c r="T141" s="226">
        <f>S141*H141</f>
        <v>0</v>
      </c>
      <c r="U141" s="41"/>
      <c r="V141" s="41"/>
      <c r="W141" s="41"/>
      <c r="X141" s="41"/>
      <c r="Y141" s="41"/>
      <c r="Z141" s="41"/>
      <c r="AA141" s="41"/>
      <c r="AB141" s="41"/>
      <c r="AC141" s="41"/>
      <c r="AD141" s="41"/>
      <c r="AE141" s="41"/>
      <c r="AR141" s="227" t="s">
        <v>186</v>
      </c>
      <c r="AT141" s="227" t="s">
        <v>182</v>
      </c>
      <c r="AU141" s="227" t="s">
        <v>83</v>
      </c>
      <c r="AY141" s="20" t="s">
        <v>180</v>
      </c>
      <c r="BE141" s="228">
        <f>IF(N141="základní",J141,0)</f>
        <v>0</v>
      </c>
      <c r="BF141" s="228">
        <f>IF(N141="snížená",J141,0)</f>
        <v>0</v>
      </c>
      <c r="BG141" s="228">
        <f>IF(N141="zákl. přenesená",J141,0)</f>
        <v>0</v>
      </c>
      <c r="BH141" s="228">
        <f>IF(N141="sníž. přenesená",J141,0)</f>
        <v>0</v>
      </c>
      <c r="BI141" s="228">
        <f>IF(N141="nulová",J141,0)</f>
        <v>0</v>
      </c>
      <c r="BJ141" s="20" t="s">
        <v>81</v>
      </c>
      <c r="BK141" s="228">
        <f>ROUND(I141*H141,2)</f>
        <v>0</v>
      </c>
      <c r="BL141" s="20" t="s">
        <v>186</v>
      </c>
      <c r="BM141" s="227" t="s">
        <v>2845</v>
      </c>
    </row>
    <row r="142" s="2" customFormat="1">
      <c r="A142" s="41"/>
      <c r="B142" s="42"/>
      <c r="C142" s="43"/>
      <c r="D142" s="229" t="s">
        <v>188</v>
      </c>
      <c r="E142" s="43"/>
      <c r="F142" s="230" t="s">
        <v>213</v>
      </c>
      <c r="G142" s="43"/>
      <c r="H142" s="43"/>
      <c r="I142" s="231"/>
      <c r="J142" s="43"/>
      <c r="K142" s="43"/>
      <c r="L142" s="47"/>
      <c r="M142" s="232"/>
      <c r="N142" s="233"/>
      <c r="O142" s="87"/>
      <c r="P142" s="87"/>
      <c r="Q142" s="87"/>
      <c r="R142" s="87"/>
      <c r="S142" s="87"/>
      <c r="T142" s="88"/>
      <c r="U142" s="41"/>
      <c r="V142" s="41"/>
      <c r="W142" s="41"/>
      <c r="X142" s="41"/>
      <c r="Y142" s="41"/>
      <c r="Z142" s="41"/>
      <c r="AA142" s="41"/>
      <c r="AB142" s="41"/>
      <c r="AC142" s="41"/>
      <c r="AD142" s="41"/>
      <c r="AE142" s="41"/>
      <c r="AT142" s="20" t="s">
        <v>188</v>
      </c>
      <c r="AU142" s="20" t="s">
        <v>83</v>
      </c>
    </row>
    <row r="143" s="14" customFormat="1">
      <c r="A143" s="14"/>
      <c r="B143" s="245"/>
      <c r="C143" s="246"/>
      <c r="D143" s="236" t="s">
        <v>190</v>
      </c>
      <c r="E143" s="247" t="s">
        <v>19</v>
      </c>
      <c r="F143" s="248" t="s">
        <v>2807</v>
      </c>
      <c r="G143" s="246"/>
      <c r="H143" s="249">
        <v>2.8740000000000001</v>
      </c>
      <c r="I143" s="250"/>
      <c r="J143" s="246"/>
      <c r="K143" s="246"/>
      <c r="L143" s="251"/>
      <c r="M143" s="252"/>
      <c r="N143" s="253"/>
      <c r="O143" s="253"/>
      <c r="P143" s="253"/>
      <c r="Q143" s="253"/>
      <c r="R143" s="253"/>
      <c r="S143" s="253"/>
      <c r="T143" s="254"/>
      <c r="U143" s="14"/>
      <c r="V143" s="14"/>
      <c r="W143" s="14"/>
      <c r="X143" s="14"/>
      <c r="Y143" s="14"/>
      <c r="Z143" s="14"/>
      <c r="AA143" s="14"/>
      <c r="AB143" s="14"/>
      <c r="AC143" s="14"/>
      <c r="AD143" s="14"/>
      <c r="AE143" s="14"/>
      <c r="AT143" s="255" t="s">
        <v>190</v>
      </c>
      <c r="AU143" s="255" t="s">
        <v>83</v>
      </c>
      <c r="AV143" s="14" t="s">
        <v>83</v>
      </c>
      <c r="AW143" s="14" t="s">
        <v>34</v>
      </c>
      <c r="AX143" s="14" t="s">
        <v>74</v>
      </c>
      <c r="AY143" s="255" t="s">
        <v>180</v>
      </c>
    </row>
    <row r="144" s="14" customFormat="1">
      <c r="A144" s="14"/>
      <c r="B144" s="245"/>
      <c r="C144" s="246"/>
      <c r="D144" s="236" t="s">
        <v>190</v>
      </c>
      <c r="E144" s="247" t="s">
        <v>19</v>
      </c>
      <c r="F144" s="248" t="s">
        <v>2808</v>
      </c>
      <c r="G144" s="246"/>
      <c r="H144" s="249">
        <v>2.4860000000000002</v>
      </c>
      <c r="I144" s="250"/>
      <c r="J144" s="246"/>
      <c r="K144" s="246"/>
      <c r="L144" s="251"/>
      <c r="M144" s="252"/>
      <c r="N144" s="253"/>
      <c r="O144" s="253"/>
      <c r="P144" s="253"/>
      <c r="Q144" s="253"/>
      <c r="R144" s="253"/>
      <c r="S144" s="253"/>
      <c r="T144" s="254"/>
      <c r="U144" s="14"/>
      <c r="V144" s="14"/>
      <c r="W144" s="14"/>
      <c r="X144" s="14"/>
      <c r="Y144" s="14"/>
      <c r="Z144" s="14"/>
      <c r="AA144" s="14"/>
      <c r="AB144" s="14"/>
      <c r="AC144" s="14"/>
      <c r="AD144" s="14"/>
      <c r="AE144" s="14"/>
      <c r="AT144" s="255" t="s">
        <v>190</v>
      </c>
      <c r="AU144" s="255" t="s">
        <v>83</v>
      </c>
      <c r="AV144" s="14" t="s">
        <v>83</v>
      </c>
      <c r="AW144" s="14" t="s">
        <v>34</v>
      </c>
      <c r="AX144" s="14" t="s">
        <v>74</v>
      </c>
      <c r="AY144" s="255" t="s">
        <v>180</v>
      </c>
    </row>
    <row r="145" s="14" customFormat="1">
      <c r="A145" s="14"/>
      <c r="B145" s="245"/>
      <c r="C145" s="246"/>
      <c r="D145" s="236" t="s">
        <v>190</v>
      </c>
      <c r="E145" s="247" t="s">
        <v>19</v>
      </c>
      <c r="F145" s="248" t="s">
        <v>2809</v>
      </c>
      <c r="G145" s="246"/>
      <c r="H145" s="249">
        <v>6.75</v>
      </c>
      <c r="I145" s="250"/>
      <c r="J145" s="246"/>
      <c r="K145" s="246"/>
      <c r="L145" s="251"/>
      <c r="M145" s="252"/>
      <c r="N145" s="253"/>
      <c r="O145" s="253"/>
      <c r="P145" s="253"/>
      <c r="Q145" s="253"/>
      <c r="R145" s="253"/>
      <c r="S145" s="253"/>
      <c r="T145" s="254"/>
      <c r="U145" s="14"/>
      <c r="V145" s="14"/>
      <c r="W145" s="14"/>
      <c r="X145" s="14"/>
      <c r="Y145" s="14"/>
      <c r="Z145" s="14"/>
      <c r="AA145" s="14"/>
      <c r="AB145" s="14"/>
      <c r="AC145" s="14"/>
      <c r="AD145" s="14"/>
      <c r="AE145" s="14"/>
      <c r="AT145" s="255" t="s">
        <v>190</v>
      </c>
      <c r="AU145" s="255" t="s">
        <v>83</v>
      </c>
      <c r="AV145" s="14" t="s">
        <v>83</v>
      </c>
      <c r="AW145" s="14" t="s">
        <v>34</v>
      </c>
      <c r="AX145" s="14" t="s">
        <v>74</v>
      </c>
      <c r="AY145" s="255" t="s">
        <v>180</v>
      </c>
    </row>
    <row r="146" s="14" customFormat="1">
      <c r="A146" s="14"/>
      <c r="B146" s="245"/>
      <c r="C146" s="246"/>
      <c r="D146" s="236" t="s">
        <v>190</v>
      </c>
      <c r="E146" s="247" t="s">
        <v>19</v>
      </c>
      <c r="F146" s="248" t="s">
        <v>2810</v>
      </c>
      <c r="G146" s="246"/>
      <c r="H146" s="249">
        <v>2.6699999999999999</v>
      </c>
      <c r="I146" s="250"/>
      <c r="J146" s="246"/>
      <c r="K146" s="246"/>
      <c r="L146" s="251"/>
      <c r="M146" s="252"/>
      <c r="N146" s="253"/>
      <c r="O146" s="253"/>
      <c r="P146" s="253"/>
      <c r="Q146" s="253"/>
      <c r="R146" s="253"/>
      <c r="S146" s="253"/>
      <c r="T146" s="254"/>
      <c r="U146" s="14"/>
      <c r="V146" s="14"/>
      <c r="W146" s="14"/>
      <c r="X146" s="14"/>
      <c r="Y146" s="14"/>
      <c r="Z146" s="14"/>
      <c r="AA146" s="14"/>
      <c r="AB146" s="14"/>
      <c r="AC146" s="14"/>
      <c r="AD146" s="14"/>
      <c r="AE146" s="14"/>
      <c r="AT146" s="255" t="s">
        <v>190</v>
      </c>
      <c r="AU146" s="255" t="s">
        <v>83</v>
      </c>
      <c r="AV146" s="14" t="s">
        <v>83</v>
      </c>
      <c r="AW146" s="14" t="s">
        <v>34</v>
      </c>
      <c r="AX146" s="14" t="s">
        <v>74</v>
      </c>
      <c r="AY146" s="255" t="s">
        <v>180</v>
      </c>
    </row>
    <row r="147" s="14" customFormat="1">
      <c r="A147" s="14"/>
      <c r="B147" s="245"/>
      <c r="C147" s="246"/>
      <c r="D147" s="236" t="s">
        <v>190</v>
      </c>
      <c r="E147" s="247" t="s">
        <v>19</v>
      </c>
      <c r="F147" s="248" t="s">
        <v>2811</v>
      </c>
      <c r="G147" s="246"/>
      <c r="H147" s="249">
        <v>10</v>
      </c>
      <c r="I147" s="250"/>
      <c r="J147" s="246"/>
      <c r="K147" s="246"/>
      <c r="L147" s="251"/>
      <c r="M147" s="252"/>
      <c r="N147" s="253"/>
      <c r="O147" s="253"/>
      <c r="P147" s="253"/>
      <c r="Q147" s="253"/>
      <c r="R147" s="253"/>
      <c r="S147" s="253"/>
      <c r="T147" s="254"/>
      <c r="U147" s="14"/>
      <c r="V147" s="14"/>
      <c r="W147" s="14"/>
      <c r="X147" s="14"/>
      <c r="Y147" s="14"/>
      <c r="Z147" s="14"/>
      <c r="AA147" s="14"/>
      <c r="AB147" s="14"/>
      <c r="AC147" s="14"/>
      <c r="AD147" s="14"/>
      <c r="AE147" s="14"/>
      <c r="AT147" s="255" t="s">
        <v>190</v>
      </c>
      <c r="AU147" s="255" t="s">
        <v>83</v>
      </c>
      <c r="AV147" s="14" t="s">
        <v>83</v>
      </c>
      <c r="AW147" s="14" t="s">
        <v>34</v>
      </c>
      <c r="AX147" s="14" t="s">
        <v>74</v>
      </c>
      <c r="AY147" s="255" t="s">
        <v>180</v>
      </c>
    </row>
    <row r="148" s="14" customFormat="1">
      <c r="A148" s="14"/>
      <c r="B148" s="245"/>
      <c r="C148" s="246"/>
      <c r="D148" s="236" t="s">
        <v>190</v>
      </c>
      <c r="E148" s="247" t="s">
        <v>19</v>
      </c>
      <c r="F148" s="248" t="s">
        <v>2812</v>
      </c>
      <c r="G148" s="246"/>
      <c r="H148" s="249">
        <v>7.1749999999999998</v>
      </c>
      <c r="I148" s="250"/>
      <c r="J148" s="246"/>
      <c r="K148" s="246"/>
      <c r="L148" s="251"/>
      <c r="M148" s="252"/>
      <c r="N148" s="253"/>
      <c r="O148" s="253"/>
      <c r="P148" s="253"/>
      <c r="Q148" s="253"/>
      <c r="R148" s="253"/>
      <c r="S148" s="253"/>
      <c r="T148" s="254"/>
      <c r="U148" s="14"/>
      <c r="V148" s="14"/>
      <c r="W148" s="14"/>
      <c r="X148" s="14"/>
      <c r="Y148" s="14"/>
      <c r="Z148" s="14"/>
      <c r="AA148" s="14"/>
      <c r="AB148" s="14"/>
      <c r="AC148" s="14"/>
      <c r="AD148" s="14"/>
      <c r="AE148" s="14"/>
      <c r="AT148" s="255" t="s">
        <v>190</v>
      </c>
      <c r="AU148" s="255" t="s">
        <v>83</v>
      </c>
      <c r="AV148" s="14" t="s">
        <v>83</v>
      </c>
      <c r="AW148" s="14" t="s">
        <v>34</v>
      </c>
      <c r="AX148" s="14" t="s">
        <v>74</v>
      </c>
      <c r="AY148" s="255" t="s">
        <v>180</v>
      </c>
    </row>
    <row r="149" s="15" customFormat="1">
      <c r="A149" s="15"/>
      <c r="B149" s="256"/>
      <c r="C149" s="257"/>
      <c r="D149" s="236" t="s">
        <v>190</v>
      </c>
      <c r="E149" s="258" t="s">
        <v>19</v>
      </c>
      <c r="F149" s="259" t="s">
        <v>227</v>
      </c>
      <c r="G149" s="257"/>
      <c r="H149" s="260">
        <v>31.955000000000002</v>
      </c>
      <c r="I149" s="261"/>
      <c r="J149" s="257"/>
      <c r="K149" s="257"/>
      <c r="L149" s="262"/>
      <c r="M149" s="263"/>
      <c r="N149" s="264"/>
      <c r="O149" s="264"/>
      <c r="P149" s="264"/>
      <c r="Q149" s="264"/>
      <c r="R149" s="264"/>
      <c r="S149" s="264"/>
      <c r="T149" s="265"/>
      <c r="U149" s="15"/>
      <c r="V149" s="15"/>
      <c r="W149" s="15"/>
      <c r="X149" s="15"/>
      <c r="Y149" s="15"/>
      <c r="Z149" s="15"/>
      <c r="AA149" s="15"/>
      <c r="AB149" s="15"/>
      <c r="AC149" s="15"/>
      <c r="AD149" s="15"/>
      <c r="AE149" s="15"/>
      <c r="AT149" s="266" t="s">
        <v>190</v>
      </c>
      <c r="AU149" s="266" t="s">
        <v>83</v>
      </c>
      <c r="AV149" s="15" t="s">
        <v>186</v>
      </c>
      <c r="AW149" s="15" t="s">
        <v>34</v>
      </c>
      <c r="AX149" s="15" t="s">
        <v>81</v>
      </c>
      <c r="AY149" s="266" t="s">
        <v>180</v>
      </c>
    </row>
    <row r="150" s="2" customFormat="1" ht="37.8" customHeight="1">
      <c r="A150" s="41"/>
      <c r="B150" s="42"/>
      <c r="C150" s="216" t="s">
        <v>286</v>
      </c>
      <c r="D150" s="216" t="s">
        <v>182</v>
      </c>
      <c r="E150" s="217" t="s">
        <v>215</v>
      </c>
      <c r="F150" s="218" t="s">
        <v>216</v>
      </c>
      <c r="G150" s="219" t="s">
        <v>195</v>
      </c>
      <c r="H150" s="220">
        <v>16.954999999999998</v>
      </c>
      <c r="I150" s="221"/>
      <c r="J150" s="222">
        <f>ROUND(I150*H150,2)</f>
        <v>0</v>
      </c>
      <c r="K150" s="218" t="s">
        <v>185</v>
      </c>
      <c r="L150" s="47"/>
      <c r="M150" s="223" t="s">
        <v>19</v>
      </c>
      <c r="N150" s="224" t="s">
        <v>45</v>
      </c>
      <c r="O150" s="87"/>
      <c r="P150" s="225">
        <f>O150*H150</f>
        <v>0</v>
      </c>
      <c r="Q150" s="225">
        <v>0</v>
      </c>
      <c r="R150" s="225">
        <f>Q150*H150</f>
        <v>0</v>
      </c>
      <c r="S150" s="225">
        <v>0</v>
      </c>
      <c r="T150" s="226">
        <f>S150*H150</f>
        <v>0</v>
      </c>
      <c r="U150" s="41"/>
      <c r="V150" s="41"/>
      <c r="W150" s="41"/>
      <c r="X150" s="41"/>
      <c r="Y150" s="41"/>
      <c r="Z150" s="41"/>
      <c r="AA150" s="41"/>
      <c r="AB150" s="41"/>
      <c r="AC150" s="41"/>
      <c r="AD150" s="41"/>
      <c r="AE150" s="41"/>
      <c r="AR150" s="227" t="s">
        <v>186</v>
      </c>
      <c r="AT150" s="227" t="s">
        <v>182</v>
      </c>
      <c r="AU150" s="227" t="s">
        <v>83</v>
      </c>
      <c r="AY150" s="20" t="s">
        <v>180</v>
      </c>
      <c r="BE150" s="228">
        <f>IF(N150="základní",J150,0)</f>
        <v>0</v>
      </c>
      <c r="BF150" s="228">
        <f>IF(N150="snížená",J150,0)</f>
        <v>0</v>
      </c>
      <c r="BG150" s="228">
        <f>IF(N150="zákl. přenesená",J150,0)</f>
        <v>0</v>
      </c>
      <c r="BH150" s="228">
        <f>IF(N150="sníž. přenesená",J150,0)</f>
        <v>0</v>
      </c>
      <c r="BI150" s="228">
        <f>IF(N150="nulová",J150,0)</f>
        <v>0</v>
      </c>
      <c r="BJ150" s="20" t="s">
        <v>81</v>
      </c>
      <c r="BK150" s="228">
        <f>ROUND(I150*H150,2)</f>
        <v>0</v>
      </c>
      <c r="BL150" s="20" t="s">
        <v>186</v>
      </c>
      <c r="BM150" s="227" t="s">
        <v>2846</v>
      </c>
    </row>
    <row r="151" s="2" customFormat="1">
      <c r="A151" s="41"/>
      <c r="B151" s="42"/>
      <c r="C151" s="43"/>
      <c r="D151" s="229" t="s">
        <v>188</v>
      </c>
      <c r="E151" s="43"/>
      <c r="F151" s="230" t="s">
        <v>218</v>
      </c>
      <c r="G151" s="43"/>
      <c r="H151" s="43"/>
      <c r="I151" s="231"/>
      <c r="J151" s="43"/>
      <c r="K151" s="43"/>
      <c r="L151" s="47"/>
      <c r="M151" s="232"/>
      <c r="N151" s="233"/>
      <c r="O151" s="87"/>
      <c r="P151" s="87"/>
      <c r="Q151" s="87"/>
      <c r="R151" s="87"/>
      <c r="S151" s="87"/>
      <c r="T151" s="88"/>
      <c r="U151" s="41"/>
      <c r="V151" s="41"/>
      <c r="W151" s="41"/>
      <c r="X151" s="41"/>
      <c r="Y151" s="41"/>
      <c r="Z151" s="41"/>
      <c r="AA151" s="41"/>
      <c r="AB151" s="41"/>
      <c r="AC151" s="41"/>
      <c r="AD151" s="41"/>
      <c r="AE151" s="41"/>
      <c r="AT151" s="20" t="s">
        <v>188</v>
      </c>
      <c r="AU151" s="20" t="s">
        <v>83</v>
      </c>
    </row>
    <row r="152" s="14" customFormat="1">
      <c r="A152" s="14"/>
      <c r="B152" s="245"/>
      <c r="C152" s="246"/>
      <c r="D152" s="236" t="s">
        <v>190</v>
      </c>
      <c r="E152" s="247" t="s">
        <v>19</v>
      </c>
      <c r="F152" s="248" t="s">
        <v>2847</v>
      </c>
      <c r="G152" s="246"/>
      <c r="H152" s="249">
        <v>31.954999999999998</v>
      </c>
      <c r="I152" s="250"/>
      <c r="J152" s="246"/>
      <c r="K152" s="246"/>
      <c r="L152" s="251"/>
      <c r="M152" s="252"/>
      <c r="N152" s="253"/>
      <c r="O152" s="253"/>
      <c r="P152" s="253"/>
      <c r="Q152" s="253"/>
      <c r="R152" s="253"/>
      <c r="S152" s="253"/>
      <c r="T152" s="254"/>
      <c r="U152" s="14"/>
      <c r="V152" s="14"/>
      <c r="W152" s="14"/>
      <c r="X152" s="14"/>
      <c r="Y152" s="14"/>
      <c r="Z152" s="14"/>
      <c r="AA152" s="14"/>
      <c r="AB152" s="14"/>
      <c r="AC152" s="14"/>
      <c r="AD152" s="14"/>
      <c r="AE152" s="14"/>
      <c r="AT152" s="255" t="s">
        <v>190</v>
      </c>
      <c r="AU152" s="255" t="s">
        <v>83</v>
      </c>
      <c r="AV152" s="14" t="s">
        <v>83</v>
      </c>
      <c r="AW152" s="14" t="s">
        <v>34</v>
      </c>
      <c r="AX152" s="14" t="s">
        <v>74</v>
      </c>
      <c r="AY152" s="255" t="s">
        <v>180</v>
      </c>
    </row>
    <row r="153" s="14" customFormat="1">
      <c r="A153" s="14"/>
      <c r="B153" s="245"/>
      <c r="C153" s="246"/>
      <c r="D153" s="236" t="s">
        <v>190</v>
      </c>
      <c r="E153" s="247" t="s">
        <v>19</v>
      </c>
      <c r="F153" s="248" t="s">
        <v>2848</v>
      </c>
      <c r="G153" s="246"/>
      <c r="H153" s="249">
        <v>-15</v>
      </c>
      <c r="I153" s="250"/>
      <c r="J153" s="246"/>
      <c r="K153" s="246"/>
      <c r="L153" s="251"/>
      <c r="M153" s="252"/>
      <c r="N153" s="253"/>
      <c r="O153" s="253"/>
      <c r="P153" s="253"/>
      <c r="Q153" s="253"/>
      <c r="R153" s="253"/>
      <c r="S153" s="253"/>
      <c r="T153" s="254"/>
      <c r="U153" s="14"/>
      <c r="V153" s="14"/>
      <c r="W153" s="14"/>
      <c r="X153" s="14"/>
      <c r="Y153" s="14"/>
      <c r="Z153" s="14"/>
      <c r="AA153" s="14"/>
      <c r="AB153" s="14"/>
      <c r="AC153" s="14"/>
      <c r="AD153" s="14"/>
      <c r="AE153" s="14"/>
      <c r="AT153" s="255" t="s">
        <v>190</v>
      </c>
      <c r="AU153" s="255" t="s">
        <v>83</v>
      </c>
      <c r="AV153" s="14" t="s">
        <v>83</v>
      </c>
      <c r="AW153" s="14" t="s">
        <v>34</v>
      </c>
      <c r="AX153" s="14" t="s">
        <v>74</v>
      </c>
      <c r="AY153" s="255" t="s">
        <v>180</v>
      </c>
    </row>
    <row r="154" s="15" customFormat="1">
      <c r="A154" s="15"/>
      <c r="B154" s="256"/>
      <c r="C154" s="257"/>
      <c r="D154" s="236" t="s">
        <v>190</v>
      </c>
      <c r="E154" s="258" t="s">
        <v>19</v>
      </c>
      <c r="F154" s="259" t="s">
        <v>227</v>
      </c>
      <c r="G154" s="257"/>
      <c r="H154" s="260">
        <v>16.954999999999998</v>
      </c>
      <c r="I154" s="261"/>
      <c r="J154" s="257"/>
      <c r="K154" s="257"/>
      <c r="L154" s="262"/>
      <c r="M154" s="263"/>
      <c r="N154" s="264"/>
      <c r="O154" s="264"/>
      <c r="P154" s="264"/>
      <c r="Q154" s="264"/>
      <c r="R154" s="264"/>
      <c r="S154" s="264"/>
      <c r="T154" s="265"/>
      <c r="U154" s="15"/>
      <c r="V154" s="15"/>
      <c r="W154" s="15"/>
      <c r="X154" s="15"/>
      <c r="Y154" s="15"/>
      <c r="Z154" s="15"/>
      <c r="AA154" s="15"/>
      <c r="AB154" s="15"/>
      <c r="AC154" s="15"/>
      <c r="AD154" s="15"/>
      <c r="AE154" s="15"/>
      <c r="AT154" s="266" t="s">
        <v>190</v>
      </c>
      <c r="AU154" s="266" t="s">
        <v>83</v>
      </c>
      <c r="AV154" s="15" t="s">
        <v>186</v>
      </c>
      <c r="AW154" s="15" t="s">
        <v>34</v>
      </c>
      <c r="AX154" s="15" t="s">
        <v>81</v>
      </c>
      <c r="AY154" s="266" t="s">
        <v>180</v>
      </c>
    </row>
    <row r="155" s="2" customFormat="1" ht="24.15" customHeight="1">
      <c r="A155" s="41"/>
      <c r="B155" s="42"/>
      <c r="C155" s="216" t="s">
        <v>294</v>
      </c>
      <c r="D155" s="216" t="s">
        <v>182</v>
      </c>
      <c r="E155" s="217" t="s">
        <v>220</v>
      </c>
      <c r="F155" s="218" t="s">
        <v>221</v>
      </c>
      <c r="G155" s="219" t="s">
        <v>195</v>
      </c>
      <c r="H155" s="220">
        <v>31.954999999999998</v>
      </c>
      <c r="I155" s="221"/>
      <c r="J155" s="222">
        <f>ROUND(I155*H155,2)</f>
        <v>0</v>
      </c>
      <c r="K155" s="218" t="s">
        <v>185</v>
      </c>
      <c r="L155" s="47"/>
      <c r="M155" s="223" t="s">
        <v>19</v>
      </c>
      <c r="N155" s="224" t="s">
        <v>45</v>
      </c>
      <c r="O155" s="87"/>
      <c r="P155" s="225">
        <f>O155*H155</f>
        <v>0</v>
      </c>
      <c r="Q155" s="225">
        <v>0</v>
      </c>
      <c r="R155" s="225">
        <f>Q155*H155</f>
        <v>0</v>
      </c>
      <c r="S155" s="225">
        <v>0</v>
      </c>
      <c r="T155" s="226">
        <f>S155*H155</f>
        <v>0</v>
      </c>
      <c r="U155" s="41"/>
      <c r="V155" s="41"/>
      <c r="W155" s="41"/>
      <c r="X155" s="41"/>
      <c r="Y155" s="41"/>
      <c r="Z155" s="41"/>
      <c r="AA155" s="41"/>
      <c r="AB155" s="41"/>
      <c r="AC155" s="41"/>
      <c r="AD155" s="41"/>
      <c r="AE155" s="41"/>
      <c r="AR155" s="227" t="s">
        <v>186</v>
      </c>
      <c r="AT155" s="227" t="s">
        <v>182</v>
      </c>
      <c r="AU155" s="227" t="s">
        <v>83</v>
      </c>
      <c r="AY155" s="20" t="s">
        <v>180</v>
      </c>
      <c r="BE155" s="228">
        <f>IF(N155="základní",J155,0)</f>
        <v>0</v>
      </c>
      <c r="BF155" s="228">
        <f>IF(N155="snížená",J155,0)</f>
        <v>0</v>
      </c>
      <c r="BG155" s="228">
        <f>IF(N155="zákl. přenesená",J155,0)</f>
        <v>0</v>
      </c>
      <c r="BH155" s="228">
        <f>IF(N155="sníž. přenesená",J155,0)</f>
        <v>0</v>
      </c>
      <c r="BI155" s="228">
        <f>IF(N155="nulová",J155,0)</f>
        <v>0</v>
      </c>
      <c r="BJ155" s="20" t="s">
        <v>81</v>
      </c>
      <c r="BK155" s="228">
        <f>ROUND(I155*H155,2)</f>
        <v>0</v>
      </c>
      <c r="BL155" s="20" t="s">
        <v>186</v>
      </c>
      <c r="BM155" s="227" t="s">
        <v>2849</v>
      </c>
    </row>
    <row r="156" s="2" customFormat="1">
      <c r="A156" s="41"/>
      <c r="B156" s="42"/>
      <c r="C156" s="43"/>
      <c r="D156" s="229" t="s">
        <v>188</v>
      </c>
      <c r="E156" s="43"/>
      <c r="F156" s="230" t="s">
        <v>223</v>
      </c>
      <c r="G156" s="43"/>
      <c r="H156" s="43"/>
      <c r="I156" s="231"/>
      <c r="J156" s="43"/>
      <c r="K156" s="43"/>
      <c r="L156" s="47"/>
      <c r="M156" s="232"/>
      <c r="N156" s="233"/>
      <c r="O156" s="87"/>
      <c r="P156" s="87"/>
      <c r="Q156" s="87"/>
      <c r="R156" s="87"/>
      <c r="S156" s="87"/>
      <c r="T156" s="88"/>
      <c r="U156" s="41"/>
      <c r="V156" s="41"/>
      <c r="W156" s="41"/>
      <c r="X156" s="41"/>
      <c r="Y156" s="41"/>
      <c r="Z156" s="41"/>
      <c r="AA156" s="41"/>
      <c r="AB156" s="41"/>
      <c r="AC156" s="41"/>
      <c r="AD156" s="41"/>
      <c r="AE156" s="41"/>
      <c r="AT156" s="20" t="s">
        <v>188</v>
      </c>
      <c r="AU156" s="20" t="s">
        <v>83</v>
      </c>
    </row>
    <row r="157" s="2" customFormat="1" ht="24.15" customHeight="1">
      <c r="A157" s="41"/>
      <c r="B157" s="42"/>
      <c r="C157" s="216" t="s">
        <v>301</v>
      </c>
      <c r="D157" s="216" t="s">
        <v>182</v>
      </c>
      <c r="E157" s="217" t="s">
        <v>229</v>
      </c>
      <c r="F157" s="218" t="s">
        <v>230</v>
      </c>
      <c r="G157" s="219" t="s">
        <v>231</v>
      </c>
      <c r="H157" s="220">
        <v>33.909999999999997</v>
      </c>
      <c r="I157" s="221"/>
      <c r="J157" s="222">
        <f>ROUND(I157*H157,2)</f>
        <v>0</v>
      </c>
      <c r="K157" s="218" t="s">
        <v>185</v>
      </c>
      <c r="L157" s="47"/>
      <c r="M157" s="223" t="s">
        <v>19</v>
      </c>
      <c r="N157" s="224" t="s">
        <v>45</v>
      </c>
      <c r="O157" s="87"/>
      <c r="P157" s="225">
        <f>O157*H157</f>
        <v>0</v>
      </c>
      <c r="Q157" s="225">
        <v>0</v>
      </c>
      <c r="R157" s="225">
        <f>Q157*H157</f>
        <v>0</v>
      </c>
      <c r="S157" s="225">
        <v>0</v>
      </c>
      <c r="T157" s="226">
        <f>S157*H157</f>
        <v>0</v>
      </c>
      <c r="U157" s="41"/>
      <c r="V157" s="41"/>
      <c r="W157" s="41"/>
      <c r="X157" s="41"/>
      <c r="Y157" s="41"/>
      <c r="Z157" s="41"/>
      <c r="AA157" s="41"/>
      <c r="AB157" s="41"/>
      <c r="AC157" s="41"/>
      <c r="AD157" s="41"/>
      <c r="AE157" s="41"/>
      <c r="AR157" s="227" t="s">
        <v>186</v>
      </c>
      <c r="AT157" s="227" t="s">
        <v>182</v>
      </c>
      <c r="AU157" s="227" t="s">
        <v>83</v>
      </c>
      <c r="AY157" s="20" t="s">
        <v>180</v>
      </c>
      <c r="BE157" s="228">
        <f>IF(N157="základní",J157,0)</f>
        <v>0</v>
      </c>
      <c r="BF157" s="228">
        <f>IF(N157="snížená",J157,0)</f>
        <v>0</v>
      </c>
      <c r="BG157" s="228">
        <f>IF(N157="zákl. přenesená",J157,0)</f>
        <v>0</v>
      </c>
      <c r="BH157" s="228">
        <f>IF(N157="sníž. přenesená",J157,0)</f>
        <v>0</v>
      </c>
      <c r="BI157" s="228">
        <f>IF(N157="nulová",J157,0)</f>
        <v>0</v>
      </c>
      <c r="BJ157" s="20" t="s">
        <v>81</v>
      </c>
      <c r="BK157" s="228">
        <f>ROUND(I157*H157,2)</f>
        <v>0</v>
      </c>
      <c r="BL157" s="20" t="s">
        <v>186</v>
      </c>
      <c r="BM157" s="227" t="s">
        <v>2850</v>
      </c>
    </row>
    <row r="158" s="2" customFormat="1">
      <c r="A158" s="41"/>
      <c r="B158" s="42"/>
      <c r="C158" s="43"/>
      <c r="D158" s="229" t="s">
        <v>188</v>
      </c>
      <c r="E158" s="43"/>
      <c r="F158" s="230" t="s">
        <v>233</v>
      </c>
      <c r="G158" s="43"/>
      <c r="H158" s="43"/>
      <c r="I158" s="231"/>
      <c r="J158" s="43"/>
      <c r="K158" s="43"/>
      <c r="L158" s="47"/>
      <c r="M158" s="232"/>
      <c r="N158" s="233"/>
      <c r="O158" s="87"/>
      <c r="P158" s="87"/>
      <c r="Q158" s="87"/>
      <c r="R158" s="87"/>
      <c r="S158" s="87"/>
      <c r="T158" s="88"/>
      <c r="U158" s="41"/>
      <c r="V158" s="41"/>
      <c r="W158" s="41"/>
      <c r="X158" s="41"/>
      <c r="Y158" s="41"/>
      <c r="Z158" s="41"/>
      <c r="AA158" s="41"/>
      <c r="AB158" s="41"/>
      <c r="AC158" s="41"/>
      <c r="AD158" s="41"/>
      <c r="AE158" s="41"/>
      <c r="AT158" s="20" t="s">
        <v>188</v>
      </c>
      <c r="AU158" s="20" t="s">
        <v>83</v>
      </c>
    </row>
    <row r="159" s="14" customFormat="1">
      <c r="A159" s="14"/>
      <c r="B159" s="245"/>
      <c r="C159" s="246"/>
      <c r="D159" s="236" t="s">
        <v>190</v>
      </c>
      <c r="E159" s="247" t="s">
        <v>19</v>
      </c>
      <c r="F159" s="248" t="s">
        <v>2851</v>
      </c>
      <c r="G159" s="246"/>
      <c r="H159" s="249">
        <v>33.909999999999997</v>
      </c>
      <c r="I159" s="250"/>
      <c r="J159" s="246"/>
      <c r="K159" s="246"/>
      <c r="L159" s="251"/>
      <c r="M159" s="252"/>
      <c r="N159" s="253"/>
      <c r="O159" s="253"/>
      <c r="P159" s="253"/>
      <c r="Q159" s="253"/>
      <c r="R159" s="253"/>
      <c r="S159" s="253"/>
      <c r="T159" s="254"/>
      <c r="U159" s="14"/>
      <c r="V159" s="14"/>
      <c r="W159" s="14"/>
      <c r="X159" s="14"/>
      <c r="Y159" s="14"/>
      <c r="Z159" s="14"/>
      <c r="AA159" s="14"/>
      <c r="AB159" s="14"/>
      <c r="AC159" s="14"/>
      <c r="AD159" s="14"/>
      <c r="AE159" s="14"/>
      <c r="AT159" s="255" t="s">
        <v>190</v>
      </c>
      <c r="AU159" s="255" t="s">
        <v>83</v>
      </c>
      <c r="AV159" s="14" t="s">
        <v>83</v>
      </c>
      <c r="AW159" s="14" t="s">
        <v>34</v>
      </c>
      <c r="AX159" s="14" t="s">
        <v>81</v>
      </c>
      <c r="AY159" s="255" t="s">
        <v>180</v>
      </c>
    </row>
    <row r="160" s="2" customFormat="1" ht="24.15" customHeight="1">
      <c r="A160" s="41"/>
      <c r="B160" s="42"/>
      <c r="C160" s="216" t="s">
        <v>308</v>
      </c>
      <c r="D160" s="216" t="s">
        <v>182</v>
      </c>
      <c r="E160" s="217" t="s">
        <v>2852</v>
      </c>
      <c r="F160" s="218" t="s">
        <v>2853</v>
      </c>
      <c r="G160" s="219" t="s">
        <v>195</v>
      </c>
      <c r="H160" s="220">
        <v>15</v>
      </c>
      <c r="I160" s="221"/>
      <c r="J160" s="222">
        <f>ROUND(I160*H160,2)</f>
        <v>0</v>
      </c>
      <c r="K160" s="218" t="s">
        <v>185</v>
      </c>
      <c r="L160" s="47"/>
      <c r="M160" s="223" t="s">
        <v>19</v>
      </c>
      <c r="N160" s="224" t="s">
        <v>45</v>
      </c>
      <c r="O160" s="87"/>
      <c r="P160" s="225">
        <f>O160*H160</f>
        <v>0</v>
      </c>
      <c r="Q160" s="225">
        <v>0</v>
      </c>
      <c r="R160" s="225">
        <f>Q160*H160</f>
        <v>0</v>
      </c>
      <c r="S160" s="225">
        <v>0</v>
      </c>
      <c r="T160" s="226">
        <f>S160*H160</f>
        <v>0</v>
      </c>
      <c r="U160" s="41"/>
      <c r="V160" s="41"/>
      <c r="W160" s="41"/>
      <c r="X160" s="41"/>
      <c r="Y160" s="41"/>
      <c r="Z160" s="41"/>
      <c r="AA160" s="41"/>
      <c r="AB160" s="41"/>
      <c r="AC160" s="41"/>
      <c r="AD160" s="41"/>
      <c r="AE160" s="41"/>
      <c r="AR160" s="227" t="s">
        <v>186</v>
      </c>
      <c r="AT160" s="227" t="s">
        <v>182</v>
      </c>
      <c r="AU160" s="227" t="s">
        <v>83</v>
      </c>
      <c r="AY160" s="20" t="s">
        <v>180</v>
      </c>
      <c r="BE160" s="228">
        <f>IF(N160="základní",J160,0)</f>
        <v>0</v>
      </c>
      <c r="BF160" s="228">
        <f>IF(N160="snížená",J160,0)</f>
        <v>0</v>
      </c>
      <c r="BG160" s="228">
        <f>IF(N160="zákl. přenesená",J160,0)</f>
        <v>0</v>
      </c>
      <c r="BH160" s="228">
        <f>IF(N160="sníž. přenesená",J160,0)</f>
        <v>0</v>
      </c>
      <c r="BI160" s="228">
        <f>IF(N160="nulová",J160,0)</f>
        <v>0</v>
      </c>
      <c r="BJ160" s="20" t="s">
        <v>81</v>
      </c>
      <c r="BK160" s="228">
        <f>ROUND(I160*H160,2)</f>
        <v>0</v>
      </c>
      <c r="BL160" s="20" t="s">
        <v>186</v>
      </c>
      <c r="BM160" s="227" t="s">
        <v>2854</v>
      </c>
    </row>
    <row r="161" s="2" customFormat="1">
      <c r="A161" s="41"/>
      <c r="B161" s="42"/>
      <c r="C161" s="43"/>
      <c r="D161" s="229" t="s">
        <v>188</v>
      </c>
      <c r="E161" s="43"/>
      <c r="F161" s="230" t="s">
        <v>2855</v>
      </c>
      <c r="G161" s="43"/>
      <c r="H161" s="43"/>
      <c r="I161" s="231"/>
      <c r="J161" s="43"/>
      <c r="K161" s="43"/>
      <c r="L161" s="47"/>
      <c r="M161" s="232"/>
      <c r="N161" s="233"/>
      <c r="O161" s="87"/>
      <c r="P161" s="87"/>
      <c r="Q161" s="87"/>
      <c r="R161" s="87"/>
      <c r="S161" s="87"/>
      <c r="T161" s="88"/>
      <c r="U161" s="41"/>
      <c r="V161" s="41"/>
      <c r="W161" s="41"/>
      <c r="X161" s="41"/>
      <c r="Y161" s="41"/>
      <c r="Z161" s="41"/>
      <c r="AA161" s="41"/>
      <c r="AB161" s="41"/>
      <c r="AC161" s="41"/>
      <c r="AD161" s="41"/>
      <c r="AE161" s="41"/>
      <c r="AT161" s="20" t="s">
        <v>188</v>
      </c>
      <c r="AU161" s="20" t="s">
        <v>83</v>
      </c>
    </row>
    <row r="162" s="13" customFormat="1">
      <c r="A162" s="13"/>
      <c r="B162" s="234"/>
      <c r="C162" s="235"/>
      <c r="D162" s="236" t="s">
        <v>190</v>
      </c>
      <c r="E162" s="237" t="s">
        <v>19</v>
      </c>
      <c r="F162" s="238" t="s">
        <v>299</v>
      </c>
      <c r="G162" s="235"/>
      <c r="H162" s="237" t="s">
        <v>19</v>
      </c>
      <c r="I162" s="239"/>
      <c r="J162" s="235"/>
      <c r="K162" s="235"/>
      <c r="L162" s="240"/>
      <c r="M162" s="241"/>
      <c r="N162" s="242"/>
      <c r="O162" s="242"/>
      <c r="P162" s="242"/>
      <c r="Q162" s="242"/>
      <c r="R162" s="242"/>
      <c r="S162" s="242"/>
      <c r="T162" s="243"/>
      <c r="U162" s="13"/>
      <c r="V162" s="13"/>
      <c r="W162" s="13"/>
      <c r="X162" s="13"/>
      <c r="Y162" s="13"/>
      <c r="Z162" s="13"/>
      <c r="AA162" s="13"/>
      <c r="AB162" s="13"/>
      <c r="AC162" s="13"/>
      <c r="AD162" s="13"/>
      <c r="AE162" s="13"/>
      <c r="AT162" s="244" t="s">
        <v>190</v>
      </c>
      <c r="AU162" s="244" t="s">
        <v>83</v>
      </c>
      <c r="AV162" s="13" t="s">
        <v>81</v>
      </c>
      <c r="AW162" s="13" t="s">
        <v>34</v>
      </c>
      <c r="AX162" s="13" t="s">
        <v>74</v>
      </c>
      <c r="AY162" s="244" t="s">
        <v>180</v>
      </c>
    </row>
    <row r="163" s="14" customFormat="1">
      <c r="A163" s="14"/>
      <c r="B163" s="245"/>
      <c r="C163" s="246"/>
      <c r="D163" s="236" t="s">
        <v>190</v>
      </c>
      <c r="E163" s="247" t="s">
        <v>19</v>
      </c>
      <c r="F163" s="248" t="s">
        <v>274</v>
      </c>
      <c r="G163" s="246"/>
      <c r="H163" s="249">
        <v>15</v>
      </c>
      <c r="I163" s="250"/>
      <c r="J163" s="246"/>
      <c r="K163" s="246"/>
      <c r="L163" s="251"/>
      <c r="M163" s="252"/>
      <c r="N163" s="253"/>
      <c r="O163" s="253"/>
      <c r="P163" s="253"/>
      <c r="Q163" s="253"/>
      <c r="R163" s="253"/>
      <c r="S163" s="253"/>
      <c r="T163" s="254"/>
      <c r="U163" s="14"/>
      <c r="V163" s="14"/>
      <c r="W163" s="14"/>
      <c r="X163" s="14"/>
      <c r="Y163" s="14"/>
      <c r="Z163" s="14"/>
      <c r="AA163" s="14"/>
      <c r="AB163" s="14"/>
      <c r="AC163" s="14"/>
      <c r="AD163" s="14"/>
      <c r="AE163" s="14"/>
      <c r="AT163" s="255" t="s">
        <v>190</v>
      </c>
      <c r="AU163" s="255" t="s">
        <v>83</v>
      </c>
      <c r="AV163" s="14" t="s">
        <v>83</v>
      </c>
      <c r="AW163" s="14" t="s">
        <v>34</v>
      </c>
      <c r="AX163" s="14" t="s">
        <v>81</v>
      </c>
      <c r="AY163" s="255" t="s">
        <v>180</v>
      </c>
    </row>
    <row r="164" s="2" customFormat="1" ht="24.15" customHeight="1">
      <c r="A164" s="41"/>
      <c r="B164" s="42"/>
      <c r="C164" s="216" t="s">
        <v>7</v>
      </c>
      <c r="D164" s="216" t="s">
        <v>182</v>
      </c>
      <c r="E164" s="217" t="s">
        <v>2856</v>
      </c>
      <c r="F164" s="218" t="s">
        <v>2857</v>
      </c>
      <c r="G164" s="219" t="s">
        <v>122</v>
      </c>
      <c r="H164" s="220">
        <v>520</v>
      </c>
      <c r="I164" s="221"/>
      <c r="J164" s="222">
        <f>ROUND(I164*H164,2)</f>
        <v>0</v>
      </c>
      <c r="K164" s="218" t="s">
        <v>185</v>
      </c>
      <c r="L164" s="47"/>
      <c r="M164" s="223" t="s">
        <v>19</v>
      </c>
      <c r="N164" s="224" t="s">
        <v>45</v>
      </c>
      <c r="O164" s="87"/>
      <c r="P164" s="225">
        <f>O164*H164</f>
        <v>0</v>
      </c>
      <c r="Q164" s="225">
        <v>0</v>
      </c>
      <c r="R164" s="225">
        <f>Q164*H164</f>
        <v>0</v>
      </c>
      <c r="S164" s="225">
        <v>0</v>
      </c>
      <c r="T164" s="226">
        <f>S164*H164</f>
        <v>0</v>
      </c>
      <c r="U164" s="41"/>
      <c r="V164" s="41"/>
      <c r="W164" s="41"/>
      <c r="X164" s="41"/>
      <c r="Y164" s="41"/>
      <c r="Z164" s="41"/>
      <c r="AA164" s="41"/>
      <c r="AB164" s="41"/>
      <c r="AC164" s="41"/>
      <c r="AD164" s="41"/>
      <c r="AE164" s="41"/>
      <c r="AR164" s="227" t="s">
        <v>186</v>
      </c>
      <c r="AT164" s="227" t="s">
        <v>182</v>
      </c>
      <c r="AU164" s="227" t="s">
        <v>83</v>
      </c>
      <c r="AY164" s="20" t="s">
        <v>180</v>
      </c>
      <c r="BE164" s="228">
        <f>IF(N164="základní",J164,0)</f>
        <v>0</v>
      </c>
      <c r="BF164" s="228">
        <f>IF(N164="snížená",J164,0)</f>
        <v>0</v>
      </c>
      <c r="BG164" s="228">
        <f>IF(N164="zákl. přenesená",J164,0)</f>
        <v>0</v>
      </c>
      <c r="BH164" s="228">
        <f>IF(N164="sníž. přenesená",J164,0)</f>
        <v>0</v>
      </c>
      <c r="BI164" s="228">
        <f>IF(N164="nulová",J164,0)</f>
        <v>0</v>
      </c>
      <c r="BJ164" s="20" t="s">
        <v>81</v>
      </c>
      <c r="BK164" s="228">
        <f>ROUND(I164*H164,2)</f>
        <v>0</v>
      </c>
      <c r="BL164" s="20" t="s">
        <v>186</v>
      </c>
      <c r="BM164" s="227" t="s">
        <v>2858</v>
      </c>
    </row>
    <row r="165" s="2" customFormat="1">
      <c r="A165" s="41"/>
      <c r="B165" s="42"/>
      <c r="C165" s="43"/>
      <c r="D165" s="229" t="s">
        <v>188</v>
      </c>
      <c r="E165" s="43"/>
      <c r="F165" s="230" t="s">
        <v>2859</v>
      </c>
      <c r="G165" s="43"/>
      <c r="H165" s="43"/>
      <c r="I165" s="231"/>
      <c r="J165" s="43"/>
      <c r="K165" s="43"/>
      <c r="L165" s="47"/>
      <c r="M165" s="232"/>
      <c r="N165" s="233"/>
      <c r="O165" s="87"/>
      <c r="P165" s="87"/>
      <c r="Q165" s="87"/>
      <c r="R165" s="87"/>
      <c r="S165" s="87"/>
      <c r="T165" s="88"/>
      <c r="U165" s="41"/>
      <c r="V165" s="41"/>
      <c r="W165" s="41"/>
      <c r="X165" s="41"/>
      <c r="Y165" s="41"/>
      <c r="Z165" s="41"/>
      <c r="AA165" s="41"/>
      <c r="AB165" s="41"/>
      <c r="AC165" s="41"/>
      <c r="AD165" s="41"/>
      <c r="AE165" s="41"/>
      <c r="AT165" s="20" t="s">
        <v>188</v>
      </c>
      <c r="AU165" s="20" t="s">
        <v>83</v>
      </c>
    </row>
    <row r="166" s="13" customFormat="1">
      <c r="A166" s="13"/>
      <c r="B166" s="234"/>
      <c r="C166" s="235"/>
      <c r="D166" s="236" t="s">
        <v>190</v>
      </c>
      <c r="E166" s="237" t="s">
        <v>19</v>
      </c>
      <c r="F166" s="238" t="s">
        <v>240</v>
      </c>
      <c r="G166" s="235"/>
      <c r="H166" s="237" t="s">
        <v>19</v>
      </c>
      <c r="I166" s="239"/>
      <c r="J166" s="235"/>
      <c r="K166" s="235"/>
      <c r="L166" s="240"/>
      <c r="M166" s="241"/>
      <c r="N166" s="242"/>
      <c r="O166" s="242"/>
      <c r="P166" s="242"/>
      <c r="Q166" s="242"/>
      <c r="R166" s="242"/>
      <c r="S166" s="242"/>
      <c r="T166" s="243"/>
      <c r="U166" s="13"/>
      <c r="V166" s="13"/>
      <c r="W166" s="13"/>
      <c r="X166" s="13"/>
      <c r="Y166" s="13"/>
      <c r="Z166" s="13"/>
      <c r="AA166" s="13"/>
      <c r="AB166" s="13"/>
      <c r="AC166" s="13"/>
      <c r="AD166" s="13"/>
      <c r="AE166" s="13"/>
      <c r="AT166" s="244" t="s">
        <v>190</v>
      </c>
      <c r="AU166" s="244" t="s">
        <v>83</v>
      </c>
      <c r="AV166" s="13" t="s">
        <v>81</v>
      </c>
      <c r="AW166" s="13" t="s">
        <v>34</v>
      </c>
      <c r="AX166" s="13" t="s">
        <v>74</v>
      </c>
      <c r="AY166" s="244" t="s">
        <v>180</v>
      </c>
    </row>
    <row r="167" s="14" customFormat="1">
      <c r="A167" s="14"/>
      <c r="B167" s="245"/>
      <c r="C167" s="246"/>
      <c r="D167" s="236" t="s">
        <v>190</v>
      </c>
      <c r="E167" s="247" t="s">
        <v>19</v>
      </c>
      <c r="F167" s="248" t="s">
        <v>2860</v>
      </c>
      <c r="G167" s="246"/>
      <c r="H167" s="249">
        <v>520</v>
      </c>
      <c r="I167" s="250"/>
      <c r="J167" s="246"/>
      <c r="K167" s="246"/>
      <c r="L167" s="251"/>
      <c r="M167" s="252"/>
      <c r="N167" s="253"/>
      <c r="O167" s="253"/>
      <c r="P167" s="253"/>
      <c r="Q167" s="253"/>
      <c r="R167" s="253"/>
      <c r="S167" s="253"/>
      <c r="T167" s="254"/>
      <c r="U167" s="14"/>
      <c r="V167" s="14"/>
      <c r="W167" s="14"/>
      <c r="X167" s="14"/>
      <c r="Y167" s="14"/>
      <c r="Z167" s="14"/>
      <c r="AA167" s="14"/>
      <c r="AB167" s="14"/>
      <c r="AC167" s="14"/>
      <c r="AD167" s="14"/>
      <c r="AE167" s="14"/>
      <c r="AT167" s="255" t="s">
        <v>190</v>
      </c>
      <c r="AU167" s="255" t="s">
        <v>83</v>
      </c>
      <c r="AV167" s="14" t="s">
        <v>83</v>
      </c>
      <c r="AW167" s="14" t="s">
        <v>34</v>
      </c>
      <c r="AX167" s="14" t="s">
        <v>81</v>
      </c>
      <c r="AY167" s="255" t="s">
        <v>180</v>
      </c>
    </row>
    <row r="168" s="2" customFormat="1" ht="16.5" customHeight="1">
      <c r="A168" s="41"/>
      <c r="B168" s="42"/>
      <c r="C168" s="278" t="s">
        <v>329</v>
      </c>
      <c r="D168" s="278" t="s">
        <v>330</v>
      </c>
      <c r="E168" s="279" t="s">
        <v>2861</v>
      </c>
      <c r="F168" s="280" t="s">
        <v>2862</v>
      </c>
      <c r="G168" s="281" t="s">
        <v>1810</v>
      </c>
      <c r="H168" s="282">
        <v>10.4</v>
      </c>
      <c r="I168" s="283"/>
      <c r="J168" s="284">
        <f>ROUND(I168*H168,2)</f>
        <v>0</v>
      </c>
      <c r="K168" s="280" t="s">
        <v>185</v>
      </c>
      <c r="L168" s="285"/>
      <c r="M168" s="286" t="s">
        <v>19</v>
      </c>
      <c r="N168" s="287" t="s">
        <v>45</v>
      </c>
      <c r="O168" s="87"/>
      <c r="P168" s="225">
        <f>O168*H168</f>
        <v>0</v>
      </c>
      <c r="Q168" s="225">
        <v>0.001</v>
      </c>
      <c r="R168" s="225">
        <f>Q168*H168</f>
        <v>0.010400000000000001</v>
      </c>
      <c r="S168" s="225">
        <v>0</v>
      </c>
      <c r="T168" s="226">
        <f>S168*H168</f>
        <v>0</v>
      </c>
      <c r="U168" s="41"/>
      <c r="V168" s="41"/>
      <c r="W168" s="41"/>
      <c r="X168" s="41"/>
      <c r="Y168" s="41"/>
      <c r="Z168" s="41"/>
      <c r="AA168" s="41"/>
      <c r="AB168" s="41"/>
      <c r="AC168" s="41"/>
      <c r="AD168" s="41"/>
      <c r="AE168" s="41"/>
      <c r="AR168" s="227" t="s">
        <v>228</v>
      </c>
      <c r="AT168" s="227" t="s">
        <v>330</v>
      </c>
      <c r="AU168" s="227" t="s">
        <v>83</v>
      </c>
      <c r="AY168" s="20" t="s">
        <v>180</v>
      </c>
      <c r="BE168" s="228">
        <f>IF(N168="základní",J168,0)</f>
        <v>0</v>
      </c>
      <c r="BF168" s="228">
        <f>IF(N168="snížená",J168,0)</f>
        <v>0</v>
      </c>
      <c r="BG168" s="228">
        <f>IF(N168="zákl. přenesená",J168,0)</f>
        <v>0</v>
      </c>
      <c r="BH168" s="228">
        <f>IF(N168="sníž. přenesená",J168,0)</f>
        <v>0</v>
      </c>
      <c r="BI168" s="228">
        <f>IF(N168="nulová",J168,0)</f>
        <v>0</v>
      </c>
      <c r="BJ168" s="20" t="s">
        <v>81</v>
      </c>
      <c r="BK168" s="228">
        <f>ROUND(I168*H168,2)</f>
        <v>0</v>
      </c>
      <c r="BL168" s="20" t="s">
        <v>186</v>
      </c>
      <c r="BM168" s="227" t="s">
        <v>2863</v>
      </c>
    </row>
    <row r="169" s="14" customFormat="1">
      <c r="A169" s="14"/>
      <c r="B169" s="245"/>
      <c r="C169" s="246"/>
      <c r="D169" s="236" t="s">
        <v>190</v>
      </c>
      <c r="E169" s="246"/>
      <c r="F169" s="248" t="s">
        <v>2864</v>
      </c>
      <c r="G169" s="246"/>
      <c r="H169" s="249">
        <v>10.4</v>
      </c>
      <c r="I169" s="250"/>
      <c r="J169" s="246"/>
      <c r="K169" s="246"/>
      <c r="L169" s="251"/>
      <c r="M169" s="252"/>
      <c r="N169" s="253"/>
      <c r="O169" s="253"/>
      <c r="P169" s="253"/>
      <c r="Q169" s="253"/>
      <c r="R169" s="253"/>
      <c r="S169" s="253"/>
      <c r="T169" s="254"/>
      <c r="U169" s="14"/>
      <c r="V169" s="14"/>
      <c r="W169" s="14"/>
      <c r="X169" s="14"/>
      <c r="Y169" s="14"/>
      <c r="Z169" s="14"/>
      <c r="AA169" s="14"/>
      <c r="AB169" s="14"/>
      <c r="AC169" s="14"/>
      <c r="AD169" s="14"/>
      <c r="AE169" s="14"/>
      <c r="AT169" s="255" t="s">
        <v>190</v>
      </c>
      <c r="AU169" s="255" t="s">
        <v>83</v>
      </c>
      <c r="AV169" s="14" t="s">
        <v>83</v>
      </c>
      <c r="AW169" s="14" t="s">
        <v>4</v>
      </c>
      <c r="AX169" s="14" t="s">
        <v>81</v>
      </c>
      <c r="AY169" s="255" t="s">
        <v>180</v>
      </c>
    </row>
    <row r="170" s="2" customFormat="1" ht="24.15" customHeight="1">
      <c r="A170" s="41"/>
      <c r="B170" s="42"/>
      <c r="C170" s="216" t="s">
        <v>335</v>
      </c>
      <c r="D170" s="216" t="s">
        <v>182</v>
      </c>
      <c r="E170" s="217" t="s">
        <v>2865</v>
      </c>
      <c r="F170" s="218" t="s">
        <v>2866</v>
      </c>
      <c r="G170" s="219" t="s">
        <v>122</v>
      </c>
      <c r="H170" s="220">
        <v>520</v>
      </c>
      <c r="I170" s="221"/>
      <c r="J170" s="222">
        <f>ROUND(I170*H170,2)</f>
        <v>0</v>
      </c>
      <c r="K170" s="218" t="s">
        <v>185</v>
      </c>
      <c r="L170" s="47"/>
      <c r="M170" s="223" t="s">
        <v>19</v>
      </c>
      <c r="N170" s="224" t="s">
        <v>45</v>
      </c>
      <c r="O170" s="87"/>
      <c r="P170" s="225">
        <f>O170*H170</f>
        <v>0</v>
      </c>
      <c r="Q170" s="225">
        <v>0</v>
      </c>
      <c r="R170" s="225">
        <f>Q170*H170</f>
        <v>0</v>
      </c>
      <c r="S170" s="225">
        <v>0</v>
      </c>
      <c r="T170" s="226">
        <f>S170*H170</f>
        <v>0</v>
      </c>
      <c r="U170" s="41"/>
      <c r="V170" s="41"/>
      <c r="W170" s="41"/>
      <c r="X170" s="41"/>
      <c r="Y170" s="41"/>
      <c r="Z170" s="41"/>
      <c r="AA170" s="41"/>
      <c r="AB170" s="41"/>
      <c r="AC170" s="41"/>
      <c r="AD170" s="41"/>
      <c r="AE170" s="41"/>
      <c r="AR170" s="227" t="s">
        <v>186</v>
      </c>
      <c r="AT170" s="227" t="s">
        <v>182</v>
      </c>
      <c r="AU170" s="227" t="s">
        <v>83</v>
      </c>
      <c r="AY170" s="20" t="s">
        <v>180</v>
      </c>
      <c r="BE170" s="228">
        <f>IF(N170="základní",J170,0)</f>
        <v>0</v>
      </c>
      <c r="BF170" s="228">
        <f>IF(N170="snížená",J170,0)</f>
        <v>0</v>
      </c>
      <c r="BG170" s="228">
        <f>IF(N170="zákl. přenesená",J170,0)</f>
        <v>0</v>
      </c>
      <c r="BH170" s="228">
        <f>IF(N170="sníž. přenesená",J170,0)</f>
        <v>0</v>
      </c>
      <c r="BI170" s="228">
        <f>IF(N170="nulová",J170,0)</f>
        <v>0</v>
      </c>
      <c r="BJ170" s="20" t="s">
        <v>81</v>
      </c>
      <c r="BK170" s="228">
        <f>ROUND(I170*H170,2)</f>
        <v>0</v>
      </c>
      <c r="BL170" s="20" t="s">
        <v>186</v>
      </c>
      <c r="BM170" s="227" t="s">
        <v>2867</v>
      </c>
    </row>
    <row r="171" s="2" customFormat="1">
      <c r="A171" s="41"/>
      <c r="B171" s="42"/>
      <c r="C171" s="43"/>
      <c r="D171" s="229" t="s">
        <v>188</v>
      </c>
      <c r="E171" s="43"/>
      <c r="F171" s="230" t="s">
        <v>2868</v>
      </c>
      <c r="G171" s="43"/>
      <c r="H171" s="43"/>
      <c r="I171" s="231"/>
      <c r="J171" s="43"/>
      <c r="K171" s="43"/>
      <c r="L171" s="47"/>
      <c r="M171" s="232"/>
      <c r="N171" s="233"/>
      <c r="O171" s="87"/>
      <c r="P171" s="87"/>
      <c r="Q171" s="87"/>
      <c r="R171" s="87"/>
      <c r="S171" s="87"/>
      <c r="T171" s="88"/>
      <c r="U171" s="41"/>
      <c r="V171" s="41"/>
      <c r="W171" s="41"/>
      <c r="X171" s="41"/>
      <c r="Y171" s="41"/>
      <c r="Z171" s="41"/>
      <c r="AA171" s="41"/>
      <c r="AB171" s="41"/>
      <c r="AC171" s="41"/>
      <c r="AD171" s="41"/>
      <c r="AE171" s="41"/>
      <c r="AT171" s="20" t="s">
        <v>188</v>
      </c>
      <c r="AU171" s="20" t="s">
        <v>83</v>
      </c>
    </row>
    <row r="172" s="2" customFormat="1" ht="16.5" customHeight="1">
      <c r="A172" s="41"/>
      <c r="B172" s="42"/>
      <c r="C172" s="278" t="s">
        <v>340</v>
      </c>
      <c r="D172" s="278" t="s">
        <v>330</v>
      </c>
      <c r="E172" s="279" t="s">
        <v>2869</v>
      </c>
      <c r="F172" s="280" t="s">
        <v>2870</v>
      </c>
      <c r="G172" s="281" t="s">
        <v>1810</v>
      </c>
      <c r="H172" s="282">
        <v>10.4</v>
      </c>
      <c r="I172" s="283"/>
      <c r="J172" s="284">
        <f>ROUND(I172*H172,2)</f>
        <v>0</v>
      </c>
      <c r="K172" s="280" t="s">
        <v>185</v>
      </c>
      <c r="L172" s="285"/>
      <c r="M172" s="286" t="s">
        <v>19</v>
      </c>
      <c r="N172" s="287" t="s">
        <v>45</v>
      </c>
      <c r="O172" s="87"/>
      <c r="P172" s="225">
        <f>O172*H172</f>
        <v>0</v>
      </c>
      <c r="Q172" s="225">
        <v>0.001</v>
      </c>
      <c r="R172" s="225">
        <f>Q172*H172</f>
        <v>0.010400000000000001</v>
      </c>
      <c r="S172" s="225">
        <v>0</v>
      </c>
      <c r="T172" s="226">
        <f>S172*H172</f>
        <v>0</v>
      </c>
      <c r="U172" s="41"/>
      <c r="V172" s="41"/>
      <c r="W172" s="41"/>
      <c r="X172" s="41"/>
      <c r="Y172" s="41"/>
      <c r="Z172" s="41"/>
      <c r="AA172" s="41"/>
      <c r="AB172" s="41"/>
      <c r="AC172" s="41"/>
      <c r="AD172" s="41"/>
      <c r="AE172" s="41"/>
      <c r="AR172" s="227" t="s">
        <v>228</v>
      </c>
      <c r="AT172" s="227" t="s">
        <v>330</v>
      </c>
      <c r="AU172" s="227" t="s">
        <v>83</v>
      </c>
      <c r="AY172" s="20" t="s">
        <v>180</v>
      </c>
      <c r="BE172" s="228">
        <f>IF(N172="základní",J172,0)</f>
        <v>0</v>
      </c>
      <c r="BF172" s="228">
        <f>IF(N172="snížená",J172,0)</f>
        <v>0</v>
      </c>
      <c r="BG172" s="228">
        <f>IF(N172="zákl. přenesená",J172,0)</f>
        <v>0</v>
      </c>
      <c r="BH172" s="228">
        <f>IF(N172="sníž. přenesená",J172,0)</f>
        <v>0</v>
      </c>
      <c r="BI172" s="228">
        <f>IF(N172="nulová",J172,0)</f>
        <v>0</v>
      </c>
      <c r="BJ172" s="20" t="s">
        <v>81</v>
      </c>
      <c r="BK172" s="228">
        <f>ROUND(I172*H172,2)</f>
        <v>0</v>
      </c>
      <c r="BL172" s="20" t="s">
        <v>186</v>
      </c>
      <c r="BM172" s="227" t="s">
        <v>2871</v>
      </c>
    </row>
    <row r="173" s="14" customFormat="1">
      <c r="A173" s="14"/>
      <c r="B173" s="245"/>
      <c r="C173" s="246"/>
      <c r="D173" s="236" t="s">
        <v>190</v>
      </c>
      <c r="E173" s="246"/>
      <c r="F173" s="248" t="s">
        <v>2864</v>
      </c>
      <c r="G173" s="246"/>
      <c r="H173" s="249">
        <v>10.4</v>
      </c>
      <c r="I173" s="250"/>
      <c r="J173" s="246"/>
      <c r="K173" s="246"/>
      <c r="L173" s="251"/>
      <c r="M173" s="252"/>
      <c r="N173" s="253"/>
      <c r="O173" s="253"/>
      <c r="P173" s="253"/>
      <c r="Q173" s="253"/>
      <c r="R173" s="253"/>
      <c r="S173" s="253"/>
      <c r="T173" s="254"/>
      <c r="U173" s="14"/>
      <c r="V173" s="14"/>
      <c r="W173" s="14"/>
      <c r="X173" s="14"/>
      <c r="Y173" s="14"/>
      <c r="Z173" s="14"/>
      <c r="AA173" s="14"/>
      <c r="AB173" s="14"/>
      <c r="AC173" s="14"/>
      <c r="AD173" s="14"/>
      <c r="AE173" s="14"/>
      <c r="AT173" s="255" t="s">
        <v>190</v>
      </c>
      <c r="AU173" s="255" t="s">
        <v>83</v>
      </c>
      <c r="AV173" s="14" t="s">
        <v>83</v>
      </c>
      <c r="AW173" s="14" t="s">
        <v>4</v>
      </c>
      <c r="AX173" s="14" t="s">
        <v>81</v>
      </c>
      <c r="AY173" s="255" t="s">
        <v>180</v>
      </c>
    </row>
    <row r="174" s="2" customFormat="1" ht="24.15" customHeight="1">
      <c r="A174" s="41"/>
      <c r="B174" s="42"/>
      <c r="C174" s="216" t="s">
        <v>347</v>
      </c>
      <c r="D174" s="216" t="s">
        <v>182</v>
      </c>
      <c r="E174" s="217" t="s">
        <v>2872</v>
      </c>
      <c r="F174" s="218" t="s">
        <v>2873</v>
      </c>
      <c r="G174" s="219" t="s">
        <v>122</v>
      </c>
      <c r="H174" s="220">
        <v>520</v>
      </c>
      <c r="I174" s="221"/>
      <c r="J174" s="222">
        <f>ROUND(I174*H174,2)</f>
        <v>0</v>
      </c>
      <c r="K174" s="218" t="s">
        <v>185</v>
      </c>
      <c r="L174" s="47"/>
      <c r="M174" s="223" t="s">
        <v>19</v>
      </c>
      <c r="N174" s="224" t="s">
        <v>45</v>
      </c>
      <c r="O174" s="87"/>
      <c r="P174" s="225">
        <f>O174*H174</f>
        <v>0</v>
      </c>
      <c r="Q174" s="225">
        <v>0</v>
      </c>
      <c r="R174" s="225">
        <f>Q174*H174</f>
        <v>0</v>
      </c>
      <c r="S174" s="225">
        <v>0</v>
      </c>
      <c r="T174" s="226">
        <f>S174*H174</f>
        <v>0</v>
      </c>
      <c r="U174" s="41"/>
      <c r="V174" s="41"/>
      <c r="W174" s="41"/>
      <c r="X174" s="41"/>
      <c r="Y174" s="41"/>
      <c r="Z174" s="41"/>
      <c r="AA174" s="41"/>
      <c r="AB174" s="41"/>
      <c r="AC174" s="41"/>
      <c r="AD174" s="41"/>
      <c r="AE174" s="41"/>
      <c r="AR174" s="227" t="s">
        <v>186</v>
      </c>
      <c r="AT174" s="227" t="s">
        <v>182</v>
      </c>
      <c r="AU174" s="227" t="s">
        <v>83</v>
      </c>
      <c r="AY174" s="20" t="s">
        <v>180</v>
      </c>
      <c r="BE174" s="228">
        <f>IF(N174="základní",J174,0)</f>
        <v>0</v>
      </c>
      <c r="BF174" s="228">
        <f>IF(N174="snížená",J174,0)</f>
        <v>0</v>
      </c>
      <c r="BG174" s="228">
        <f>IF(N174="zákl. přenesená",J174,0)</f>
        <v>0</v>
      </c>
      <c r="BH174" s="228">
        <f>IF(N174="sníž. přenesená",J174,0)</f>
        <v>0</v>
      </c>
      <c r="BI174" s="228">
        <f>IF(N174="nulová",J174,0)</f>
        <v>0</v>
      </c>
      <c r="BJ174" s="20" t="s">
        <v>81</v>
      </c>
      <c r="BK174" s="228">
        <f>ROUND(I174*H174,2)</f>
        <v>0</v>
      </c>
      <c r="BL174" s="20" t="s">
        <v>186</v>
      </c>
      <c r="BM174" s="227" t="s">
        <v>2874</v>
      </c>
    </row>
    <row r="175" s="2" customFormat="1">
      <c r="A175" s="41"/>
      <c r="B175" s="42"/>
      <c r="C175" s="43"/>
      <c r="D175" s="229" t="s">
        <v>188</v>
      </c>
      <c r="E175" s="43"/>
      <c r="F175" s="230" t="s">
        <v>2875</v>
      </c>
      <c r="G175" s="43"/>
      <c r="H175" s="43"/>
      <c r="I175" s="231"/>
      <c r="J175" s="43"/>
      <c r="K175" s="43"/>
      <c r="L175" s="47"/>
      <c r="M175" s="232"/>
      <c r="N175" s="233"/>
      <c r="O175" s="87"/>
      <c r="P175" s="87"/>
      <c r="Q175" s="87"/>
      <c r="R175" s="87"/>
      <c r="S175" s="87"/>
      <c r="T175" s="88"/>
      <c r="U175" s="41"/>
      <c r="V175" s="41"/>
      <c r="W175" s="41"/>
      <c r="X175" s="41"/>
      <c r="Y175" s="41"/>
      <c r="Z175" s="41"/>
      <c r="AA175" s="41"/>
      <c r="AB175" s="41"/>
      <c r="AC175" s="41"/>
      <c r="AD175" s="41"/>
      <c r="AE175" s="41"/>
      <c r="AT175" s="20" t="s">
        <v>188</v>
      </c>
      <c r="AU175" s="20" t="s">
        <v>83</v>
      </c>
    </row>
    <row r="176" s="2" customFormat="1" ht="16.5" customHeight="1">
      <c r="A176" s="41"/>
      <c r="B176" s="42"/>
      <c r="C176" s="216" t="s">
        <v>361</v>
      </c>
      <c r="D176" s="216" t="s">
        <v>182</v>
      </c>
      <c r="E176" s="217" t="s">
        <v>2876</v>
      </c>
      <c r="F176" s="218" t="s">
        <v>2877</v>
      </c>
      <c r="G176" s="219" t="s">
        <v>231</v>
      </c>
      <c r="H176" s="220">
        <v>0.26000000000000001</v>
      </c>
      <c r="I176" s="221"/>
      <c r="J176" s="222">
        <f>ROUND(I176*H176,2)</f>
        <v>0</v>
      </c>
      <c r="K176" s="218" t="s">
        <v>185</v>
      </c>
      <c r="L176" s="47"/>
      <c r="M176" s="223" t="s">
        <v>19</v>
      </c>
      <c r="N176" s="224" t="s">
        <v>45</v>
      </c>
      <c r="O176" s="87"/>
      <c r="P176" s="225">
        <f>O176*H176</f>
        <v>0</v>
      </c>
      <c r="Q176" s="225">
        <v>0</v>
      </c>
      <c r="R176" s="225">
        <f>Q176*H176</f>
        <v>0</v>
      </c>
      <c r="S176" s="225">
        <v>0</v>
      </c>
      <c r="T176" s="226">
        <f>S176*H176</f>
        <v>0</v>
      </c>
      <c r="U176" s="41"/>
      <c r="V176" s="41"/>
      <c r="W176" s="41"/>
      <c r="X176" s="41"/>
      <c r="Y176" s="41"/>
      <c r="Z176" s="41"/>
      <c r="AA176" s="41"/>
      <c r="AB176" s="41"/>
      <c r="AC176" s="41"/>
      <c r="AD176" s="41"/>
      <c r="AE176" s="41"/>
      <c r="AR176" s="227" t="s">
        <v>186</v>
      </c>
      <c r="AT176" s="227" t="s">
        <v>182</v>
      </c>
      <c r="AU176" s="227" t="s">
        <v>83</v>
      </c>
      <c r="AY176" s="20" t="s">
        <v>180</v>
      </c>
      <c r="BE176" s="228">
        <f>IF(N176="základní",J176,0)</f>
        <v>0</v>
      </c>
      <c r="BF176" s="228">
        <f>IF(N176="snížená",J176,0)</f>
        <v>0</v>
      </c>
      <c r="BG176" s="228">
        <f>IF(N176="zákl. přenesená",J176,0)</f>
        <v>0</v>
      </c>
      <c r="BH176" s="228">
        <f>IF(N176="sníž. přenesená",J176,0)</f>
        <v>0</v>
      </c>
      <c r="BI176" s="228">
        <f>IF(N176="nulová",J176,0)</f>
        <v>0</v>
      </c>
      <c r="BJ176" s="20" t="s">
        <v>81</v>
      </c>
      <c r="BK176" s="228">
        <f>ROUND(I176*H176,2)</f>
        <v>0</v>
      </c>
      <c r="BL176" s="20" t="s">
        <v>186</v>
      </c>
      <c r="BM176" s="227" t="s">
        <v>2878</v>
      </c>
    </row>
    <row r="177" s="2" customFormat="1">
      <c r="A177" s="41"/>
      <c r="B177" s="42"/>
      <c r="C177" s="43"/>
      <c r="D177" s="229" t="s">
        <v>188</v>
      </c>
      <c r="E177" s="43"/>
      <c r="F177" s="230" t="s">
        <v>2879</v>
      </c>
      <c r="G177" s="43"/>
      <c r="H177" s="43"/>
      <c r="I177" s="231"/>
      <c r="J177" s="43"/>
      <c r="K177" s="43"/>
      <c r="L177" s="47"/>
      <c r="M177" s="232"/>
      <c r="N177" s="233"/>
      <c r="O177" s="87"/>
      <c r="P177" s="87"/>
      <c r="Q177" s="87"/>
      <c r="R177" s="87"/>
      <c r="S177" s="87"/>
      <c r="T177" s="88"/>
      <c r="U177" s="41"/>
      <c r="V177" s="41"/>
      <c r="W177" s="41"/>
      <c r="X177" s="41"/>
      <c r="Y177" s="41"/>
      <c r="Z177" s="41"/>
      <c r="AA177" s="41"/>
      <c r="AB177" s="41"/>
      <c r="AC177" s="41"/>
      <c r="AD177" s="41"/>
      <c r="AE177" s="41"/>
      <c r="AT177" s="20" t="s">
        <v>188</v>
      </c>
      <c r="AU177" s="20" t="s">
        <v>83</v>
      </c>
    </row>
    <row r="178" s="13" customFormat="1">
      <c r="A178" s="13"/>
      <c r="B178" s="234"/>
      <c r="C178" s="235"/>
      <c r="D178" s="236" t="s">
        <v>190</v>
      </c>
      <c r="E178" s="237" t="s">
        <v>19</v>
      </c>
      <c r="F178" s="238" t="s">
        <v>2880</v>
      </c>
      <c r="G178" s="235"/>
      <c r="H178" s="237" t="s">
        <v>19</v>
      </c>
      <c r="I178" s="239"/>
      <c r="J178" s="235"/>
      <c r="K178" s="235"/>
      <c r="L178" s="240"/>
      <c r="M178" s="241"/>
      <c r="N178" s="242"/>
      <c r="O178" s="242"/>
      <c r="P178" s="242"/>
      <c r="Q178" s="242"/>
      <c r="R178" s="242"/>
      <c r="S178" s="242"/>
      <c r="T178" s="243"/>
      <c r="U178" s="13"/>
      <c r="V178" s="13"/>
      <c r="W178" s="13"/>
      <c r="X178" s="13"/>
      <c r="Y178" s="13"/>
      <c r="Z178" s="13"/>
      <c r="AA178" s="13"/>
      <c r="AB178" s="13"/>
      <c r="AC178" s="13"/>
      <c r="AD178" s="13"/>
      <c r="AE178" s="13"/>
      <c r="AT178" s="244" t="s">
        <v>190</v>
      </c>
      <c r="AU178" s="244" t="s">
        <v>83</v>
      </c>
      <c r="AV178" s="13" t="s">
        <v>81</v>
      </c>
      <c r="AW178" s="13" t="s">
        <v>34</v>
      </c>
      <c r="AX178" s="13" t="s">
        <v>74</v>
      </c>
      <c r="AY178" s="244" t="s">
        <v>180</v>
      </c>
    </row>
    <row r="179" s="14" customFormat="1">
      <c r="A179" s="14"/>
      <c r="B179" s="245"/>
      <c r="C179" s="246"/>
      <c r="D179" s="236" t="s">
        <v>190</v>
      </c>
      <c r="E179" s="247" t="s">
        <v>19</v>
      </c>
      <c r="F179" s="248" t="s">
        <v>2881</v>
      </c>
      <c r="G179" s="246"/>
      <c r="H179" s="249">
        <v>520</v>
      </c>
      <c r="I179" s="250"/>
      <c r="J179" s="246"/>
      <c r="K179" s="246"/>
      <c r="L179" s="251"/>
      <c r="M179" s="252"/>
      <c r="N179" s="253"/>
      <c r="O179" s="253"/>
      <c r="P179" s="253"/>
      <c r="Q179" s="253"/>
      <c r="R179" s="253"/>
      <c r="S179" s="253"/>
      <c r="T179" s="254"/>
      <c r="U179" s="14"/>
      <c r="V179" s="14"/>
      <c r="W179" s="14"/>
      <c r="X179" s="14"/>
      <c r="Y179" s="14"/>
      <c r="Z179" s="14"/>
      <c r="AA179" s="14"/>
      <c r="AB179" s="14"/>
      <c r="AC179" s="14"/>
      <c r="AD179" s="14"/>
      <c r="AE179" s="14"/>
      <c r="AT179" s="255" t="s">
        <v>190</v>
      </c>
      <c r="AU179" s="255" t="s">
        <v>83</v>
      </c>
      <c r="AV179" s="14" t="s">
        <v>83</v>
      </c>
      <c r="AW179" s="14" t="s">
        <v>34</v>
      </c>
      <c r="AX179" s="14" t="s">
        <v>81</v>
      </c>
      <c r="AY179" s="255" t="s">
        <v>180</v>
      </c>
    </row>
    <row r="180" s="14" customFormat="1">
      <c r="A180" s="14"/>
      <c r="B180" s="245"/>
      <c r="C180" s="246"/>
      <c r="D180" s="236" t="s">
        <v>190</v>
      </c>
      <c r="E180" s="246"/>
      <c r="F180" s="248" t="s">
        <v>2882</v>
      </c>
      <c r="G180" s="246"/>
      <c r="H180" s="249">
        <v>0.26000000000000001</v>
      </c>
      <c r="I180" s="250"/>
      <c r="J180" s="246"/>
      <c r="K180" s="246"/>
      <c r="L180" s="251"/>
      <c r="M180" s="252"/>
      <c r="N180" s="253"/>
      <c r="O180" s="253"/>
      <c r="P180" s="253"/>
      <c r="Q180" s="253"/>
      <c r="R180" s="253"/>
      <c r="S180" s="253"/>
      <c r="T180" s="254"/>
      <c r="U180" s="14"/>
      <c r="V180" s="14"/>
      <c r="W180" s="14"/>
      <c r="X180" s="14"/>
      <c r="Y180" s="14"/>
      <c r="Z180" s="14"/>
      <c r="AA180" s="14"/>
      <c r="AB180" s="14"/>
      <c r="AC180" s="14"/>
      <c r="AD180" s="14"/>
      <c r="AE180" s="14"/>
      <c r="AT180" s="255" t="s">
        <v>190</v>
      </c>
      <c r="AU180" s="255" t="s">
        <v>83</v>
      </c>
      <c r="AV180" s="14" t="s">
        <v>83</v>
      </c>
      <c r="AW180" s="14" t="s">
        <v>4</v>
      </c>
      <c r="AX180" s="14" t="s">
        <v>81</v>
      </c>
      <c r="AY180" s="255" t="s">
        <v>180</v>
      </c>
    </row>
    <row r="181" s="2" customFormat="1" ht="16.5" customHeight="1">
      <c r="A181" s="41"/>
      <c r="B181" s="42"/>
      <c r="C181" s="278" t="s">
        <v>369</v>
      </c>
      <c r="D181" s="278" t="s">
        <v>330</v>
      </c>
      <c r="E181" s="279" t="s">
        <v>2883</v>
      </c>
      <c r="F181" s="280" t="s">
        <v>2884</v>
      </c>
      <c r="G181" s="281" t="s">
        <v>1810</v>
      </c>
      <c r="H181" s="282">
        <v>260</v>
      </c>
      <c r="I181" s="283"/>
      <c r="J181" s="284">
        <f>ROUND(I181*H181,2)</f>
        <v>0</v>
      </c>
      <c r="K181" s="280" t="s">
        <v>185</v>
      </c>
      <c r="L181" s="285"/>
      <c r="M181" s="286" t="s">
        <v>19</v>
      </c>
      <c r="N181" s="287" t="s">
        <v>45</v>
      </c>
      <c r="O181" s="87"/>
      <c r="P181" s="225">
        <f>O181*H181</f>
        <v>0</v>
      </c>
      <c r="Q181" s="225">
        <v>0.001</v>
      </c>
      <c r="R181" s="225">
        <f>Q181*H181</f>
        <v>0.26000000000000001</v>
      </c>
      <c r="S181" s="225">
        <v>0</v>
      </c>
      <c r="T181" s="226">
        <f>S181*H181</f>
        <v>0</v>
      </c>
      <c r="U181" s="41"/>
      <c r="V181" s="41"/>
      <c r="W181" s="41"/>
      <c r="X181" s="41"/>
      <c r="Y181" s="41"/>
      <c r="Z181" s="41"/>
      <c r="AA181" s="41"/>
      <c r="AB181" s="41"/>
      <c r="AC181" s="41"/>
      <c r="AD181" s="41"/>
      <c r="AE181" s="41"/>
      <c r="AR181" s="227" t="s">
        <v>228</v>
      </c>
      <c r="AT181" s="227" t="s">
        <v>330</v>
      </c>
      <c r="AU181" s="227" t="s">
        <v>83</v>
      </c>
      <c r="AY181" s="20" t="s">
        <v>180</v>
      </c>
      <c r="BE181" s="228">
        <f>IF(N181="základní",J181,0)</f>
        <v>0</v>
      </c>
      <c r="BF181" s="228">
        <f>IF(N181="snížená",J181,0)</f>
        <v>0</v>
      </c>
      <c r="BG181" s="228">
        <f>IF(N181="zákl. přenesená",J181,0)</f>
        <v>0</v>
      </c>
      <c r="BH181" s="228">
        <f>IF(N181="sníž. přenesená",J181,0)</f>
        <v>0</v>
      </c>
      <c r="BI181" s="228">
        <f>IF(N181="nulová",J181,0)</f>
        <v>0</v>
      </c>
      <c r="BJ181" s="20" t="s">
        <v>81</v>
      </c>
      <c r="BK181" s="228">
        <f>ROUND(I181*H181,2)</f>
        <v>0</v>
      </c>
      <c r="BL181" s="20" t="s">
        <v>186</v>
      </c>
      <c r="BM181" s="227" t="s">
        <v>2885</v>
      </c>
    </row>
    <row r="182" s="14" customFormat="1">
      <c r="A182" s="14"/>
      <c r="B182" s="245"/>
      <c r="C182" s="246"/>
      <c r="D182" s="236" t="s">
        <v>190</v>
      </c>
      <c r="E182" s="247" t="s">
        <v>19</v>
      </c>
      <c r="F182" s="248" t="s">
        <v>2886</v>
      </c>
      <c r="G182" s="246"/>
      <c r="H182" s="249">
        <v>260</v>
      </c>
      <c r="I182" s="250"/>
      <c r="J182" s="246"/>
      <c r="K182" s="246"/>
      <c r="L182" s="251"/>
      <c r="M182" s="252"/>
      <c r="N182" s="253"/>
      <c r="O182" s="253"/>
      <c r="P182" s="253"/>
      <c r="Q182" s="253"/>
      <c r="R182" s="253"/>
      <c r="S182" s="253"/>
      <c r="T182" s="254"/>
      <c r="U182" s="14"/>
      <c r="V182" s="14"/>
      <c r="W182" s="14"/>
      <c r="X182" s="14"/>
      <c r="Y182" s="14"/>
      <c r="Z182" s="14"/>
      <c r="AA182" s="14"/>
      <c r="AB182" s="14"/>
      <c r="AC182" s="14"/>
      <c r="AD182" s="14"/>
      <c r="AE182" s="14"/>
      <c r="AT182" s="255" t="s">
        <v>190</v>
      </c>
      <c r="AU182" s="255" t="s">
        <v>83</v>
      </c>
      <c r="AV182" s="14" t="s">
        <v>83</v>
      </c>
      <c r="AW182" s="14" t="s">
        <v>34</v>
      </c>
      <c r="AX182" s="14" t="s">
        <v>81</v>
      </c>
      <c r="AY182" s="255" t="s">
        <v>180</v>
      </c>
    </row>
    <row r="183" s="2" customFormat="1" ht="16.5" customHeight="1">
      <c r="A183" s="41"/>
      <c r="B183" s="42"/>
      <c r="C183" s="216" t="s">
        <v>378</v>
      </c>
      <c r="D183" s="216" t="s">
        <v>182</v>
      </c>
      <c r="E183" s="217" t="s">
        <v>2887</v>
      </c>
      <c r="F183" s="218" t="s">
        <v>2888</v>
      </c>
      <c r="G183" s="219" t="s">
        <v>201</v>
      </c>
      <c r="H183" s="220">
        <v>1</v>
      </c>
      <c r="I183" s="221"/>
      <c r="J183" s="222">
        <f>ROUND(I183*H183,2)</f>
        <v>0</v>
      </c>
      <c r="K183" s="218" t="s">
        <v>202</v>
      </c>
      <c r="L183" s="47"/>
      <c r="M183" s="223" t="s">
        <v>19</v>
      </c>
      <c r="N183" s="224" t="s">
        <v>45</v>
      </c>
      <c r="O183" s="87"/>
      <c r="P183" s="225">
        <f>O183*H183</f>
        <v>0</v>
      </c>
      <c r="Q183" s="225">
        <v>0</v>
      </c>
      <c r="R183" s="225">
        <f>Q183*H183</f>
        <v>0</v>
      </c>
      <c r="S183" s="225">
        <v>0</v>
      </c>
      <c r="T183" s="226">
        <f>S183*H183</f>
        <v>0</v>
      </c>
      <c r="U183" s="41"/>
      <c r="V183" s="41"/>
      <c r="W183" s="41"/>
      <c r="X183" s="41"/>
      <c r="Y183" s="41"/>
      <c r="Z183" s="41"/>
      <c r="AA183" s="41"/>
      <c r="AB183" s="41"/>
      <c r="AC183" s="41"/>
      <c r="AD183" s="41"/>
      <c r="AE183" s="41"/>
      <c r="AR183" s="227" t="s">
        <v>186</v>
      </c>
      <c r="AT183" s="227" t="s">
        <v>182</v>
      </c>
      <c r="AU183" s="227" t="s">
        <v>83</v>
      </c>
      <c r="AY183" s="20" t="s">
        <v>180</v>
      </c>
      <c r="BE183" s="228">
        <f>IF(N183="základní",J183,0)</f>
        <v>0</v>
      </c>
      <c r="BF183" s="228">
        <f>IF(N183="snížená",J183,0)</f>
        <v>0</v>
      </c>
      <c r="BG183" s="228">
        <f>IF(N183="zákl. přenesená",J183,0)</f>
        <v>0</v>
      </c>
      <c r="BH183" s="228">
        <f>IF(N183="sníž. přenesená",J183,0)</f>
        <v>0</v>
      </c>
      <c r="BI183" s="228">
        <f>IF(N183="nulová",J183,0)</f>
        <v>0</v>
      </c>
      <c r="BJ183" s="20" t="s">
        <v>81</v>
      </c>
      <c r="BK183" s="228">
        <f>ROUND(I183*H183,2)</f>
        <v>0</v>
      </c>
      <c r="BL183" s="20" t="s">
        <v>186</v>
      </c>
      <c r="BM183" s="227" t="s">
        <v>2889</v>
      </c>
    </row>
    <row r="184" s="12" customFormat="1" ht="22.8" customHeight="1">
      <c r="A184" s="12"/>
      <c r="B184" s="200"/>
      <c r="C184" s="201"/>
      <c r="D184" s="202" t="s">
        <v>73</v>
      </c>
      <c r="E184" s="214" t="s">
        <v>83</v>
      </c>
      <c r="F184" s="214" t="s">
        <v>242</v>
      </c>
      <c r="G184" s="201"/>
      <c r="H184" s="201"/>
      <c r="I184" s="204"/>
      <c r="J184" s="215">
        <f>BK184</f>
        <v>0</v>
      </c>
      <c r="K184" s="201"/>
      <c r="L184" s="206"/>
      <c r="M184" s="207"/>
      <c r="N184" s="208"/>
      <c r="O184" s="208"/>
      <c r="P184" s="209">
        <f>SUM(P185:P237)</f>
        <v>0</v>
      </c>
      <c r="Q184" s="208"/>
      <c r="R184" s="209">
        <f>SUM(R185:R237)</f>
        <v>59.370644429999999</v>
      </c>
      <c r="S184" s="208"/>
      <c r="T184" s="210">
        <f>SUM(T185:T237)</f>
        <v>0</v>
      </c>
      <c r="U184" s="12"/>
      <c r="V184" s="12"/>
      <c r="W184" s="12"/>
      <c r="X184" s="12"/>
      <c r="Y184" s="12"/>
      <c r="Z184" s="12"/>
      <c r="AA184" s="12"/>
      <c r="AB184" s="12"/>
      <c r="AC184" s="12"/>
      <c r="AD184" s="12"/>
      <c r="AE184" s="12"/>
      <c r="AR184" s="211" t="s">
        <v>81</v>
      </c>
      <c r="AT184" s="212" t="s">
        <v>73</v>
      </c>
      <c r="AU184" s="212" t="s">
        <v>81</v>
      </c>
      <c r="AY184" s="211" t="s">
        <v>180</v>
      </c>
      <c r="BK184" s="213">
        <f>SUM(BK185:BK237)</f>
        <v>0</v>
      </c>
    </row>
    <row r="185" s="2" customFormat="1" ht="24.15" customHeight="1">
      <c r="A185" s="41"/>
      <c r="B185" s="42"/>
      <c r="C185" s="216" t="s">
        <v>383</v>
      </c>
      <c r="D185" s="216" t="s">
        <v>182</v>
      </c>
      <c r="E185" s="217" t="s">
        <v>2890</v>
      </c>
      <c r="F185" s="218" t="s">
        <v>2891</v>
      </c>
      <c r="G185" s="219" t="s">
        <v>195</v>
      </c>
      <c r="H185" s="220">
        <v>0.26900000000000002</v>
      </c>
      <c r="I185" s="221"/>
      <c r="J185" s="222">
        <f>ROUND(I185*H185,2)</f>
        <v>0</v>
      </c>
      <c r="K185" s="218" t="s">
        <v>185</v>
      </c>
      <c r="L185" s="47"/>
      <c r="M185" s="223" t="s">
        <v>19</v>
      </c>
      <c r="N185" s="224" t="s">
        <v>45</v>
      </c>
      <c r="O185" s="87"/>
      <c r="P185" s="225">
        <f>O185*H185</f>
        <v>0</v>
      </c>
      <c r="Q185" s="225">
        <v>0</v>
      </c>
      <c r="R185" s="225">
        <f>Q185*H185</f>
        <v>0</v>
      </c>
      <c r="S185" s="225">
        <v>0</v>
      </c>
      <c r="T185" s="226">
        <f>S185*H185</f>
        <v>0</v>
      </c>
      <c r="U185" s="41"/>
      <c r="V185" s="41"/>
      <c r="W185" s="41"/>
      <c r="X185" s="41"/>
      <c r="Y185" s="41"/>
      <c r="Z185" s="41"/>
      <c r="AA185" s="41"/>
      <c r="AB185" s="41"/>
      <c r="AC185" s="41"/>
      <c r="AD185" s="41"/>
      <c r="AE185" s="41"/>
      <c r="AR185" s="227" t="s">
        <v>186</v>
      </c>
      <c r="AT185" s="227" t="s">
        <v>182</v>
      </c>
      <c r="AU185" s="227" t="s">
        <v>83</v>
      </c>
      <c r="AY185" s="20" t="s">
        <v>180</v>
      </c>
      <c r="BE185" s="228">
        <f>IF(N185="základní",J185,0)</f>
        <v>0</v>
      </c>
      <c r="BF185" s="228">
        <f>IF(N185="snížená",J185,0)</f>
        <v>0</v>
      </c>
      <c r="BG185" s="228">
        <f>IF(N185="zákl. přenesená",J185,0)</f>
        <v>0</v>
      </c>
      <c r="BH185" s="228">
        <f>IF(N185="sníž. přenesená",J185,0)</f>
        <v>0</v>
      </c>
      <c r="BI185" s="228">
        <f>IF(N185="nulová",J185,0)</f>
        <v>0</v>
      </c>
      <c r="BJ185" s="20" t="s">
        <v>81</v>
      </c>
      <c r="BK185" s="228">
        <f>ROUND(I185*H185,2)</f>
        <v>0</v>
      </c>
      <c r="BL185" s="20" t="s">
        <v>186</v>
      </c>
      <c r="BM185" s="227" t="s">
        <v>2892</v>
      </c>
    </row>
    <row r="186" s="2" customFormat="1">
      <c r="A186" s="41"/>
      <c r="B186" s="42"/>
      <c r="C186" s="43"/>
      <c r="D186" s="229" t="s">
        <v>188</v>
      </c>
      <c r="E186" s="43"/>
      <c r="F186" s="230" t="s">
        <v>2893</v>
      </c>
      <c r="G186" s="43"/>
      <c r="H186" s="43"/>
      <c r="I186" s="231"/>
      <c r="J186" s="43"/>
      <c r="K186" s="43"/>
      <c r="L186" s="47"/>
      <c r="M186" s="232"/>
      <c r="N186" s="233"/>
      <c r="O186" s="87"/>
      <c r="P186" s="87"/>
      <c r="Q186" s="87"/>
      <c r="R186" s="87"/>
      <c r="S186" s="87"/>
      <c r="T186" s="88"/>
      <c r="U186" s="41"/>
      <c r="V186" s="41"/>
      <c r="W186" s="41"/>
      <c r="X186" s="41"/>
      <c r="Y186" s="41"/>
      <c r="Z186" s="41"/>
      <c r="AA186" s="41"/>
      <c r="AB186" s="41"/>
      <c r="AC186" s="41"/>
      <c r="AD186" s="41"/>
      <c r="AE186" s="41"/>
      <c r="AT186" s="20" t="s">
        <v>188</v>
      </c>
      <c r="AU186" s="20" t="s">
        <v>83</v>
      </c>
    </row>
    <row r="187" s="13" customFormat="1">
      <c r="A187" s="13"/>
      <c r="B187" s="234"/>
      <c r="C187" s="235"/>
      <c r="D187" s="236" t="s">
        <v>190</v>
      </c>
      <c r="E187" s="237" t="s">
        <v>19</v>
      </c>
      <c r="F187" s="238" t="s">
        <v>240</v>
      </c>
      <c r="G187" s="235"/>
      <c r="H187" s="237" t="s">
        <v>19</v>
      </c>
      <c r="I187" s="239"/>
      <c r="J187" s="235"/>
      <c r="K187" s="235"/>
      <c r="L187" s="240"/>
      <c r="M187" s="241"/>
      <c r="N187" s="242"/>
      <c r="O187" s="242"/>
      <c r="P187" s="242"/>
      <c r="Q187" s="242"/>
      <c r="R187" s="242"/>
      <c r="S187" s="242"/>
      <c r="T187" s="243"/>
      <c r="U187" s="13"/>
      <c r="V187" s="13"/>
      <c r="W187" s="13"/>
      <c r="X187" s="13"/>
      <c r="Y187" s="13"/>
      <c r="Z187" s="13"/>
      <c r="AA187" s="13"/>
      <c r="AB187" s="13"/>
      <c r="AC187" s="13"/>
      <c r="AD187" s="13"/>
      <c r="AE187" s="13"/>
      <c r="AT187" s="244" t="s">
        <v>190</v>
      </c>
      <c r="AU187" s="244" t="s">
        <v>83</v>
      </c>
      <c r="AV187" s="13" t="s">
        <v>81</v>
      </c>
      <c r="AW187" s="13" t="s">
        <v>34</v>
      </c>
      <c r="AX187" s="13" t="s">
        <v>74</v>
      </c>
      <c r="AY187" s="244" t="s">
        <v>180</v>
      </c>
    </row>
    <row r="188" s="14" customFormat="1">
      <c r="A188" s="14"/>
      <c r="B188" s="245"/>
      <c r="C188" s="246"/>
      <c r="D188" s="236" t="s">
        <v>190</v>
      </c>
      <c r="E188" s="247" t="s">
        <v>19</v>
      </c>
      <c r="F188" s="248" t="s">
        <v>2894</v>
      </c>
      <c r="G188" s="246"/>
      <c r="H188" s="249">
        <v>0.26900000000000002</v>
      </c>
      <c r="I188" s="250"/>
      <c r="J188" s="246"/>
      <c r="K188" s="246"/>
      <c r="L188" s="251"/>
      <c r="M188" s="252"/>
      <c r="N188" s="253"/>
      <c r="O188" s="253"/>
      <c r="P188" s="253"/>
      <c r="Q188" s="253"/>
      <c r="R188" s="253"/>
      <c r="S188" s="253"/>
      <c r="T188" s="254"/>
      <c r="U188" s="14"/>
      <c r="V188" s="14"/>
      <c r="W188" s="14"/>
      <c r="X188" s="14"/>
      <c r="Y188" s="14"/>
      <c r="Z188" s="14"/>
      <c r="AA188" s="14"/>
      <c r="AB188" s="14"/>
      <c r="AC188" s="14"/>
      <c r="AD188" s="14"/>
      <c r="AE188" s="14"/>
      <c r="AT188" s="255" t="s">
        <v>190</v>
      </c>
      <c r="AU188" s="255" t="s">
        <v>83</v>
      </c>
      <c r="AV188" s="14" t="s">
        <v>83</v>
      </c>
      <c r="AW188" s="14" t="s">
        <v>34</v>
      </c>
      <c r="AX188" s="14" t="s">
        <v>81</v>
      </c>
      <c r="AY188" s="255" t="s">
        <v>180</v>
      </c>
    </row>
    <row r="189" s="2" customFormat="1" ht="24.15" customHeight="1">
      <c r="A189" s="41"/>
      <c r="B189" s="42"/>
      <c r="C189" s="216" t="s">
        <v>389</v>
      </c>
      <c r="D189" s="216" t="s">
        <v>182</v>
      </c>
      <c r="E189" s="217" t="s">
        <v>2895</v>
      </c>
      <c r="F189" s="218" t="s">
        <v>2896</v>
      </c>
      <c r="G189" s="219" t="s">
        <v>195</v>
      </c>
      <c r="H189" s="220">
        <v>0.23799999999999999</v>
      </c>
      <c r="I189" s="221"/>
      <c r="J189" s="222">
        <f>ROUND(I189*H189,2)</f>
        <v>0</v>
      </c>
      <c r="K189" s="218" t="s">
        <v>185</v>
      </c>
      <c r="L189" s="47"/>
      <c r="M189" s="223" t="s">
        <v>19</v>
      </c>
      <c r="N189" s="224" t="s">
        <v>45</v>
      </c>
      <c r="O189" s="87"/>
      <c r="P189" s="225">
        <f>O189*H189</f>
        <v>0</v>
      </c>
      <c r="Q189" s="225">
        <v>0</v>
      </c>
      <c r="R189" s="225">
        <f>Q189*H189</f>
        <v>0</v>
      </c>
      <c r="S189" s="225">
        <v>0</v>
      </c>
      <c r="T189" s="226">
        <f>S189*H189</f>
        <v>0</v>
      </c>
      <c r="U189" s="41"/>
      <c r="V189" s="41"/>
      <c r="W189" s="41"/>
      <c r="X189" s="41"/>
      <c r="Y189" s="41"/>
      <c r="Z189" s="41"/>
      <c r="AA189" s="41"/>
      <c r="AB189" s="41"/>
      <c r="AC189" s="41"/>
      <c r="AD189" s="41"/>
      <c r="AE189" s="41"/>
      <c r="AR189" s="227" t="s">
        <v>186</v>
      </c>
      <c r="AT189" s="227" t="s">
        <v>182</v>
      </c>
      <c r="AU189" s="227" t="s">
        <v>83</v>
      </c>
      <c r="AY189" s="20" t="s">
        <v>180</v>
      </c>
      <c r="BE189" s="228">
        <f>IF(N189="základní",J189,0)</f>
        <v>0</v>
      </c>
      <c r="BF189" s="228">
        <f>IF(N189="snížená",J189,0)</f>
        <v>0</v>
      </c>
      <c r="BG189" s="228">
        <f>IF(N189="zákl. přenesená",J189,0)</f>
        <v>0</v>
      </c>
      <c r="BH189" s="228">
        <f>IF(N189="sníž. přenesená",J189,0)</f>
        <v>0</v>
      </c>
      <c r="BI189" s="228">
        <f>IF(N189="nulová",J189,0)</f>
        <v>0</v>
      </c>
      <c r="BJ189" s="20" t="s">
        <v>81</v>
      </c>
      <c r="BK189" s="228">
        <f>ROUND(I189*H189,2)</f>
        <v>0</v>
      </c>
      <c r="BL189" s="20" t="s">
        <v>186</v>
      </c>
      <c r="BM189" s="227" t="s">
        <v>2897</v>
      </c>
    </row>
    <row r="190" s="2" customFormat="1">
      <c r="A190" s="41"/>
      <c r="B190" s="42"/>
      <c r="C190" s="43"/>
      <c r="D190" s="229" t="s">
        <v>188</v>
      </c>
      <c r="E190" s="43"/>
      <c r="F190" s="230" t="s">
        <v>2898</v>
      </c>
      <c r="G190" s="43"/>
      <c r="H190" s="43"/>
      <c r="I190" s="231"/>
      <c r="J190" s="43"/>
      <c r="K190" s="43"/>
      <c r="L190" s="47"/>
      <c r="M190" s="232"/>
      <c r="N190" s="233"/>
      <c r="O190" s="87"/>
      <c r="P190" s="87"/>
      <c r="Q190" s="87"/>
      <c r="R190" s="87"/>
      <c r="S190" s="87"/>
      <c r="T190" s="88"/>
      <c r="U190" s="41"/>
      <c r="V190" s="41"/>
      <c r="W190" s="41"/>
      <c r="X190" s="41"/>
      <c r="Y190" s="41"/>
      <c r="Z190" s="41"/>
      <c r="AA190" s="41"/>
      <c r="AB190" s="41"/>
      <c r="AC190" s="41"/>
      <c r="AD190" s="41"/>
      <c r="AE190" s="41"/>
      <c r="AT190" s="20" t="s">
        <v>188</v>
      </c>
      <c r="AU190" s="20" t="s">
        <v>83</v>
      </c>
    </row>
    <row r="191" s="13" customFormat="1">
      <c r="A191" s="13"/>
      <c r="B191" s="234"/>
      <c r="C191" s="235"/>
      <c r="D191" s="236" t="s">
        <v>190</v>
      </c>
      <c r="E191" s="237" t="s">
        <v>19</v>
      </c>
      <c r="F191" s="238" t="s">
        <v>240</v>
      </c>
      <c r="G191" s="235"/>
      <c r="H191" s="237" t="s">
        <v>19</v>
      </c>
      <c r="I191" s="239"/>
      <c r="J191" s="235"/>
      <c r="K191" s="235"/>
      <c r="L191" s="240"/>
      <c r="M191" s="241"/>
      <c r="N191" s="242"/>
      <c r="O191" s="242"/>
      <c r="P191" s="242"/>
      <c r="Q191" s="242"/>
      <c r="R191" s="242"/>
      <c r="S191" s="242"/>
      <c r="T191" s="243"/>
      <c r="U191" s="13"/>
      <c r="V191" s="13"/>
      <c r="W191" s="13"/>
      <c r="X191" s="13"/>
      <c r="Y191" s="13"/>
      <c r="Z191" s="13"/>
      <c r="AA191" s="13"/>
      <c r="AB191" s="13"/>
      <c r="AC191" s="13"/>
      <c r="AD191" s="13"/>
      <c r="AE191" s="13"/>
      <c r="AT191" s="244" t="s">
        <v>190</v>
      </c>
      <c r="AU191" s="244" t="s">
        <v>83</v>
      </c>
      <c r="AV191" s="13" t="s">
        <v>81</v>
      </c>
      <c r="AW191" s="13" t="s">
        <v>34</v>
      </c>
      <c r="AX191" s="13" t="s">
        <v>74</v>
      </c>
      <c r="AY191" s="244" t="s">
        <v>180</v>
      </c>
    </row>
    <row r="192" s="14" customFormat="1">
      <c r="A192" s="14"/>
      <c r="B192" s="245"/>
      <c r="C192" s="246"/>
      <c r="D192" s="236" t="s">
        <v>190</v>
      </c>
      <c r="E192" s="247" t="s">
        <v>19</v>
      </c>
      <c r="F192" s="248" t="s">
        <v>2899</v>
      </c>
      <c r="G192" s="246"/>
      <c r="H192" s="249">
        <v>0.23799999999999999</v>
      </c>
      <c r="I192" s="250"/>
      <c r="J192" s="246"/>
      <c r="K192" s="246"/>
      <c r="L192" s="251"/>
      <c r="M192" s="252"/>
      <c r="N192" s="253"/>
      <c r="O192" s="253"/>
      <c r="P192" s="253"/>
      <c r="Q192" s="253"/>
      <c r="R192" s="253"/>
      <c r="S192" s="253"/>
      <c r="T192" s="254"/>
      <c r="U192" s="14"/>
      <c r="V192" s="14"/>
      <c r="W192" s="14"/>
      <c r="X192" s="14"/>
      <c r="Y192" s="14"/>
      <c r="Z192" s="14"/>
      <c r="AA192" s="14"/>
      <c r="AB192" s="14"/>
      <c r="AC192" s="14"/>
      <c r="AD192" s="14"/>
      <c r="AE192" s="14"/>
      <c r="AT192" s="255" t="s">
        <v>190</v>
      </c>
      <c r="AU192" s="255" t="s">
        <v>83</v>
      </c>
      <c r="AV192" s="14" t="s">
        <v>83</v>
      </c>
      <c r="AW192" s="14" t="s">
        <v>34</v>
      </c>
      <c r="AX192" s="14" t="s">
        <v>81</v>
      </c>
      <c r="AY192" s="255" t="s">
        <v>180</v>
      </c>
    </row>
    <row r="193" s="2" customFormat="1" ht="16.5" customHeight="1">
      <c r="A193" s="41"/>
      <c r="B193" s="42"/>
      <c r="C193" s="216" t="s">
        <v>394</v>
      </c>
      <c r="D193" s="216" t="s">
        <v>182</v>
      </c>
      <c r="E193" s="217" t="s">
        <v>2900</v>
      </c>
      <c r="F193" s="218" t="s">
        <v>2901</v>
      </c>
      <c r="G193" s="219" t="s">
        <v>195</v>
      </c>
      <c r="H193" s="220">
        <v>0.127</v>
      </c>
      <c r="I193" s="221"/>
      <c r="J193" s="222">
        <f>ROUND(I193*H193,2)</f>
        <v>0</v>
      </c>
      <c r="K193" s="218" t="s">
        <v>185</v>
      </c>
      <c r="L193" s="47"/>
      <c r="M193" s="223" t="s">
        <v>19</v>
      </c>
      <c r="N193" s="224" t="s">
        <v>45</v>
      </c>
      <c r="O193" s="87"/>
      <c r="P193" s="225">
        <f>O193*H193</f>
        <v>0</v>
      </c>
      <c r="Q193" s="225">
        <v>2.3010199999999998</v>
      </c>
      <c r="R193" s="225">
        <f>Q193*H193</f>
        <v>0.29222954000000001</v>
      </c>
      <c r="S193" s="225">
        <v>0</v>
      </c>
      <c r="T193" s="226">
        <f>S193*H193</f>
        <v>0</v>
      </c>
      <c r="U193" s="41"/>
      <c r="V193" s="41"/>
      <c r="W193" s="41"/>
      <c r="X193" s="41"/>
      <c r="Y193" s="41"/>
      <c r="Z193" s="41"/>
      <c r="AA193" s="41"/>
      <c r="AB193" s="41"/>
      <c r="AC193" s="41"/>
      <c r="AD193" s="41"/>
      <c r="AE193" s="41"/>
      <c r="AR193" s="227" t="s">
        <v>186</v>
      </c>
      <c r="AT193" s="227" t="s">
        <v>182</v>
      </c>
      <c r="AU193" s="227" t="s">
        <v>83</v>
      </c>
      <c r="AY193" s="20" t="s">
        <v>180</v>
      </c>
      <c r="BE193" s="228">
        <f>IF(N193="základní",J193,0)</f>
        <v>0</v>
      </c>
      <c r="BF193" s="228">
        <f>IF(N193="snížená",J193,0)</f>
        <v>0</v>
      </c>
      <c r="BG193" s="228">
        <f>IF(N193="zákl. přenesená",J193,0)</f>
        <v>0</v>
      </c>
      <c r="BH193" s="228">
        <f>IF(N193="sníž. přenesená",J193,0)</f>
        <v>0</v>
      </c>
      <c r="BI193" s="228">
        <f>IF(N193="nulová",J193,0)</f>
        <v>0</v>
      </c>
      <c r="BJ193" s="20" t="s">
        <v>81</v>
      </c>
      <c r="BK193" s="228">
        <f>ROUND(I193*H193,2)</f>
        <v>0</v>
      </c>
      <c r="BL193" s="20" t="s">
        <v>186</v>
      </c>
      <c r="BM193" s="227" t="s">
        <v>2902</v>
      </c>
    </row>
    <row r="194" s="2" customFormat="1">
      <c r="A194" s="41"/>
      <c r="B194" s="42"/>
      <c r="C194" s="43"/>
      <c r="D194" s="229" t="s">
        <v>188</v>
      </c>
      <c r="E194" s="43"/>
      <c r="F194" s="230" t="s">
        <v>2903</v>
      </c>
      <c r="G194" s="43"/>
      <c r="H194" s="43"/>
      <c r="I194" s="231"/>
      <c r="J194" s="43"/>
      <c r="K194" s="43"/>
      <c r="L194" s="47"/>
      <c r="M194" s="232"/>
      <c r="N194" s="233"/>
      <c r="O194" s="87"/>
      <c r="P194" s="87"/>
      <c r="Q194" s="87"/>
      <c r="R194" s="87"/>
      <c r="S194" s="87"/>
      <c r="T194" s="88"/>
      <c r="U194" s="41"/>
      <c r="V194" s="41"/>
      <c r="W194" s="41"/>
      <c r="X194" s="41"/>
      <c r="Y194" s="41"/>
      <c r="Z194" s="41"/>
      <c r="AA194" s="41"/>
      <c r="AB194" s="41"/>
      <c r="AC194" s="41"/>
      <c r="AD194" s="41"/>
      <c r="AE194" s="41"/>
      <c r="AT194" s="20" t="s">
        <v>188</v>
      </c>
      <c r="AU194" s="20" t="s">
        <v>83</v>
      </c>
    </row>
    <row r="195" s="14" customFormat="1">
      <c r="A195" s="14"/>
      <c r="B195" s="245"/>
      <c r="C195" s="246"/>
      <c r="D195" s="236" t="s">
        <v>190</v>
      </c>
      <c r="E195" s="247" t="s">
        <v>19</v>
      </c>
      <c r="F195" s="248" t="s">
        <v>2904</v>
      </c>
      <c r="G195" s="246"/>
      <c r="H195" s="249">
        <v>0.127</v>
      </c>
      <c r="I195" s="250"/>
      <c r="J195" s="246"/>
      <c r="K195" s="246"/>
      <c r="L195" s="251"/>
      <c r="M195" s="252"/>
      <c r="N195" s="253"/>
      <c r="O195" s="253"/>
      <c r="P195" s="253"/>
      <c r="Q195" s="253"/>
      <c r="R195" s="253"/>
      <c r="S195" s="253"/>
      <c r="T195" s="254"/>
      <c r="U195" s="14"/>
      <c r="V195" s="14"/>
      <c r="W195" s="14"/>
      <c r="X195" s="14"/>
      <c r="Y195" s="14"/>
      <c r="Z195" s="14"/>
      <c r="AA195" s="14"/>
      <c r="AB195" s="14"/>
      <c r="AC195" s="14"/>
      <c r="AD195" s="14"/>
      <c r="AE195" s="14"/>
      <c r="AT195" s="255" t="s">
        <v>190</v>
      </c>
      <c r="AU195" s="255" t="s">
        <v>83</v>
      </c>
      <c r="AV195" s="14" t="s">
        <v>83</v>
      </c>
      <c r="AW195" s="14" t="s">
        <v>34</v>
      </c>
      <c r="AX195" s="14" t="s">
        <v>81</v>
      </c>
      <c r="AY195" s="255" t="s">
        <v>180</v>
      </c>
    </row>
    <row r="196" s="2" customFormat="1" ht="33" customHeight="1">
      <c r="A196" s="41"/>
      <c r="B196" s="42"/>
      <c r="C196" s="216" t="s">
        <v>409</v>
      </c>
      <c r="D196" s="216" t="s">
        <v>182</v>
      </c>
      <c r="E196" s="217" t="s">
        <v>2905</v>
      </c>
      <c r="F196" s="218" t="s">
        <v>2906</v>
      </c>
      <c r="G196" s="219" t="s">
        <v>350</v>
      </c>
      <c r="H196" s="220">
        <v>20.030000000000001</v>
      </c>
      <c r="I196" s="221"/>
      <c r="J196" s="222">
        <f>ROUND(I196*H196,2)</f>
        <v>0</v>
      </c>
      <c r="K196" s="218" t="s">
        <v>185</v>
      </c>
      <c r="L196" s="47"/>
      <c r="M196" s="223" t="s">
        <v>19</v>
      </c>
      <c r="N196" s="224" t="s">
        <v>45</v>
      </c>
      <c r="O196" s="87"/>
      <c r="P196" s="225">
        <f>O196*H196</f>
        <v>0</v>
      </c>
      <c r="Q196" s="225">
        <v>0.20469000000000001</v>
      </c>
      <c r="R196" s="225">
        <f>Q196*H196</f>
        <v>4.0999407000000003</v>
      </c>
      <c r="S196" s="225">
        <v>0</v>
      </c>
      <c r="T196" s="226">
        <f>S196*H196</f>
        <v>0</v>
      </c>
      <c r="U196" s="41"/>
      <c r="V196" s="41"/>
      <c r="W196" s="41"/>
      <c r="X196" s="41"/>
      <c r="Y196" s="41"/>
      <c r="Z196" s="41"/>
      <c r="AA196" s="41"/>
      <c r="AB196" s="41"/>
      <c r="AC196" s="41"/>
      <c r="AD196" s="41"/>
      <c r="AE196" s="41"/>
      <c r="AR196" s="227" t="s">
        <v>186</v>
      </c>
      <c r="AT196" s="227" t="s">
        <v>182</v>
      </c>
      <c r="AU196" s="227" t="s">
        <v>83</v>
      </c>
      <c r="AY196" s="20" t="s">
        <v>180</v>
      </c>
      <c r="BE196" s="228">
        <f>IF(N196="základní",J196,0)</f>
        <v>0</v>
      </c>
      <c r="BF196" s="228">
        <f>IF(N196="snížená",J196,0)</f>
        <v>0</v>
      </c>
      <c r="BG196" s="228">
        <f>IF(N196="zákl. přenesená",J196,0)</f>
        <v>0</v>
      </c>
      <c r="BH196" s="228">
        <f>IF(N196="sníž. přenesená",J196,0)</f>
        <v>0</v>
      </c>
      <c r="BI196" s="228">
        <f>IF(N196="nulová",J196,0)</f>
        <v>0</v>
      </c>
      <c r="BJ196" s="20" t="s">
        <v>81</v>
      </c>
      <c r="BK196" s="228">
        <f>ROUND(I196*H196,2)</f>
        <v>0</v>
      </c>
      <c r="BL196" s="20" t="s">
        <v>186</v>
      </c>
      <c r="BM196" s="227" t="s">
        <v>2907</v>
      </c>
    </row>
    <row r="197" s="2" customFormat="1">
      <c r="A197" s="41"/>
      <c r="B197" s="42"/>
      <c r="C197" s="43"/>
      <c r="D197" s="229" t="s">
        <v>188</v>
      </c>
      <c r="E197" s="43"/>
      <c r="F197" s="230" t="s">
        <v>2908</v>
      </c>
      <c r="G197" s="43"/>
      <c r="H197" s="43"/>
      <c r="I197" s="231"/>
      <c r="J197" s="43"/>
      <c r="K197" s="43"/>
      <c r="L197" s="47"/>
      <c r="M197" s="232"/>
      <c r="N197" s="233"/>
      <c r="O197" s="87"/>
      <c r="P197" s="87"/>
      <c r="Q197" s="87"/>
      <c r="R197" s="87"/>
      <c r="S197" s="87"/>
      <c r="T197" s="88"/>
      <c r="U197" s="41"/>
      <c r="V197" s="41"/>
      <c r="W197" s="41"/>
      <c r="X197" s="41"/>
      <c r="Y197" s="41"/>
      <c r="Z197" s="41"/>
      <c r="AA197" s="41"/>
      <c r="AB197" s="41"/>
      <c r="AC197" s="41"/>
      <c r="AD197" s="41"/>
      <c r="AE197" s="41"/>
      <c r="AT197" s="20" t="s">
        <v>188</v>
      </c>
      <c r="AU197" s="20" t="s">
        <v>83</v>
      </c>
    </row>
    <row r="198" s="14" customFormat="1">
      <c r="A198" s="14"/>
      <c r="B198" s="245"/>
      <c r="C198" s="246"/>
      <c r="D198" s="236" t="s">
        <v>190</v>
      </c>
      <c r="E198" s="247" t="s">
        <v>19</v>
      </c>
      <c r="F198" s="248" t="s">
        <v>2909</v>
      </c>
      <c r="G198" s="246"/>
      <c r="H198" s="249">
        <v>9.9800000000000004</v>
      </c>
      <c r="I198" s="250"/>
      <c r="J198" s="246"/>
      <c r="K198" s="246"/>
      <c r="L198" s="251"/>
      <c r="M198" s="252"/>
      <c r="N198" s="253"/>
      <c r="O198" s="253"/>
      <c r="P198" s="253"/>
      <c r="Q198" s="253"/>
      <c r="R198" s="253"/>
      <c r="S198" s="253"/>
      <c r="T198" s="254"/>
      <c r="U198" s="14"/>
      <c r="V198" s="14"/>
      <c r="W198" s="14"/>
      <c r="X198" s="14"/>
      <c r="Y198" s="14"/>
      <c r="Z198" s="14"/>
      <c r="AA198" s="14"/>
      <c r="AB198" s="14"/>
      <c r="AC198" s="14"/>
      <c r="AD198" s="14"/>
      <c r="AE198" s="14"/>
      <c r="AT198" s="255" t="s">
        <v>190</v>
      </c>
      <c r="AU198" s="255" t="s">
        <v>83</v>
      </c>
      <c r="AV198" s="14" t="s">
        <v>83</v>
      </c>
      <c r="AW198" s="14" t="s">
        <v>34</v>
      </c>
      <c r="AX198" s="14" t="s">
        <v>74</v>
      </c>
      <c r="AY198" s="255" t="s">
        <v>180</v>
      </c>
    </row>
    <row r="199" s="14" customFormat="1">
      <c r="A199" s="14"/>
      <c r="B199" s="245"/>
      <c r="C199" s="246"/>
      <c r="D199" s="236" t="s">
        <v>190</v>
      </c>
      <c r="E199" s="247" t="s">
        <v>19</v>
      </c>
      <c r="F199" s="248" t="s">
        <v>2910</v>
      </c>
      <c r="G199" s="246"/>
      <c r="H199" s="249">
        <v>10.050000000000001</v>
      </c>
      <c r="I199" s="250"/>
      <c r="J199" s="246"/>
      <c r="K199" s="246"/>
      <c r="L199" s="251"/>
      <c r="M199" s="252"/>
      <c r="N199" s="253"/>
      <c r="O199" s="253"/>
      <c r="P199" s="253"/>
      <c r="Q199" s="253"/>
      <c r="R199" s="253"/>
      <c r="S199" s="253"/>
      <c r="T199" s="254"/>
      <c r="U199" s="14"/>
      <c r="V199" s="14"/>
      <c r="W199" s="14"/>
      <c r="X199" s="14"/>
      <c r="Y199" s="14"/>
      <c r="Z199" s="14"/>
      <c r="AA199" s="14"/>
      <c r="AB199" s="14"/>
      <c r="AC199" s="14"/>
      <c r="AD199" s="14"/>
      <c r="AE199" s="14"/>
      <c r="AT199" s="255" t="s">
        <v>190</v>
      </c>
      <c r="AU199" s="255" t="s">
        <v>83</v>
      </c>
      <c r="AV199" s="14" t="s">
        <v>83</v>
      </c>
      <c r="AW199" s="14" t="s">
        <v>34</v>
      </c>
      <c r="AX199" s="14" t="s">
        <v>74</v>
      </c>
      <c r="AY199" s="255" t="s">
        <v>180</v>
      </c>
    </row>
    <row r="200" s="15" customFormat="1">
      <c r="A200" s="15"/>
      <c r="B200" s="256"/>
      <c r="C200" s="257"/>
      <c r="D200" s="236" t="s">
        <v>190</v>
      </c>
      <c r="E200" s="258" t="s">
        <v>19</v>
      </c>
      <c r="F200" s="259" t="s">
        <v>227</v>
      </c>
      <c r="G200" s="257"/>
      <c r="H200" s="260">
        <v>20.030000000000001</v>
      </c>
      <c r="I200" s="261"/>
      <c r="J200" s="257"/>
      <c r="K200" s="257"/>
      <c r="L200" s="262"/>
      <c r="M200" s="263"/>
      <c r="N200" s="264"/>
      <c r="O200" s="264"/>
      <c r="P200" s="264"/>
      <c r="Q200" s="264"/>
      <c r="R200" s="264"/>
      <c r="S200" s="264"/>
      <c r="T200" s="265"/>
      <c r="U200" s="15"/>
      <c r="V200" s="15"/>
      <c r="W200" s="15"/>
      <c r="X200" s="15"/>
      <c r="Y200" s="15"/>
      <c r="Z200" s="15"/>
      <c r="AA200" s="15"/>
      <c r="AB200" s="15"/>
      <c r="AC200" s="15"/>
      <c r="AD200" s="15"/>
      <c r="AE200" s="15"/>
      <c r="AT200" s="266" t="s">
        <v>190</v>
      </c>
      <c r="AU200" s="266" t="s">
        <v>83</v>
      </c>
      <c r="AV200" s="15" t="s">
        <v>186</v>
      </c>
      <c r="AW200" s="15" t="s">
        <v>34</v>
      </c>
      <c r="AX200" s="15" t="s">
        <v>81</v>
      </c>
      <c r="AY200" s="266" t="s">
        <v>180</v>
      </c>
    </row>
    <row r="201" s="2" customFormat="1" ht="16.5" customHeight="1">
      <c r="A201" s="41"/>
      <c r="B201" s="42"/>
      <c r="C201" s="216" t="s">
        <v>418</v>
      </c>
      <c r="D201" s="216" t="s">
        <v>182</v>
      </c>
      <c r="E201" s="217" t="s">
        <v>2911</v>
      </c>
      <c r="F201" s="218" t="s">
        <v>2912</v>
      </c>
      <c r="G201" s="219" t="s">
        <v>350</v>
      </c>
      <c r="H201" s="220">
        <v>6.3399999999999999</v>
      </c>
      <c r="I201" s="221"/>
      <c r="J201" s="222">
        <f>ROUND(I201*H201,2)</f>
        <v>0</v>
      </c>
      <c r="K201" s="218" t="s">
        <v>185</v>
      </c>
      <c r="L201" s="47"/>
      <c r="M201" s="223" t="s">
        <v>19</v>
      </c>
      <c r="N201" s="224" t="s">
        <v>45</v>
      </c>
      <c r="O201" s="87"/>
      <c r="P201" s="225">
        <f>O201*H201</f>
        <v>0</v>
      </c>
      <c r="Q201" s="225">
        <v>0.00048999999999999998</v>
      </c>
      <c r="R201" s="225">
        <f>Q201*H201</f>
        <v>0.0031065999999999997</v>
      </c>
      <c r="S201" s="225">
        <v>0</v>
      </c>
      <c r="T201" s="226">
        <f>S201*H201</f>
        <v>0</v>
      </c>
      <c r="U201" s="41"/>
      <c r="V201" s="41"/>
      <c r="W201" s="41"/>
      <c r="X201" s="41"/>
      <c r="Y201" s="41"/>
      <c r="Z201" s="41"/>
      <c r="AA201" s="41"/>
      <c r="AB201" s="41"/>
      <c r="AC201" s="41"/>
      <c r="AD201" s="41"/>
      <c r="AE201" s="41"/>
      <c r="AR201" s="227" t="s">
        <v>186</v>
      </c>
      <c r="AT201" s="227" t="s">
        <v>182</v>
      </c>
      <c r="AU201" s="227" t="s">
        <v>83</v>
      </c>
      <c r="AY201" s="20" t="s">
        <v>180</v>
      </c>
      <c r="BE201" s="228">
        <f>IF(N201="základní",J201,0)</f>
        <v>0</v>
      </c>
      <c r="BF201" s="228">
        <f>IF(N201="snížená",J201,0)</f>
        <v>0</v>
      </c>
      <c r="BG201" s="228">
        <f>IF(N201="zákl. přenesená",J201,0)</f>
        <v>0</v>
      </c>
      <c r="BH201" s="228">
        <f>IF(N201="sníž. přenesená",J201,0)</f>
        <v>0</v>
      </c>
      <c r="BI201" s="228">
        <f>IF(N201="nulová",J201,0)</f>
        <v>0</v>
      </c>
      <c r="BJ201" s="20" t="s">
        <v>81</v>
      </c>
      <c r="BK201" s="228">
        <f>ROUND(I201*H201,2)</f>
        <v>0</v>
      </c>
      <c r="BL201" s="20" t="s">
        <v>186</v>
      </c>
      <c r="BM201" s="227" t="s">
        <v>2913</v>
      </c>
    </row>
    <row r="202" s="2" customFormat="1">
      <c r="A202" s="41"/>
      <c r="B202" s="42"/>
      <c r="C202" s="43"/>
      <c r="D202" s="229" t="s">
        <v>188</v>
      </c>
      <c r="E202" s="43"/>
      <c r="F202" s="230" t="s">
        <v>2914</v>
      </c>
      <c r="G202" s="43"/>
      <c r="H202" s="43"/>
      <c r="I202" s="231"/>
      <c r="J202" s="43"/>
      <c r="K202" s="43"/>
      <c r="L202" s="47"/>
      <c r="M202" s="232"/>
      <c r="N202" s="233"/>
      <c r="O202" s="87"/>
      <c r="P202" s="87"/>
      <c r="Q202" s="87"/>
      <c r="R202" s="87"/>
      <c r="S202" s="87"/>
      <c r="T202" s="88"/>
      <c r="U202" s="41"/>
      <c r="V202" s="41"/>
      <c r="W202" s="41"/>
      <c r="X202" s="41"/>
      <c r="Y202" s="41"/>
      <c r="Z202" s="41"/>
      <c r="AA202" s="41"/>
      <c r="AB202" s="41"/>
      <c r="AC202" s="41"/>
      <c r="AD202" s="41"/>
      <c r="AE202" s="41"/>
      <c r="AT202" s="20" t="s">
        <v>188</v>
      </c>
      <c r="AU202" s="20" t="s">
        <v>83</v>
      </c>
    </row>
    <row r="203" s="14" customFormat="1">
      <c r="A203" s="14"/>
      <c r="B203" s="245"/>
      <c r="C203" s="246"/>
      <c r="D203" s="236" t="s">
        <v>190</v>
      </c>
      <c r="E203" s="247" t="s">
        <v>19</v>
      </c>
      <c r="F203" s="248" t="s">
        <v>2915</v>
      </c>
      <c r="G203" s="246"/>
      <c r="H203" s="249">
        <v>2.54</v>
      </c>
      <c r="I203" s="250"/>
      <c r="J203" s="246"/>
      <c r="K203" s="246"/>
      <c r="L203" s="251"/>
      <c r="M203" s="252"/>
      <c r="N203" s="253"/>
      <c r="O203" s="253"/>
      <c r="P203" s="253"/>
      <c r="Q203" s="253"/>
      <c r="R203" s="253"/>
      <c r="S203" s="253"/>
      <c r="T203" s="254"/>
      <c r="U203" s="14"/>
      <c r="V203" s="14"/>
      <c r="W203" s="14"/>
      <c r="X203" s="14"/>
      <c r="Y203" s="14"/>
      <c r="Z203" s="14"/>
      <c r="AA203" s="14"/>
      <c r="AB203" s="14"/>
      <c r="AC203" s="14"/>
      <c r="AD203" s="14"/>
      <c r="AE203" s="14"/>
      <c r="AT203" s="255" t="s">
        <v>190</v>
      </c>
      <c r="AU203" s="255" t="s">
        <v>83</v>
      </c>
      <c r="AV203" s="14" t="s">
        <v>83</v>
      </c>
      <c r="AW203" s="14" t="s">
        <v>34</v>
      </c>
      <c r="AX203" s="14" t="s">
        <v>74</v>
      </c>
      <c r="AY203" s="255" t="s">
        <v>180</v>
      </c>
    </row>
    <row r="204" s="14" customFormat="1">
      <c r="A204" s="14"/>
      <c r="B204" s="245"/>
      <c r="C204" s="246"/>
      <c r="D204" s="236" t="s">
        <v>190</v>
      </c>
      <c r="E204" s="247" t="s">
        <v>19</v>
      </c>
      <c r="F204" s="248" t="s">
        <v>2916</v>
      </c>
      <c r="G204" s="246"/>
      <c r="H204" s="249">
        <v>3.7999999999999998</v>
      </c>
      <c r="I204" s="250"/>
      <c r="J204" s="246"/>
      <c r="K204" s="246"/>
      <c r="L204" s="251"/>
      <c r="M204" s="252"/>
      <c r="N204" s="253"/>
      <c r="O204" s="253"/>
      <c r="P204" s="253"/>
      <c r="Q204" s="253"/>
      <c r="R204" s="253"/>
      <c r="S204" s="253"/>
      <c r="T204" s="254"/>
      <c r="U204" s="14"/>
      <c r="V204" s="14"/>
      <c r="W204" s="14"/>
      <c r="X204" s="14"/>
      <c r="Y204" s="14"/>
      <c r="Z204" s="14"/>
      <c r="AA204" s="14"/>
      <c r="AB204" s="14"/>
      <c r="AC204" s="14"/>
      <c r="AD204" s="14"/>
      <c r="AE204" s="14"/>
      <c r="AT204" s="255" t="s">
        <v>190</v>
      </c>
      <c r="AU204" s="255" t="s">
        <v>83</v>
      </c>
      <c r="AV204" s="14" t="s">
        <v>83</v>
      </c>
      <c r="AW204" s="14" t="s">
        <v>34</v>
      </c>
      <c r="AX204" s="14" t="s">
        <v>74</v>
      </c>
      <c r="AY204" s="255" t="s">
        <v>180</v>
      </c>
    </row>
    <row r="205" s="15" customFormat="1">
      <c r="A205" s="15"/>
      <c r="B205" s="256"/>
      <c r="C205" s="257"/>
      <c r="D205" s="236" t="s">
        <v>190</v>
      </c>
      <c r="E205" s="258" t="s">
        <v>19</v>
      </c>
      <c r="F205" s="259" t="s">
        <v>227</v>
      </c>
      <c r="G205" s="257"/>
      <c r="H205" s="260">
        <v>6.3399999999999999</v>
      </c>
      <c r="I205" s="261"/>
      <c r="J205" s="257"/>
      <c r="K205" s="257"/>
      <c r="L205" s="262"/>
      <c r="M205" s="263"/>
      <c r="N205" s="264"/>
      <c r="O205" s="264"/>
      <c r="P205" s="264"/>
      <c r="Q205" s="264"/>
      <c r="R205" s="264"/>
      <c r="S205" s="264"/>
      <c r="T205" s="265"/>
      <c r="U205" s="15"/>
      <c r="V205" s="15"/>
      <c r="W205" s="15"/>
      <c r="X205" s="15"/>
      <c r="Y205" s="15"/>
      <c r="Z205" s="15"/>
      <c r="AA205" s="15"/>
      <c r="AB205" s="15"/>
      <c r="AC205" s="15"/>
      <c r="AD205" s="15"/>
      <c r="AE205" s="15"/>
      <c r="AT205" s="266" t="s">
        <v>190</v>
      </c>
      <c r="AU205" s="266" t="s">
        <v>83</v>
      </c>
      <c r="AV205" s="15" t="s">
        <v>186</v>
      </c>
      <c r="AW205" s="15" t="s">
        <v>34</v>
      </c>
      <c r="AX205" s="15" t="s">
        <v>81</v>
      </c>
      <c r="AY205" s="266" t="s">
        <v>180</v>
      </c>
    </row>
    <row r="206" s="2" customFormat="1" ht="21.75" customHeight="1">
      <c r="A206" s="41"/>
      <c r="B206" s="42"/>
      <c r="C206" s="216" t="s">
        <v>423</v>
      </c>
      <c r="D206" s="216" t="s">
        <v>182</v>
      </c>
      <c r="E206" s="217" t="s">
        <v>2917</v>
      </c>
      <c r="F206" s="218" t="s">
        <v>2918</v>
      </c>
      <c r="G206" s="219" t="s">
        <v>195</v>
      </c>
      <c r="H206" s="220">
        <v>15.457000000000001</v>
      </c>
      <c r="I206" s="221"/>
      <c r="J206" s="222">
        <f>ROUND(I206*H206,2)</f>
        <v>0</v>
      </c>
      <c r="K206" s="218" t="s">
        <v>185</v>
      </c>
      <c r="L206" s="47"/>
      <c r="M206" s="223" t="s">
        <v>19</v>
      </c>
      <c r="N206" s="224" t="s">
        <v>45</v>
      </c>
      <c r="O206" s="87"/>
      <c r="P206" s="225">
        <f>O206*H206</f>
        <v>0</v>
      </c>
      <c r="Q206" s="225">
        <v>2.3010199999999998</v>
      </c>
      <c r="R206" s="225">
        <f>Q206*H206</f>
        <v>35.566866140000002</v>
      </c>
      <c r="S206" s="225">
        <v>0</v>
      </c>
      <c r="T206" s="226">
        <f>S206*H206</f>
        <v>0</v>
      </c>
      <c r="U206" s="41"/>
      <c r="V206" s="41"/>
      <c r="W206" s="41"/>
      <c r="X206" s="41"/>
      <c r="Y206" s="41"/>
      <c r="Z206" s="41"/>
      <c r="AA206" s="41"/>
      <c r="AB206" s="41"/>
      <c r="AC206" s="41"/>
      <c r="AD206" s="41"/>
      <c r="AE206" s="41"/>
      <c r="AR206" s="227" t="s">
        <v>186</v>
      </c>
      <c r="AT206" s="227" t="s">
        <v>182</v>
      </c>
      <c r="AU206" s="227" t="s">
        <v>83</v>
      </c>
      <c r="AY206" s="20" t="s">
        <v>180</v>
      </c>
      <c r="BE206" s="228">
        <f>IF(N206="základní",J206,0)</f>
        <v>0</v>
      </c>
      <c r="BF206" s="228">
        <f>IF(N206="snížená",J206,0)</f>
        <v>0</v>
      </c>
      <c r="BG206" s="228">
        <f>IF(N206="zákl. přenesená",J206,0)</f>
        <v>0</v>
      </c>
      <c r="BH206" s="228">
        <f>IF(N206="sníž. přenesená",J206,0)</f>
        <v>0</v>
      </c>
      <c r="BI206" s="228">
        <f>IF(N206="nulová",J206,0)</f>
        <v>0</v>
      </c>
      <c r="BJ206" s="20" t="s">
        <v>81</v>
      </c>
      <c r="BK206" s="228">
        <f>ROUND(I206*H206,2)</f>
        <v>0</v>
      </c>
      <c r="BL206" s="20" t="s">
        <v>186</v>
      </c>
      <c r="BM206" s="227" t="s">
        <v>2919</v>
      </c>
    </row>
    <row r="207" s="2" customFormat="1">
      <c r="A207" s="41"/>
      <c r="B207" s="42"/>
      <c r="C207" s="43"/>
      <c r="D207" s="229" t="s">
        <v>188</v>
      </c>
      <c r="E207" s="43"/>
      <c r="F207" s="230" t="s">
        <v>2920</v>
      </c>
      <c r="G207" s="43"/>
      <c r="H207" s="43"/>
      <c r="I207" s="231"/>
      <c r="J207" s="43"/>
      <c r="K207" s="43"/>
      <c r="L207" s="47"/>
      <c r="M207" s="232"/>
      <c r="N207" s="233"/>
      <c r="O207" s="87"/>
      <c r="P207" s="87"/>
      <c r="Q207" s="87"/>
      <c r="R207" s="87"/>
      <c r="S207" s="87"/>
      <c r="T207" s="88"/>
      <c r="U207" s="41"/>
      <c r="V207" s="41"/>
      <c r="W207" s="41"/>
      <c r="X207" s="41"/>
      <c r="Y207" s="41"/>
      <c r="Z207" s="41"/>
      <c r="AA207" s="41"/>
      <c r="AB207" s="41"/>
      <c r="AC207" s="41"/>
      <c r="AD207" s="41"/>
      <c r="AE207" s="41"/>
      <c r="AT207" s="20" t="s">
        <v>188</v>
      </c>
      <c r="AU207" s="20" t="s">
        <v>83</v>
      </c>
    </row>
    <row r="208" s="14" customFormat="1">
      <c r="A208" s="14"/>
      <c r="B208" s="245"/>
      <c r="C208" s="246"/>
      <c r="D208" s="236" t="s">
        <v>190</v>
      </c>
      <c r="E208" s="247" t="s">
        <v>19</v>
      </c>
      <c r="F208" s="248" t="s">
        <v>2921</v>
      </c>
      <c r="G208" s="246"/>
      <c r="H208" s="249">
        <v>1.976</v>
      </c>
      <c r="I208" s="250"/>
      <c r="J208" s="246"/>
      <c r="K208" s="246"/>
      <c r="L208" s="251"/>
      <c r="M208" s="252"/>
      <c r="N208" s="253"/>
      <c r="O208" s="253"/>
      <c r="P208" s="253"/>
      <c r="Q208" s="253"/>
      <c r="R208" s="253"/>
      <c r="S208" s="253"/>
      <c r="T208" s="254"/>
      <c r="U208" s="14"/>
      <c r="V208" s="14"/>
      <c r="W208" s="14"/>
      <c r="X208" s="14"/>
      <c r="Y208" s="14"/>
      <c r="Z208" s="14"/>
      <c r="AA208" s="14"/>
      <c r="AB208" s="14"/>
      <c r="AC208" s="14"/>
      <c r="AD208" s="14"/>
      <c r="AE208" s="14"/>
      <c r="AT208" s="255" t="s">
        <v>190</v>
      </c>
      <c r="AU208" s="255" t="s">
        <v>83</v>
      </c>
      <c r="AV208" s="14" t="s">
        <v>83</v>
      </c>
      <c r="AW208" s="14" t="s">
        <v>34</v>
      </c>
      <c r="AX208" s="14" t="s">
        <v>74</v>
      </c>
      <c r="AY208" s="255" t="s">
        <v>180</v>
      </c>
    </row>
    <row r="209" s="14" customFormat="1">
      <c r="A209" s="14"/>
      <c r="B209" s="245"/>
      <c r="C209" s="246"/>
      <c r="D209" s="236" t="s">
        <v>190</v>
      </c>
      <c r="E209" s="247" t="s">
        <v>19</v>
      </c>
      <c r="F209" s="248" t="s">
        <v>2922</v>
      </c>
      <c r="G209" s="246"/>
      <c r="H209" s="249">
        <v>1.409</v>
      </c>
      <c r="I209" s="250"/>
      <c r="J209" s="246"/>
      <c r="K209" s="246"/>
      <c r="L209" s="251"/>
      <c r="M209" s="252"/>
      <c r="N209" s="253"/>
      <c r="O209" s="253"/>
      <c r="P209" s="253"/>
      <c r="Q209" s="253"/>
      <c r="R209" s="253"/>
      <c r="S209" s="253"/>
      <c r="T209" s="254"/>
      <c r="U209" s="14"/>
      <c r="V209" s="14"/>
      <c r="W209" s="14"/>
      <c r="X209" s="14"/>
      <c r="Y209" s="14"/>
      <c r="Z209" s="14"/>
      <c r="AA209" s="14"/>
      <c r="AB209" s="14"/>
      <c r="AC209" s="14"/>
      <c r="AD209" s="14"/>
      <c r="AE209" s="14"/>
      <c r="AT209" s="255" t="s">
        <v>190</v>
      </c>
      <c r="AU209" s="255" t="s">
        <v>83</v>
      </c>
      <c r="AV209" s="14" t="s">
        <v>83</v>
      </c>
      <c r="AW209" s="14" t="s">
        <v>34</v>
      </c>
      <c r="AX209" s="14" t="s">
        <v>74</v>
      </c>
      <c r="AY209" s="255" t="s">
        <v>180</v>
      </c>
    </row>
    <row r="210" s="14" customFormat="1">
      <c r="A210" s="14"/>
      <c r="B210" s="245"/>
      <c r="C210" s="246"/>
      <c r="D210" s="236" t="s">
        <v>190</v>
      </c>
      <c r="E210" s="247" t="s">
        <v>19</v>
      </c>
      <c r="F210" s="248" t="s">
        <v>2923</v>
      </c>
      <c r="G210" s="246"/>
      <c r="H210" s="249">
        <v>4.125</v>
      </c>
      <c r="I210" s="250"/>
      <c r="J210" s="246"/>
      <c r="K210" s="246"/>
      <c r="L210" s="251"/>
      <c r="M210" s="252"/>
      <c r="N210" s="253"/>
      <c r="O210" s="253"/>
      <c r="P210" s="253"/>
      <c r="Q210" s="253"/>
      <c r="R210" s="253"/>
      <c r="S210" s="253"/>
      <c r="T210" s="254"/>
      <c r="U210" s="14"/>
      <c r="V210" s="14"/>
      <c r="W210" s="14"/>
      <c r="X210" s="14"/>
      <c r="Y210" s="14"/>
      <c r="Z210" s="14"/>
      <c r="AA210" s="14"/>
      <c r="AB210" s="14"/>
      <c r="AC210" s="14"/>
      <c r="AD210" s="14"/>
      <c r="AE210" s="14"/>
      <c r="AT210" s="255" t="s">
        <v>190</v>
      </c>
      <c r="AU210" s="255" t="s">
        <v>83</v>
      </c>
      <c r="AV210" s="14" t="s">
        <v>83</v>
      </c>
      <c r="AW210" s="14" t="s">
        <v>34</v>
      </c>
      <c r="AX210" s="14" t="s">
        <v>74</v>
      </c>
      <c r="AY210" s="255" t="s">
        <v>180</v>
      </c>
    </row>
    <row r="211" s="14" customFormat="1">
      <c r="A211" s="14"/>
      <c r="B211" s="245"/>
      <c r="C211" s="246"/>
      <c r="D211" s="236" t="s">
        <v>190</v>
      </c>
      <c r="E211" s="247" t="s">
        <v>19</v>
      </c>
      <c r="F211" s="248" t="s">
        <v>2924</v>
      </c>
      <c r="G211" s="246"/>
      <c r="H211" s="249">
        <v>1.855</v>
      </c>
      <c r="I211" s="250"/>
      <c r="J211" s="246"/>
      <c r="K211" s="246"/>
      <c r="L211" s="251"/>
      <c r="M211" s="252"/>
      <c r="N211" s="253"/>
      <c r="O211" s="253"/>
      <c r="P211" s="253"/>
      <c r="Q211" s="253"/>
      <c r="R211" s="253"/>
      <c r="S211" s="253"/>
      <c r="T211" s="254"/>
      <c r="U211" s="14"/>
      <c r="V211" s="14"/>
      <c r="W211" s="14"/>
      <c r="X211" s="14"/>
      <c r="Y211" s="14"/>
      <c r="Z211" s="14"/>
      <c r="AA211" s="14"/>
      <c r="AB211" s="14"/>
      <c r="AC211" s="14"/>
      <c r="AD211" s="14"/>
      <c r="AE211" s="14"/>
      <c r="AT211" s="255" t="s">
        <v>190</v>
      </c>
      <c r="AU211" s="255" t="s">
        <v>83</v>
      </c>
      <c r="AV211" s="14" t="s">
        <v>83</v>
      </c>
      <c r="AW211" s="14" t="s">
        <v>34</v>
      </c>
      <c r="AX211" s="14" t="s">
        <v>74</v>
      </c>
      <c r="AY211" s="255" t="s">
        <v>180</v>
      </c>
    </row>
    <row r="212" s="14" customFormat="1">
      <c r="A212" s="14"/>
      <c r="B212" s="245"/>
      <c r="C212" s="246"/>
      <c r="D212" s="236" t="s">
        <v>190</v>
      </c>
      <c r="E212" s="247" t="s">
        <v>19</v>
      </c>
      <c r="F212" s="248" t="s">
        <v>2925</v>
      </c>
      <c r="G212" s="246"/>
      <c r="H212" s="249">
        <v>2.75</v>
      </c>
      <c r="I212" s="250"/>
      <c r="J212" s="246"/>
      <c r="K212" s="246"/>
      <c r="L212" s="251"/>
      <c r="M212" s="252"/>
      <c r="N212" s="253"/>
      <c r="O212" s="253"/>
      <c r="P212" s="253"/>
      <c r="Q212" s="253"/>
      <c r="R212" s="253"/>
      <c r="S212" s="253"/>
      <c r="T212" s="254"/>
      <c r="U212" s="14"/>
      <c r="V212" s="14"/>
      <c r="W212" s="14"/>
      <c r="X212" s="14"/>
      <c r="Y212" s="14"/>
      <c r="Z212" s="14"/>
      <c r="AA212" s="14"/>
      <c r="AB212" s="14"/>
      <c r="AC212" s="14"/>
      <c r="AD212" s="14"/>
      <c r="AE212" s="14"/>
      <c r="AT212" s="255" t="s">
        <v>190</v>
      </c>
      <c r="AU212" s="255" t="s">
        <v>83</v>
      </c>
      <c r="AV212" s="14" t="s">
        <v>83</v>
      </c>
      <c r="AW212" s="14" t="s">
        <v>34</v>
      </c>
      <c r="AX212" s="14" t="s">
        <v>74</v>
      </c>
      <c r="AY212" s="255" t="s">
        <v>180</v>
      </c>
    </row>
    <row r="213" s="14" customFormat="1">
      <c r="A213" s="14"/>
      <c r="B213" s="245"/>
      <c r="C213" s="246"/>
      <c r="D213" s="236" t="s">
        <v>190</v>
      </c>
      <c r="E213" s="247" t="s">
        <v>19</v>
      </c>
      <c r="F213" s="248" t="s">
        <v>2926</v>
      </c>
      <c r="G213" s="246"/>
      <c r="H213" s="249">
        <v>2.819</v>
      </c>
      <c r="I213" s="250"/>
      <c r="J213" s="246"/>
      <c r="K213" s="246"/>
      <c r="L213" s="251"/>
      <c r="M213" s="252"/>
      <c r="N213" s="253"/>
      <c r="O213" s="253"/>
      <c r="P213" s="253"/>
      <c r="Q213" s="253"/>
      <c r="R213" s="253"/>
      <c r="S213" s="253"/>
      <c r="T213" s="254"/>
      <c r="U213" s="14"/>
      <c r="V213" s="14"/>
      <c r="W213" s="14"/>
      <c r="X213" s="14"/>
      <c r="Y213" s="14"/>
      <c r="Z213" s="14"/>
      <c r="AA213" s="14"/>
      <c r="AB213" s="14"/>
      <c r="AC213" s="14"/>
      <c r="AD213" s="14"/>
      <c r="AE213" s="14"/>
      <c r="AT213" s="255" t="s">
        <v>190</v>
      </c>
      <c r="AU213" s="255" t="s">
        <v>83</v>
      </c>
      <c r="AV213" s="14" t="s">
        <v>83</v>
      </c>
      <c r="AW213" s="14" t="s">
        <v>34</v>
      </c>
      <c r="AX213" s="14" t="s">
        <v>74</v>
      </c>
      <c r="AY213" s="255" t="s">
        <v>180</v>
      </c>
    </row>
    <row r="214" s="16" customFormat="1">
      <c r="A214" s="16"/>
      <c r="B214" s="267"/>
      <c r="C214" s="268"/>
      <c r="D214" s="236" t="s">
        <v>190</v>
      </c>
      <c r="E214" s="269" t="s">
        <v>19</v>
      </c>
      <c r="F214" s="270" t="s">
        <v>292</v>
      </c>
      <c r="G214" s="268"/>
      <c r="H214" s="271">
        <v>14.934000000000001</v>
      </c>
      <c r="I214" s="272"/>
      <c r="J214" s="268"/>
      <c r="K214" s="268"/>
      <c r="L214" s="273"/>
      <c r="M214" s="274"/>
      <c r="N214" s="275"/>
      <c r="O214" s="275"/>
      <c r="P214" s="275"/>
      <c r="Q214" s="275"/>
      <c r="R214" s="275"/>
      <c r="S214" s="275"/>
      <c r="T214" s="276"/>
      <c r="U214" s="16"/>
      <c r="V214" s="16"/>
      <c r="W214" s="16"/>
      <c r="X214" s="16"/>
      <c r="Y214" s="16"/>
      <c r="Z214" s="16"/>
      <c r="AA214" s="16"/>
      <c r="AB214" s="16"/>
      <c r="AC214" s="16"/>
      <c r="AD214" s="16"/>
      <c r="AE214" s="16"/>
      <c r="AT214" s="277" t="s">
        <v>190</v>
      </c>
      <c r="AU214" s="277" t="s">
        <v>83</v>
      </c>
      <c r="AV214" s="16" t="s">
        <v>124</v>
      </c>
      <c r="AW214" s="16" t="s">
        <v>34</v>
      </c>
      <c r="AX214" s="16" t="s">
        <v>74</v>
      </c>
      <c r="AY214" s="277" t="s">
        <v>180</v>
      </c>
    </row>
    <row r="215" s="14" customFormat="1">
      <c r="A215" s="14"/>
      <c r="B215" s="245"/>
      <c r="C215" s="246"/>
      <c r="D215" s="236" t="s">
        <v>190</v>
      </c>
      <c r="E215" s="247" t="s">
        <v>19</v>
      </c>
      <c r="F215" s="248" t="s">
        <v>2927</v>
      </c>
      <c r="G215" s="246"/>
      <c r="H215" s="249">
        <v>0.52300000000000002</v>
      </c>
      <c r="I215" s="250"/>
      <c r="J215" s="246"/>
      <c r="K215" s="246"/>
      <c r="L215" s="251"/>
      <c r="M215" s="252"/>
      <c r="N215" s="253"/>
      <c r="O215" s="253"/>
      <c r="P215" s="253"/>
      <c r="Q215" s="253"/>
      <c r="R215" s="253"/>
      <c r="S215" s="253"/>
      <c r="T215" s="254"/>
      <c r="U215" s="14"/>
      <c r="V215" s="14"/>
      <c r="W215" s="14"/>
      <c r="X215" s="14"/>
      <c r="Y215" s="14"/>
      <c r="Z215" s="14"/>
      <c r="AA215" s="14"/>
      <c r="AB215" s="14"/>
      <c r="AC215" s="14"/>
      <c r="AD215" s="14"/>
      <c r="AE215" s="14"/>
      <c r="AT215" s="255" t="s">
        <v>190</v>
      </c>
      <c r="AU215" s="255" t="s">
        <v>83</v>
      </c>
      <c r="AV215" s="14" t="s">
        <v>83</v>
      </c>
      <c r="AW215" s="14" t="s">
        <v>34</v>
      </c>
      <c r="AX215" s="14" t="s">
        <v>74</v>
      </c>
      <c r="AY215" s="255" t="s">
        <v>180</v>
      </c>
    </row>
    <row r="216" s="15" customFormat="1">
      <c r="A216" s="15"/>
      <c r="B216" s="256"/>
      <c r="C216" s="257"/>
      <c r="D216" s="236" t="s">
        <v>190</v>
      </c>
      <c r="E216" s="258" t="s">
        <v>19</v>
      </c>
      <c r="F216" s="259" t="s">
        <v>227</v>
      </c>
      <c r="G216" s="257"/>
      <c r="H216" s="260">
        <v>15.457000000000001</v>
      </c>
      <c r="I216" s="261"/>
      <c r="J216" s="257"/>
      <c r="K216" s="257"/>
      <c r="L216" s="262"/>
      <c r="M216" s="263"/>
      <c r="N216" s="264"/>
      <c r="O216" s="264"/>
      <c r="P216" s="264"/>
      <c r="Q216" s="264"/>
      <c r="R216" s="264"/>
      <c r="S216" s="264"/>
      <c r="T216" s="265"/>
      <c r="U216" s="15"/>
      <c r="V216" s="15"/>
      <c r="W216" s="15"/>
      <c r="X216" s="15"/>
      <c r="Y216" s="15"/>
      <c r="Z216" s="15"/>
      <c r="AA216" s="15"/>
      <c r="AB216" s="15"/>
      <c r="AC216" s="15"/>
      <c r="AD216" s="15"/>
      <c r="AE216" s="15"/>
      <c r="AT216" s="266" t="s">
        <v>190</v>
      </c>
      <c r="AU216" s="266" t="s">
        <v>83</v>
      </c>
      <c r="AV216" s="15" t="s">
        <v>186</v>
      </c>
      <c r="AW216" s="15" t="s">
        <v>34</v>
      </c>
      <c r="AX216" s="15" t="s">
        <v>81</v>
      </c>
      <c r="AY216" s="266" t="s">
        <v>180</v>
      </c>
    </row>
    <row r="217" s="2" customFormat="1" ht="24.15" customHeight="1">
      <c r="A217" s="41"/>
      <c r="B217" s="42"/>
      <c r="C217" s="216" t="s">
        <v>429</v>
      </c>
      <c r="D217" s="216" t="s">
        <v>182</v>
      </c>
      <c r="E217" s="217" t="s">
        <v>2928</v>
      </c>
      <c r="F217" s="218" t="s">
        <v>2929</v>
      </c>
      <c r="G217" s="219" t="s">
        <v>122</v>
      </c>
      <c r="H217" s="220">
        <v>9.9450000000000003</v>
      </c>
      <c r="I217" s="221"/>
      <c r="J217" s="222">
        <f>ROUND(I217*H217,2)</f>
        <v>0</v>
      </c>
      <c r="K217" s="218" t="s">
        <v>185</v>
      </c>
      <c r="L217" s="47"/>
      <c r="M217" s="223" t="s">
        <v>19</v>
      </c>
      <c r="N217" s="224" t="s">
        <v>45</v>
      </c>
      <c r="O217" s="87"/>
      <c r="P217" s="225">
        <f>O217*H217</f>
        <v>0</v>
      </c>
      <c r="Q217" s="225">
        <v>0.49689</v>
      </c>
      <c r="R217" s="225">
        <f>Q217*H217</f>
        <v>4.9415710500000003</v>
      </c>
      <c r="S217" s="225">
        <v>0</v>
      </c>
      <c r="T217" s="226">
        <f>S217*H217</f>
        <v>0</v>
      </c>
      <c r="U217" s="41"/>
      <c r="V217" s="41"/>
      <c r="W217" s="41"/>
      <c r="X217" s="41"/>
      <c r="Y217" s="41"/>
      <c r="Z217" s="41"/>
      <c r="AA217" s="41"/>
      <c r="AB217" s="41"/>
      <c r="AC217" s="41"/>
      <c r="AD217" s="41"/>
      <c r="AE217" s="41"/>
      <c r="AR217" s="227" t="s">
        <v>186</v>
      </c>
      <c r="AT217" s="227" t="s">
        <v>182</v>
      </c>
      <c r="AU217" s="227" t="s">
        <v>83</v>
      </c>
      <c r="AY217" s="20" t="s">
        <v>180</v>
      </c>
      <c r="BE217" s="228">
        <f>IF(N217="základní",J217,0)</f>
        <v>0</v>
      </c>
      <c r="BF217" s="228">
        <f>IF(N217="snížená",J217,0)</f>
        <v>0</v>
      </c>
      <c r="BG217" s="228">
        <f>IF(N217="zákl. přenesená",J217,0)</f>
        <v>0</v>
      </c>
      <c r="BH217" s="228">
        <f>IF(N217="sníž. přenesená",J217,0)</f>
        <v>0</v>
      </c>
      <c r="BI217" s="228">
        <f>IF(N217="nulová",J217,0)</f>
        <v>0</v>
      </c>
      <c r="BJ217" s="20" t="s">
        <v>81</v>
      </c>
      <c r="BK217" s="228">
        <f>ROUND(I217*H217,2)</f>
        <v>0</v>
      </c>
      <c r="BL217" s="20" t="s">
        <v>186</v>
      </c>
      <c r="BM217" s="227" t="s">
        <v>2930</v>
      </c>
    </row>
    <row r="218" s="2" customFormat="1">
      <c r="A218" s="41"/>
      <c r="B218" s="42"/>
      <c r="C218" s="43"/>
      <c r="D218" s="229" t="s">
        <v>188</v>
      </c>
      <c r="E218" s="43"/>
      <c r="F218" s="230" t="s">
        <v>2931</v>
      </c>
      <c r="G218" s="43"/>
      <c r="H218" s="43"/>
      <c r="I218" s="231"/>
      <c r="J218" s="43"/>
      <c r="K218" s="43"/>
      <c r="L218" s="47"/>
      <c r="M218" s="232"/>
      <c r="N218" s="233"/>
      <c r="O218" s="87"/>
      <c r="P218" s="87"/>
      <c r="Q218" s="87"/>
      <c r="R218" s="87"/>
      <c r="S218" s="87"/>
      <c r="T218" s="88"/>
      <c r="U218" s="41"/>
      <c r="V218" s="41"/>
      <c r="W218" s="41"/>
      <c r="X218" s="41"/>
      <c r="Y218" s="41"/>
      <c r="Z218" s="41"/>
      <c r="AA218" s="41"/>
      <c r="AB218" s="41"/>
      <c r="AC218" s="41"/>
      <c r="AD218" s="41"/>
      <c r="AE218" s="41"/>
      <c r="AT218" s="20" t="s">
        <v>188</v>
      </c>
      <c r="AU218" s="20" t="s">
        <v>83</v>
      </c>
    </row>
    <row r="219" s="14" customFormat="1">
      <c r="A219" s="14"/>
      <c r="B219" s="245"/>
      <c r="C219" s="246"/>
      <c r="D219" s="236" t="s">
        <v>190</v>
      </c>
      <c r="E219" s="247" t="s">
        <v>19</v>
      </c>
      <c r="F219" s="248" t="s">
        <v>2932</v>
      </c>
      <c r="G219" s="246"/>
      <c r="H219" s="249">
        <v>2.46</v>
      </c>
      <c r="I219" s="250"/>
      <c r="J219" s="246"/>
      <c r="K219" s="246"/>
      <c r="L219" s="251"/>
      <c r="M219" s="252"/>
      <c r="N219" s="253"/>
      <c r="O219" s="253"/>
      <c r="P219" s="253"/>
      <c r="Q219" s="253"/>
      <c r="R219" s="253"/>
      <c r="S219" s="253"/>
      <c r="T219" s="254"/>
      <c r="U219" s="14"/>
      <c r="V219" s="14"/>
      <c r="W219" s="14"/>
      <c r="X219" s="14"/>
      <c r="Y219" s="14"/>
      <c r="Z219" s="14"/>
      <c r="AA219" s="14"/>
      <c r="AB219" s="14"/>
      <c r="AC219" s="14"/>
      <c r="AD219" s="14"/>
      <c r="AE219" s="14"/>
      <c r="AT219" s="255" t="s">
        <v>190</v>
      </c>
      <c r="AU219" s="255" t="s">
        <v>83</v>
      </c>
      <c r="AV219" s="14" t="s">
        <v>83</v>
      </c>
      <c r="AW219" s="14" t="s">
        <v>34</v>
      </c>
      <c r="AX219" s="14" t="s">
        <v>74</v>
      </c>
      <c r="AY219" s="255" t="s">
        <v>180</v>
      </c>
    </row>
    <row r="220" s="14" customFormat="1">
      <c r="A220" s="14"/>
      <c r="B220" s="245"/>
      <c r="C220" s="246"/>
      <c r="D220" s="236" t="s">
        <v>190</v>
      </c>
      <c r="E220" s="247" t="s">
        <v>19</v>
      </c>
      <c r="F220" s="248" t="s">
        <v>2933</v>
      </c>
      <c r="G220" s="246"/>
      <c r="H220" s="249">
        <v>3.75</v>
      </c>
      <c r="I220" s="250"/>
      <c r="J220" s="246"/>
      <c r="K220" s="246"/>
      <c r="L220" s="251"/>
      <c r="M220" s="252"/>
      <c r="N220" s="253"/>
      <c r="O220" s="253"/>
      <c r="P220" s="253"/>
      <c r="Q220" s="253"/>
      <c r="R220" s="253"/>
      <c r="S220" s="253"/>
      <c r="T220" s="254"/>
      <c r="U220" s="14"/>
      <c r="V220" s="14"/>
      <c r="W220" s="14"/>
      <c r="X220" s="14"/>
      <c r="Y220" s="14"/>
      <c r="Z220" s="14"/>
      <c r="AA220" s="14"/>
      <c r="AB220" s="14"/>
      <c r="AC220" s="14"/>
      <c r="AD220" s="14"/>
      <c r="AE220" s="14"/>
      <c r="AT220" s="255" t="s">
        <v>190</v>
      </c>
      <c r="AU220" s="255" t="s">
        <v>83</v>
      </c>
      <c r="AV220" s="14" t="s">
        <v>83</v>
      </c>
      <c r="AW220" s="14" t="s">
        <v>34</v>
      </c>
      <c r="AX220" s="14" t="s">
        <v>74</v>
      </c>
      <c r="AY220" s="255" t="s">
        <v>180</v>
      </c>
    </row>
    <row r="221" s="14" customFormat="1">
      <c r="A221" s="14"/>
      <c r="B221" s="245"/>
      <c r="C221" s="246"/>
      <c r="D221" s="236" t="s">
        <v>190</v>
      </c>
      <c r="E221" s="247" t="s">
        <v>19</v>
      </c>
      <c r="F221" s="248" t="s">
        <v>2934</v>
      </c>
      <c r="G221" s="246"/>
      <c r="H221" s="249">
        <v>3.7349999999999999</v>
      </c>
      <c r="I221" s="250"/>
      <c r="J221" s="246"/>
      <c r="K221" s="246"/>
      <c r="L221" s="251"/>
      <c r="M221" s="252"/>
      <c r="N221" s="253"/>
      <c r="O221" s="253"/>
      <c r="P221" s="253"/>
      <c r="Q221" s="253"/>
      <c r="R221" s="253"/>
      <c r="S221" s="253"/>
      <c r="T221" s="254"/>
      <c r="U221" s="14"/>
      <c r="V221" s="14"/>
      <c r="W221" s="14"/>
      <c r="X221" s="14"/>
      <c r="Y221" s="14"/>
      <c r="Z221" s="14"/>
      <c r="AA221" s="14"/>
      <c r="AB221" s="14"/>
      <c r="AC221" s="14"/>
      <c r="AD221" s="14"/>
      <c r="AE221" s="14"/>
      <c r="AT221" s="255" t="s">
        <v>190</v>
      </c>
      <c r="AU221" s="255" t="s">
        <v>83</v>
      </c>
      <c r="AV221" s="14" t="s">
        <v>83</v>
      </c>
      <c r="AW221" s="14" t="s">
        <v>34</v>
      </c>
      <c r="AX221" s="14" t="s">
        <v>74</v>
      </c>
      <c r="AY221" s="255" t="s">
        <v>180</v>
      </c>
    </row>
    <row r="222" s="15" customFormat="1">
      <c r="A222" s="15"/>
      <c r="B222" s="256"/>
      <c r="C222" s="257"/>
      <c r="D222" s="236" t="s">
        <v>190</v>
      </c>
      <c r="E222" s="258" t="s">
        <v>19</v>
      </c>
      <c r="F222" s="259" t="s">
        <v>227</v>
      </c>
      <c r="G222" s="257"/>
      <c r="H222" s="260">
        <v>9.9450000000000003</v>
      </c>
      <c r="I222" s="261"/>
      <c r="J222" s="257"/>
      <c r="K222" s="257"/>
      <c r="L222" s="262"/>
      <c r="M222" s="263"/>
      <c r="N222" s="264"/>
      <c r="O222" s="264"/>
      <c r="P222" s="264"/>
      <c r="Q222" s="264"/>
      <c r="R222" s="264"/>
      <c r="S222" s="264"/>
      <c r="T222" s="265"/>
      <c r="U222" s="15"/>
      <c r="V222" s="15"/>
      <c r="W222" s="15"/>
      <c r="X222" s="15"/>
      <c r="Y222" s="15"/>
      <c r="Z222" s="15"/>
      <c r="AA222" s="15"/>
      <c r="AB222" s="15"/>
      <c r="AC222" s="15"/>
      <c r="AD222" s="15"/>
      <c r="AE222" s="15"/>
      <c r="AT222" s="266" t="s">
        <v>190</v>
      </c>
      <c r="AU222" s="266" t="s">
        <v>83</v>
      </c>
      <c r="AV222" s="15" t="s">
        <v>186</v>
      </c>
      <c r="AW222" s="15" t="s">
        <v>34</v>
      </c>
      <c r="AX222" s="15" t="s">
        <v>81</v>
      </c>
      <c r="AY222" s="266" t="s">
        <v>180</v>
      </c>
    </row>
    <row r="223" s="2" customFormat="1" ht="24.15" customHeight="1">
      <c r="A223" s="41"/>
      <c r="B223" s="42"/>
      <c r="C223" s="216" t="s">
        <v>436</v>
      </c>
      <c r="D223" s="216" t="s">
        <v>182</v>
      </c>
      <c r="E223" s="217" t="s">
        <v>2935</v>
      </c>
      <c r="F223" s="218" t="s">
        <v>2936</v>
      </c>
      <c r="G223" s="219" t="s">
        <v>122</v>
      </c>
      <c r="H223" s="220">
        <v>13.140000000000001</v>
      </c>
      <c r="I223" s="221"/>
      <c r="J223" s="222">
        <f>ROUND(I223*H223,2)</f>
        <v>0</v>
      </c>
      <c r="K223" s="218" t="s">
        <v>185</v>
      </c>
      <c r="L223" s="47"/>
      <c r="M223" s="223" t="s">
        <v>19</v>
      </c>
      <c r="N223" s="224" t="s">
        <v>45</v>
      </c>
      <c r="O223" s="87"/>
      <c r="P223" s="225">
        <f>O223*H223</f>
        <v>0</v>
      </c>
      <c r="Q223" s="225">
        <v>1.0203599999999999</v>
      </c>
      <c r="R223" s="225">
        <f>Q223*H223</f>
        <v>13.407530399999999</v>
      </c>
      <c r="S223" s="225">
        <v>0</v>
      </c>
      <c r="T223" s="226">
        <f>S223*H223</f>
        <v>0</v>
      </c>
      <c r="U223" s="41"/>
      <c r="V223" s="41"/>
      <c r="W223" s="41"/>
      <c r="X223" s="41"/>
      <c r="Y223" s="41"/>
      <c r="Z223" s="41"/>
      <c r="AA223" s="41"/>
      <c r="AB223" s="41"/>
      <c r="AC223" s="41"/>
      <c r="AD223" s="41"/>
      <c r="AE223" s="41"/>
      <c r="AR223" s="227" t="s">
        <v>186</v>
      </c>
      <c r="AT223" s="227" t="s">
        <v>182</v>
      </c>
      <c r="AU223" s="227" t="s">
        <v>83</v>
      </c>
      <c r="AY223" s="20" t="s">
        <v>180</v>
      </c>
      <c r="BE223" s="228">
        <f>IF(N223="základní",J223,0)</f>
        <v>0</v>
      </c>
      <c r="BF223" s="228">
        <f>IF(N223="snížená",J223,0)</f>
        <v>0</v>
      </c>
      <c r="BG223" s="228">
        <f>IF(N223="zákl. přenesená",J223,0)</f>
        <v>0</v>
      </c>
      <c r="BH223" s="228">
        <f>IF(N223="sníž. přenesená",J223,0)</f>
        <v>0</v>
      </c>
      <c r="BI223" s="228">
        <f>IF(N223="nulová",J223,0)</f>
        <v>0</v>
      </c>
      <c r="BJ223" s="20" t="s">
        <v>81</v>
      </c>
      <c r="BK223" s="228">
        <f>ROUND(I223*H223,2)</f>
        <v>0</v>
      </c>
      <c r="BL223" s="20" t="s">
        <v>186</v>
      </c>
      <c r="BM223" s="227" t="s">
        <v>2937</v>
      </c>
    </row>
    <row r="224" s="2" customFormat="1">
      <c r="A224" s="41"/>
      <c r="B224" s="42"/>
      <c r="C224" s="43"/>
      <c r="D224" s="229" t="s">
        <v>188</v>
      </c>
      <c r="E224" s="43"/>
      <c r="F224" s="230" t="s">
        <v>2938</v>
      </c>
      <c r="G224" s="43"/>
      <c r="H224" s="43"/>
      <c r="I224" s="231"/>
      <c r="J224" s="43"/>
      <c r="K224" s="43"/>
      <c r="L224" s="47"/>
      <c r="M224" s="232"/>
      <c r="N224" s="233"/>
      <c r="O224" s="87"/>
      <c r="P224" s="87"/>
      <c r="Q224" s="87"/>
      <c r="R224" s="87"/>
      <c r="S224" s="87"/>
      <c r="T224" s="88"/>
      <c r="U224" s="41"/>
      <c r="V224" s="41"/>
      <c r="W224" s="41"/>
      <c r="X224" s="41"/>
      <c r="Y224" s="41"/>
      <c r="Z224" s="41"/>
      <c r="AA224" s="41"/>
      <c r="AB224" s="41"/>
      <c r="AC224" s="41"/>
      <c r="AD224" s="41"/>
      <c r="AE224" s="41"/>
      <c r="AT224" s="20" t="s">
        <v>188</v>
      </c>
      <c r="AU224" s="20" t="s">
        <v>83</v>
      </c>
    </row>
    <row r="225" s="14" customFormat="1">
      <c r="A225" s="14"/>
      <c r="B225" s="245"/>
      <c r="C225" s="246"/>
      <c r="D225" s="236" t="s">
        <v>190</v>
      </c>
      <c r="E225" s="247" t="s">
        <v>19</v>
      </c>
      <c r="F225" s="248" t="s">
        <v>2939</v>
      </c>
      <c r="G225" s="246"/>
      <c r="H225" s="249">
        <v>1.796</v>
      </c>
      <c r="I225" s="250"/>
      <c r="J225" s="246"/>
      <c r="K225" s="246"/>
      <c r="L225" s="251"/>
      <c r="M225" s="252"/>
      <c r="N225" s="253"/>
      <c r="O225" s="253"/>
      <c r="P225" s="253"/>
      <c r="Q225" s="253"/>
      <c r="R225" s="253"/>
      <c r="S225" s="253"/>
      <c r="T225" s="254"/>
      <c r="U225" s="14"/>
      <c r="V225" s="14"/>
      <c r="W225" s="14"/>
      <c r="X225" s="14"/>
      <c r="Y225" s="14"/>
      <c r="Z225" s="14"/>
      <c r="AA225" s="14"/>
      <c r="AB225" s="14"/>
      <c r="AC225" s="14"/>
      <c r="AD225" s="14"/>
      <c r="AE225" s="14"/>
      <c r="AT225" s="255" t="s">
        <v>190</v>
      </c>
      <c r="AU225" s="255" t="s">
        <v>83</v>
      </c>
      <c r="AV225" s="14" t="s">
        <v>83</v>
      </c>
      <c r="AW225" s="14" t="s">
        <v>34</v>
      </c>
      <c r="AX225" s="14" t="s">
        <v>74</v>
      </c>
      <c r="AY225" s="255" t="s">
        <v>180</v>
      </c>
    </row>
    <row r="226" s="14" customFormat="1">
      <c r="A226" s="14"/>
      <c r="B226" s="245"/>
      <c r="C226" s="246"/>
      <c r="D226" s="236" t="s">
        <v>190</v>
      </c>
      <c r="E226" s="247" t="s">
        <v>19</v>
      </c>
      <c r="F226" s="248" t="s">
        <v>2940</v>
      </c>
      <c r="G226" s="246"/>
      <c r="H226" s="249">
        <v>1.2809999999999999</v>
      </c>
      <c r="I226" s="250"/>
      <c r="J226" s="246"/>
      <c r="K226" s="246"/>
      <c r="L226" s="251"/>
      <c r="M226" s="252"/>
      <c r="N226" s="253"/>
      <c r="O226" s="253"/>
      <c r="P226" s="253"/>
      <c r="Q226" s="253"/>
      <c r="R226" s="253"/>
      <c r="S226" s="253"/>
      <c r="T226" s="254"/>
      <c r="U226" s="14"/>
      <c r="V226" s="14"/>
      <c r="W226" s="14"/>
      <c r="X226" s="14"/>
      <c r="Y226" s="14"/>
      <c r="Z226" s="14"/>
      <c r="AA226" s="14"/>
      <c r="AB226" s="14"/>
      <c r="AC226" s="14"/>
      <c r="AD226" s="14"/>
      <c r="AE226" s="14"/>
      <c r="AT226" s="255" t="s">
        <v>190</v>
      </c>
      <c r="AU226" s="255" t="s">
        <v>83</v>
      </c>
      <c r="AV226" s="14" t="s">
        <v>83</v>
      </c>
      <c r="AW226" s="14" t="s">
        <v>34</v>
      </c>
      <c r="AX226" s="14" t="s">
        <v>74</v>
      </c>
      <c r="AY226" s="255" t="s">
        <v>180</v>
      </c>
    </row>
    <row r="227" s="14" customFormat="1">
      <c r="A227" s="14"/>
      <c r="B227" s="245"/>
      <c r="C227" s="246"/>
      <c r="D227" s="236" t="s">
        <v>190</v>
      </c>
      <c r="E227" s="247" t="s">
        <v>19</v>
      </c>
      <c r="F227" s="248" t="s">
        <v>2941</v>
      </c>
      <c r="G227" s="246"/>
      <c r="H227" s="249">
        <v>3.75</v>
      </c>
      <c r="I227" s="250"/>
      <c r="J227" s="246"/>
      <c r="K227" s="246"/>
      <c r="L227" s="251"/>
      <c r="M227" s="252"/>
      <c r="N227" s="253"/>
      <c r="O227" s="253"/>
      <c r="P227" s="253"/>
      <c r="Q227" s="253"/>
      <c r="R227" s="253"/>
      <c r="S227" s="253"/>
      <c r="T227" s="254"/>
      <c r="U227" s="14"/>
      <c r="V227" s="14"/>
      <c r="W227" s="14"/>
      <c r="X227" s="14"/>
      <c r="Y227" s="14"/>
      <c r="Z227" s="14"/>
      <c r="AA227" s="14"/>
      <c r="AB227" s="14"/>
      <c r="AC227" s="14"/>
      <c r="AD227" s="14"/>
      <c r="AE227" s="14"/>
      <c r="AT227" s="255" t="s">
        <v>190</v>
      </c>
      <c r="AU227" s="255" t="s">
        <v>83</v>
      </c>
      <c r="AV227" s="14" t="s">
        <v>83</v>
      </c>
      <c r="AW227" s="14" t="s">
        <v>34</v>
      </c>
      <c r="AX227" s="14" t="s">
        <v>74</v>
      </c>
      <c r="AY227" s="255" t="s">
        <v>180</v>
      </c>
    </row>
    <row r="228" s="14" customFormat="1">
      <c r="A228" s="14"/>
      <c r="B228" s="245"/>
      <c r="C228" s="246"/>
      <c r="D228" s="236" t="s">
        <v>190</v>
      </c>
      <c r="E228" s="247" t="s">
        <v>19</v>
      </c>
      <c r="F228" s="248" t="s">
        <v>2942</v>
      </c>
      <c r="G228" s="246"/>
      <c r="H228" s="249">
        <v>1.25</v>
      </c>
      <c r="I228" s="250"/>
      <c r="J228" s="246"/>
      <c r="K228" s="246"/>
      <c r="L228" s="251"/>
      <c r="M228" s="252"/>
      <c r="N228" s="253"/>
      <c r="O228" s="253"/>
      <c r="P228" s="253"/>
      <c r="Q228" s="253"/>
      <c r="R228" s="253"/>
      <c r="S228" s="253"/>
      <c r="T228" s="254"/>
      <c r="U228" s="14"/>
      <c r="V228" s="14"/>
      <c r="W228" s="14"/>
      <c r="X228" s="14"/>
      <c r="Y228" s="14"/>
      <c r="Z228" s="14"/>
      <c r="AA228" s="14"/>
      <c r="AB228" s="14"/>
      <c r="AC228" s="14"/>
      <c r="AD228" s="14"/>
      <c r="AE228" s="14"/>
      <c r="AT228" s="255" t="s">
        <v>190</v>
      </c>
      <c r="AU228" s="255" t="s">
        <v>83</v>
      </c>
      <c r="AV228" s="14" t="s">
        <v>83</v>
      </c>
      <c r="AW228" s="14" t="s">
        <v>34</v>
      </c>
      <c r="AX228" s="14" t="s">
        <v>74</v>
      </c>
      <c r="AY228" s="255" t="s">
        <v>180</v>
      </c>
    </row>
    <row r="229" s="14" customFormat="1">
      <c r="A229" s="14"/>
      <c r="B229" s="245"/>
      <c r="C229" s="246"/>
      <c r="D229" s="236" t="s">
        <v>190</v>
      </c>
      <c r="E229" s="247" t="s">
        <v>19</v>
      </c>
      <c r="F229" s="248" t="s">
        <v>2943</v>
      </c>
      <c r="G229" s="246"/>
      <c r="H229" s="249">
        <v>2.5</v>
      </c>
      <c r="I229" s="250"/>
      <c r="J229" s="246"/>
      <c r="K229" s="246"/>
      <c r="L229" s="251"/>
      <c r="M229" s="252"/>
      <c r="N229" s="253"/>
      <c r="O229" s="253"/>
      <c r="P229" s="253"/>
      <c r="Q229" s="253"/>
      <c r="R229" s="253"/>
      <c r="S229" s="253"/>
      <c r="T229" s="254"/>
      <c r="U229" s="14"/>
      <c r="V229" s="14"/>
      <c r="W229" s="14"/>
      <c r="X229" s="14"/>
      <c r="Y229" s="14"/>
      <c r="Z229" s="14"/>
      <c r="AA229" s="14"/>
      <c r="AB229" s="14"/>
      <c r="AC229" s="14"/>
      <c r="AD229" s="14"/>
      <c r="AE229" s="14"/>
      <c r="AT229" s="255" t="s">
        <v>190</v>
      </c>
      <c r="AU229" s="255" t="s">
        <v>83</v>
      </c>
      <c r="AV229" s="14" t="s">
        <v>83</v>
      </c>
      <c r="AW229" s="14" t="s">
        <v>34</v>
      </c>
      <c r="AX229" s="14" t="s">
        <v>74</v>
      </c>
      <c r="AY229" s="255" t="s">
        <v>180</v>
      </c>
    </row>
    <row r="230" s="14" customFormat="1">
      <c r="A230" s="14"/>
      <c r="B230" s="245"/>
      <c r="C230" s="246"/>
      <c r="D230" s="236" t="s">
        <v>190</v>
      </c>
      <c r="E230" s="247" t="s">
        <v>19</v>
      </c>
      <c r="F230" s="248" t="s">
        <v>2944</v>
      </c>
      <c r="G230" s="246"/>
      <c r="H230" s="249">
        <v>2.5630000000000002</v>
      </c>
      <c r="I230" s="250"/>
      <c r="J230" s="246"/>
      <c r="K230" s="246"/>
      <c r="L230" s="251"/>
      <c r="M230" s="252"/>
      <c r="N230" s="253"/>
      <c r="O230" s="253"/>
      <c r="P230" s="253"/>
      <c r="Q230" s="253"/>
      <c r="R230" s="253"/>
      <c r="S230" s="253"/>
      <c r="T230" s="254"/>
      <c r="U230" s="14"/>
      <c r="V230" s="14"/>
      <c r="W230" s="14"/>
      <c r="X230" s="14"/>
      <c r="Y230" s="14"/>
      <c r="Z230" s="14"/>
      <c r="AA230" s="14"/>
      <c r="AB230" s="14"/>
      <c r="AC230" s="14"/>
      <c r="AD230" s="14"/>
      <c r="AE230" s="14"/>
      <c r="AT230" s="255" t="s">
        <v>190</v>
      </c>
      <c r="AU230" s="255" t="s">
        <v>83</v>
      </c>
      <c r="AV230" s="14" t="s">
        <v>83</v>
      </c>
      <c r="AW230" s="14" t="s">
        <v>34</v>
      </c>
      <c r="AX230" s="14" t="s">
        <v>74</v>
      </c>
      <c r="AY230" s="255" t="s">
        <v>180</v>
      </c>
    </row>
    <row r="231" s="15" customFormat="1">
      <c r="A231" s="15"/>
      <c r="B231" s="256"/>
      <c r="C231" s="257"/>
      <c r="D231" s="236" t="s">
        <v>190</v>
      </c>
      <c r="E231" s="258" t="s">
        <v>19</v>
      </c>
      <c r="F231" s="259" t="s">
        <v>227</v>
      </c>
      <c r="G231" s="257"/>
      <c r="H231" s="260">
        <v>13.140000000000001</v>
      </c>
      <c r="I231" s="261"/>
      <c r="J231" s="257"/>
      <c r="K231" s="257"/>
      <c r="L231" s="262"/>
      <c r="M231" s="263"/>
      <c r="N231" s="264"/>
      <c r="O231" s="264"/>
      <c r="P231" s="264"/>
      <c r="Q231" s="264"/>
      <c r="R231" s="264"/>
      <c r="S231" s="264"/>
      <c r="T231" s="265"/>
      <c r="U231" s="15"/>
      <c r="V231" s="15"/>
      <c r="W231" s="15"/>
      <c r="X231" s="15"/>
      <c r="Y231" s="15"/>
      <c r="Z231" s="15"/>
      <c r="AA231" s="15"/>
      <c r="AB231" s="15"/>
      <c r="AC231" s="15"/>
      <c r="AD231" s="15"/>
      <c r="AE231" s="15"/>
      <c r="AT231" s="266" t="s">
        <v>190</v>
      </c>
      <c r="AU231" s="266" t="s">
        <v>83</v>
      </c>
      <c r="AV231" s="15" t="s">
        <v>186</v>
      </c>
      <c r="AW231" s="15" t="s">
        <v>34</v>
      </c>
      <c r="AX231" s="15" t="s">
        <v>81</v>
      </c>
      <c r="AY231" s="266" t="s">
        <v>180</v>
      </c>
    </row>
    <row r="232" s="2" customFormat="1" ht="33" customHeight="1">
      <c r="A232" s="41"/>
      <c r="B232" s="42"/>
      <c r="C232" s="216" t="s">
        <v>441</v>
      </c>
      <c r="D232" s="216" t="s">
        <v>182</v>
      </c>
      <c r="E232" s="217" t="s">
        <v>2945</v>
      </c>
      <c r="F232" s="218" t="s">
        <v>2946</v>
      </c>
      <c r="G232" s="219" t="s">
        <v>231</v>
      </c>
      <c r="H232" s="220">
        <v>1</v>
      </c>
      <c r="I232" s="221"/>
      <c r="J232" s="222">
        <f>ROUND(I232*H232,2)</f>
        <v>0</v>
      </c>
      <c r="K232" s="218" t="s">
        <v>185</v>
      </c>
      <c r="L232" s="47"/>
      <c r="M232" s="223" t="s">
        <v>19</v>
      </c>
      <c r="N232" s="224" t="s">
        <v>45</v>
      </c>
      <c r="O232" s="87"/>
      <c r="P232" s="225">
        <f>O232*H232</f>
        <v>0</v>
      </c>
      <c r="Q232" s="225">
        <v>1.0593999999999999</v>
      </c>
      <c r="R232" s="225">
        <f>Q232*H232</f>
        <v>1.0593999999999999</v>
      </c>
      <c r="S232" s="225">
        <v>0</v>
      </c>
      <c r="T232" s="226">
        <f>S232*H232</f>
        <v>0</v>
      </c>
      <c r="U232" s="41"/>
      <c r="V232" s="41"/>
      <c r="W232" s="41"/>
      <c r="X232" s="41"/>
      <c r="Y232" s="41"/>
      <c r="Z232" s="41"/>
      <c r="AA232" s="41"/>
      <c r="AB232" s="41"/>
      <c r="AC232" s="41"/>
      <c r="AD232" s="41"/>
      <c r="AE232" s="41"/>
      <c r="AR232" s="227" t="s">
        <v>186</v>
      </c>
      <c r="AT232" s="227" t="s">
        <v>182</v>
      </c>
      <c r="AU232" s="227" t="s">
        <v>83</v>
      </c>
      <c r="AY232" s="20" t="s">
        <v>180</v>
      </c>
      <c r="BE232" s="228">
        <f>IF(N232="základní",J232,0)</f>
        <v>0</v>
      </c>
      <c r="BF232" s="228">
        <f>IF(N232="snížená",J232,0)</f>
        <v>0</v>
      </c>
      <c r="BG232" s="228">
        <f>IF(N232="zákl. přenesená",J232,0)</f>
        <v>0</v>
      </c>
      <c r="BH232" s="228">
        <f>IF(N232="sníž. přenesená",J232,0)</f>
        <v>0</v>
      </c>
      <c r="BI232" s="228">
        <f>IF(N232="nulová",J232,0)</f>
        <v>0</v>
      </c>
      <c r="BJ232" s="20" t="s">
        <v>81</v>
      </c>
      <c r="BK232" s="228">
        <f>ROUND(I232*H232,2)</f>
        <v>0</v>
      </c>
      <c r="BL232" s="20" t="s">
        <v>186</v>
      </c>
      <c r="BM232" s="227" t="s">
        <v>2947</v>
      </c>
    </row>
    <row r="233" s="2" customFormat="1">
      <c r="A233" s="41"/>
      <c r="B233" s="42"/>
      <c r="C233" s="43"/>
      <c r="D233" s="229" t="s">
        <v>188</v>
      </c>
      <c r="E233" s="43"/>
      <c r="F233" s="230" t="s">
        <v>2948</v>
      </c>
      <c r="G233" s="43"/>
      <c r="H233" s="43"/>
      <c r="I233" s="231"/>
      <c r="J233" s="43"/>
      <c r="K233" s="43"/>
      <c r="L233" s="47"/>
      <c r="M233" s="232"/>
      <c r="N233" s="233"/>
      <c r="O233" s="87"/>
      <c r="P233" s="87"/>
      <c r="Q233" s="87"/>
      <c r="R233" s="87"/>
      <c r="S233" s="87"/>
      <c r="T233" s="88"/>
      <c r="U233" s="41"/>
      <c r="V233" s="41"/>
      <c r="W233" s="41"/>
      <c r="X233" s="41"/>
      <c r="Y233" s="41"/>
      <c r="Z233" s="41"/>
      <c r="AA233" s="41"/>
      <c r="AB233" s="41"/>
      <c r="AC233" s="41"/>
      <c r="AD233" s="41"/>
      <c r="AE233" s="41"/>
      <c r="AT233" s="20" t="s">
        <v>188</v>
      </c>
      <c r="AU233" s="20" t="s">
        <v>83</v>
      </c>
    </row>
    <row r="234" s="14" customFormat="1">
      <c r="A234" s="14"/>
      <c r="B234" s="245"/>
      <c r="C234" s="246"/>
      <c r="D234" s="236" t="s">
        <v>190</v>
      </c>
      <c r="E234" s="247" t="s">
        <v>19</v>
      </c>
      <c r="F234" s="248" t="s">
        <v>2949</v>
      </c>
      <c r="G234" s="246"/>
      <c r="H234" s="249">
        <v>0.78600000000000003</v>
      </c>
      <c r="I234" s="250"/>
      <c r="J234" s="246"/>
      <c r="K234" s="246"/>
      <c r="L234" s="251"/>
      <c r="M234" s="252"/>
      <c r="N234" s="253"/>
      <c r="O234" s="253"/>
      <c r="P234" s="253"/>
      <c r="Q234" s="253"/>
      <c r="R234" s="253"/>
      <c r="S234" s="253"/>
      <c r="T234" s="254"/>
      <c r="U234" s="14"/>
      <c r="V234" s="14"/>
      <c r="W234" s="14"/>
      <c r="X234" s="14"/>
      <c r="Y234" s="14"/>
      <c r="Z234" s="14"/>
      <c r="AA234" s="14"/>
      <c r="AB234" s="14"/>
      <c r="AC234" s="14"/>
      <c r="AD234" s="14"/>
      <c r="AE234" s="14"/>
      <c r="AT234" s="255" t="s">
        <v>190</v>
      </c>
      <c r="AU234" s="255" t="s">
        <v>83</v>
      </c>
      <c r="AV234" s="14" t="s">
        <v>83</v>
      </c>
      <c r="AW234" s="14" t="s">
        <v>34</v>
      </c>
      <c r="AX234" s="14" t="s">
        <v>74</v>
      </c>
      <c r="AY234" s="255" t="s">
        <v>180</v>
      </c>
    </row>
    <row r="235" s="14" customFormat="1">
      <c r="A235" s="14"/>
      <c r="B235" s="245"/>
      <c r="C235" s="246"/>
      <c r="D235" s="236" t="s">
        <v>190</v>
      </c>
      <c r="E235" s="247" t="s">
        <v>19</v>
      </c>
      <c r="F235" s="248" t="s">
        <v>2950</v>
      </c>
      <c r="G235" s="246"/>
      <c r="H235" s="249">
        <v>0.214</v>
      </c>
      <c r="I235" s="250"/>
      <c r="J235" s="246"/>
      <c r="K235" s="246"/>
      <c r="L235" s="251"/>
      <c r="M235" s="252"/>
      <c r="N235" s="253"/>
      <c r="O235" s="253"/>
      <c r="P235" s="253"/>
      <c r="Q235" s="253"/>
      <c r="R235" s="253"/>
      <c r="S235" s="253"/>
      <c r="T235" s="254"/>
      <c r="U235" s="14"/>
      <c r="V235" s="14"/>
      <c r="W235" s="14"/>
      <c r="X235" s="14"/>
      <c r="Y235" s="14"/>
      <c r="Z235" s="14"/>
      <c r="AA235" s="14"/>
      <c r="AB235" s="14"/>
      <c r="AC235" s="14"/>
      <c r="AD235" s="14"/>
      <c r="AE235" s="14"/>
      <c r="AT235" s="255" t="s">
        <v>190</v>
      </c>
      <c r="AU235" s="255" t="s">
        <v>83</v>
      </c>
      <c r="AV235" s="14" t="s">
        <v>83</v>
      </c>
      <c r="AW235" s="14" t="s">
        <v>34</v>
      </c>
      <c r="AX235" s="14" t="s">
        <v>74</v>
      </c>
      <c r="AY235" s="255" t="s">
        <v>180</v>
      </c>
    </row>
    <row r="236" s="15" customFormat="1">
      <c r="A236" s="15"/>
      <c r="B236" s="256"/>
      <c r="C236" s="257"/>
      <c r="D236" s="236" t="s">
        <v>190</v>
      </c>
      <c r="E236" s="258" t="s">
        <v>19</v>
      </c>
      <c r="F236" s="259" t="s">
        <v>227</v>
      </c>
      <c r="G236" s="257"/>
      <c r="H236" s="260">
        <v>1</v>
      </c>
      <c r="I236" s="261"/>
      <c r="J236" s="257"/>
      <c r="K236" s="257"/>
      <c r="L236" s="262"/>
      <c r="M236" s="263"/>
      <c r="N236" s="264"/>
      <c r="O236" s="264"/>
      <c r="P236" s="264"/>
      <c r="Q236" s="264"/>
      <c r="R236" s="264"/>
      <c r="S236" s="264"/>
      <c r="T236" s="265"/>
      <c r="U236" s="15"/>
      <c r="V236" s="15"/>
      <c r="W236" s="15"/>
      <c r="X236" s="15"/>
      <c r="Y236" s="15"/>
      <c r="Z236" s="15"/>
      <c r="AA236" s="15"/>
      <c r="AB236" s="15"/>
      <c r="AC236" s="15"/>
      <c r="AD236" s="15"/>
      <c r="AE236" s="15"/>
      <c r="AT236" s="266" t="s">
        <v>190</v>
      </c>
      <c r="AU236" s="266" t="s">
        <v>83</v>
      </c>
      <c r="AV236" s="15" t="s">
        <v>186</v>
      </c>
      <c r="AW236" s="15" t="s">
        <v>34</v>
      </c>
      <c r="AX236" s="15" t="s">
        <v>81</v>
      </c>
      <c r="AY236" s="266" t="s">
        <v>180</v>
      </c>
    </row>
    <row r="237" s="2" customFormat="1" ht="16.5" customHeight="1">
      <c r="A237" s="41"/>
      <c r="B237" s="42"/>
      <c r="C237" s="216" t="s">
        <v>446</v>
      </c>
      <c r="D237" s="216" t="s">
        <v>182</v>
      </c>
      <c r="E237" s="217" t="s">
        <v>2951</v>
      </c>
      <c r="F237" s="218" t="s">
        <v>2952</v>
      </c>
      <c r="G237" s="219" t="s">
        <v>201</v>
      </c>
      <c r="H237" s="220">
        <v>2</v>
      </c>
      <c r="I237" s="221"/>
      <c r="J237" s="222">
        <f>ROUND(I237*H237,2)</f>
        <v>0</v>
      </c>
      <c r="K237" s="218" t="s">
        <v>202</v>
      </c>
      <c r="L237" s="47"/>
      <c r="M237" s="223" t="s">
        <v>19</v>
      </c>
      <c r="N237" s="224" t="s">
        <v>45</v>
      </c>
      <c r="O237" s="87"/>
      <c r="P237" s="225">
        <f>O237*H237</f>
        <v>0</v>
      </c>
      <c r="Q237" s="225">
        <v>0</v>
      </c>
      <c r="R237" s="225">
        <f>Q237*H237</f>
        <v>0</v>
      </c>
      <c r="S237" s="225">
        <v>0</v>
      </c>
      <c r="T237" s="226">
        <f>S237*H237</f>
        <v>0</v>
      </c>
      <c r="U237" s="41"/>
      <c r="V237" s="41"/>
      <c r="W237" s="41"/>
      <c r="X237" s="41"/>
      <c r="Y237" s="41"/>
      <c r="Z237" s="41"/>
      <c r="AA237" s="41"/>
      <c r="AB237" s="41"/>
      <c r="AC237" s="41"/>
      <c r="AD237" s="41"/>
      <c r="AE237" s="41"/>
      <c r="AR237" s="227" t="s">
        <v>186</v>
      </c>
      <c r="AT237" s="227" t="s">
        <v>182</v>
      </c>
      <c r="AU237" s="227" t="s">
        <v>83</v>
      </c>
      <c r="AY237" s="20" t="s">
        <v>180</v>
      </c>
      <c r="BE237" s="228">
        <f>IF(N237="základní",J237,0)</f>
        <v>0</v>
      </c>
      <c r="BF237" s="228">
        <f>IF(N237="snížená",J237,0)</f>
        <v>0</v>
      </c>
      <c r="BG237" s="228">
        <f>IF(N237="zákl. přenesená",J237,0)</f>
        <v>0</v>
      </c>
      <c r="BH237" s="228">
        <f>IF(N237="sníž. přenesená",J237,0)</f>
        <v>0</v>
      </c>
      <c r="BI237" s="228">
        <f>IF(N237="nulová",J237,0)</f>
        <v>0</v>
      </c>
      <c r="BJ237" s="20" t="s">
        <v>81</v>
      </c>
      <c r="BK237" s="228">
        <f>ROUND(I237*H237,2)</f>
        <v>0</v>
      </c>
      <c r="BL237" s="20" t="s">
        <v>186</v>
      </c>
      <c r="BM237" s="227" t="s">
        <v>2953</v>
      </c>
    </row>
    <row r="238" s="12" customFormat="1" ht="22.8" customHeight="1">
      <c r="A238" s="12"/>
      <c r="B238" s="200"/>
      <c r="C238" s="201"/>
      <c r="D238" s="202" t="s">
        <v>73</v>
      </c>
      <c r="E238" s="214" t="s">
        <v>124</v>
      </c>
      <c r="F238" s="214" t="s">
        <v>2334</v>
      </c>
      <c r="G238" s="201"/>
      <c r="H238" s="201"/>
      <c r="I238" s="204"/>
      <c r="J238" s="215">
        <f>BK238</f>
        <v>0</v>
      </c>
      <c r="K238" s="201"/>
      <c r="L238" s="206"/>
      <c r="M238" s="207"/>
      <c r="N238" s="208"/>
      <c r="O238" s="208"/>
      <c r="P238" s="209">
        <f>SUM(P239:P327)</f>
        <v>0</v>
      </c>
      <c r="Q238" s="208"/>
      <c r="R238" s="209">
        <f>SUM(R239:R327)</f>
        <v>23.614289599999999</v>
      </c>
      <c r="S238" s="208"/>
      <c r="T238" s="210">
        <f>SUM(T239:T327)</f>
        <v>0</v>
      </c>
      <c r="U238" s="12"/>
      <c r="V238" s="12"/>
      <c r="W238" s="12"/>
      <c r="X238" s="12"/>
      <c r="Y238" s="12"/>
      <c r="Z238" s="12"/>
      <c r="AA238" s="12"/>
      <c r="AB238" s="12"/>
      <c r="AC238" s="12"/>
      <c r="AD238" s="12"/>
      <c r="AE238" s="12"/>
      <c r="AR238" s="211" t="s">
        <v>81</v>
      </c>
      <c r="AT238" s="212" t="s">
        <v>73</v>
      </c>
      <c r="AU238" s="212" t="s">
        <v>81</v>
      </c>
      <c r="AY238" s="211" t="s">
        <v>180</v>
      </c>
      <c r="BK238" s="213">
        <f>SUM(BK239:BK327)</f>
        <v>0</v>
      </c>
    </row>
    <row r="239" s="2" customFormat="1" ht="24.15" customHeight="1">
      <c r="A239" s="41"/>
      <c r="B239" s="42"/>
      <c r="C239" s="216" t="s">
        <v>451</v>
      </c>
      <c r="D239" s="303" t="s">
        <v>182</v>
      </c>
      <c r="E239" s="217" t="s">
        <v>2954</v>
      </c>
      <c r="F239" s="218" t="s">
        <v>2955</v>
      </c>
      <c r="G239" s="219" t="s">
        <v>386</v>
      </c>
      <c r="H239" s="220">
        <v>29</v>
      </c>
      <c r="I239" s="221"/>
      <c r="J239" s="222">
        <f>ROUND(I239*H239,2)</f>
        <v>0</v>
      </c>
      <c r="K239" s="218" t="s">
        <v>185</v>
      </c>
      <c r="L239" s="47"/>
      <c r="M239" s="223" t="s">
        <v>19</v>
      </c>
      <c r="N239" s="224" t="s">
        <v>45</v>
      </c>
      <c r="O239" s="87"/>
      <c r="P239" s="225">
        <f>O239*H239</f>
        <v>0</v>
      </c>
      <c r="Q239" s="225">
        <v>0.0070200000000000002</v>
      </c>
      <c r="R239" s="225">
        <f>Q239*H239</f>
        <v>0.20358000000000001</v>
      </c>
      <c r="S239" s="225">
        <v>0</v>
      </c>
      <c r="T239" s="226">
        <f>S239*H239</f>
        <v>0</v>
      </c>
      <c r="U239" s="41"/>
      <c r="V239" s="41"/>
      <c r="W239" s="41"/>
      <c r="X239" s="41"/>
      <c r="Y239" s="41"/>
      <c r="Z239" s="41"/>
      <c r="AA239" s="41"/>
      <c r="AB239" s="41"/>
      <c r="AC239" s="41"/>
      <c r="AD239" s="41"/>
      <c r="AE239" s="41"/>
      <c r="AR239" s="227" t="s">
        <v>186</v>
      </c>
      <c r="AT239" s="227" t="s">
        <v>182</v>
      </c>
      <c r="AU239" s="227" t="s">
        <v>83</v>
      </c>
      <c r="AY239" s="20" t="s">
        <v>180</v>
      </c>
      <c r="BE239" s="228">
        <f>IF(N239="základní",J239,0)</f>
        <v>0</v>
      </c>
      <c r="BF239" s="228">
        <f>IF(N239="snížená",J239,0)</f>
        <v>0</v>
      </c>
      <c r="BG239" s="228">
        <f>IF(N239="zákl. přenesená",J239,0)</f>
        <v>0</v>
      </c>
      <c r="BH239" s="228">
        <f>IF(N239="sníž. přenesená",J239,0)</f>
        <v>0</v>
      </c>
      <c r="BI239" s="228">
        <f>IF(N239="nulová",J239,0)</f>
        <v>0</v>
      </c>
      <c r="BJ239" s="20" t="s">
        <v>81</v>
      </c>
      <c r="BK239" s="228">
        <f>ROUND(I239*H239,2)</f>
        <v>0</v>
      </c>
      <c r="BL239" s="20" t="s">
        <v>186</v>
      </c>
      <c r="BM239" s="227" t="s">
        <v>2956</v>
      </c>
    </row>
    <row r="240" s="2" customFormat="1">
      <c r="A240" s="41"/>
      <c r="B240" s="42"/>
      <c r="C240" s="43"/>
      <c r="D240" s="229" t="s">
        <v>188</v>
      </c>
      <c r="E240" s="43"/>
      <c r="F240" s="230" t="s">
        <v>2957</v>
      </c>
      <c r="G240" s="43"/>
      <c r="H240" s="43"/>
      <c r="I240" s="231"/>
      <c r="J240" s="43"/>
      <c r="K240" s="43"/>
      <c r="L240" s="47"/>
      <c r="M240" s="232"/>
      <c r="N240" s="233"/>
      <c r="O240" s="87"/>
      <c r="P240" s="87"/>
      <c r="Q240" s="87"/>
      <c r="R240" s="87"/>
      <c r="S240" s="87"/>
      <c r="T240" s="88"/>
      <c r="U240" s="41"/>
      <c r="V240" s="41"/>
      <c r="W240" s="41"/>
      <c r="X240" s="41"/>
      <c r="Y240" s="41"/>
      <c r="Z240" s="41"/>
      <c r="AA240" s="41"/>
      <c r="AB240" s="41"/>
      <c r="AC240" s="41"/>
      <c r="AD240" s="41"/>
      <c r="AE240" s="41"/>
      <c r="AT240" s="20" t="s">
        <v>188</v>
      </c>
      <c r="AU240" s="20" t="s">
        <v>83</v>
      </c>
    </row>
    <row r="241" s="13" customFormat="1">
      <c r="A241" s="13"/>
      <c r="B241" s="234"/>
      <c r="C241" s="235"/>
      <c r="D241" s="236" t="s">
        <v>190</v>
      </c>
      <c r="E241" s="237" t="s">
        <v>19</v>
      </c>
      <c r="F241" s="238" t="s">
        <v>2958</v>
      </c>
      <c r="G241" s="235"/>
      <c r="H241" s="237" t="s">
        <v>19</v>
      </c>
      <c r="I241" s="239"/>
      <c r="J241" s="235"/>
      <c r="K241" s="235"/>
      <c r="L241" s="240"/>
      <c r="M241" s="241"/>
      <c r="N241" s="242"/>
      <c r="O241" s="242"/>
      <c r="P241" s="242"/>
      <c r="Q241" s="242"/>
      <c r="R241" s="242"/>
      <c r="S241" s="242"/>
      <c r="T241" s="243"/>
      <c r="U241" s="13"/>
      <c r="V241" s="13"/>
      <c r="W241" s="13"/>
      <c r="X241" s="13"/>
      <c r="Y241" s="13"/>
      <c r="Z241" s="13"/>
      <c r="AA241" s="13"/>
      <c r="AB241" s="13"/>
      <c r="AC241" s="13"/>
      <c r="AD241" s="13"/>
      <c r="AE241" s="13"/>
      <c r="AT241" s="244" t="s">
        <v>190</v>
      </c>
      <c r="AU241" s="244" t="s">
        <v>83</v>
      </c>
      <c r="AV241" s="13" t="s">
        <v>81</v>
      </c>
      <c r="AW241" s="13" t="s">
        <v>34</v>
      </c>
      <c r="AX241" s="13" t="s">
        <v>74</v>
      </c>
      <c r="AY241" s="244" t="s">
        <v>180</v>
      </c>
    </row>
    <row r="242" s="14" customFormat="1">
      <c r="A242" s="14"/>
      <c r="B242" s="245"/>
      <c r="C242" s="246"/>
      <c r="D242" s="236" t="s">
        <v>190</v>
      </c>
      <c r="E242" s="247" t="s">
        <v>19</v>
      </c>
      <c r="F242" s="248" t="s">
        <v>335</v>
      </c>
      <c r="G242" s="246"/>
      <c r="H242" s="249">
        <v>23</v>
      </c>
      <c r="I242" s="250"/>
      <c r="J242" s="246"/>
      <c r="K242" s="246"/>
      <c r="L242" s="251"/>
      <c r="M242" s="252"/>
      <c r="N242" s="253"/>
      <c r="O242" s="253"/>
      <c r="P242" s="253"/>
      <c r="Q242" s="253"/>
      <c r="R242" s="253"/>
      <c r="S242" s="253"/>
      <c r="T242" s="254"/>
      <c r="U242" s="14"/>
      <c r="V242" s="14"/>
      <c r="W242" s="14"/>
      <c r="X242" s="14"/>
      <c r="Y242" s="14"/>
      <c r="Z242" s="14"/>
      <c r="AA242" s="14"/>
      <c r="AB242" s="14"/>
      <c r="AC242" s="14"/>
      <c r="AD242" s="14"/>
      <c r="AE242" s="14"/>
      <c r="AT242" s="255" t="s">
        <v>190</v>
      </c>
      <c r="AU242" s="255" t="s">
        <v>83</v>
      </c>
      <c r="AV242" s="14" t="s">
        <v>83</v>
      </c>
      <c r="AW242" s="14" t="s">
        <v>34</v>
      </c>
      <c r="AX242" s="14" t="s">
        <v>74</v>
      </c>
      <c r="AY242" s="255" t="s">
        <v>180</v>
      </c>
    </row>
    <row r="243" s="13" customFormat="1">
      <c r="A243" s="13"/>
      <c r="B243" s="234"/>
      <c r="C243" s="235"/>
      <c r="D243" s="236" t="s">
        <v>190</v>
      </c>
      <c r="E243" s="237" t="s">
        <v>19</v>
      </c>
      <c r="F243" s="238" t="s">
        <v>2791</v>
      </c>
      <c r="G243" s="235"/>
      <c r="H243" s="237" t="s">
        <v>19</v>
      </c>
      <c r="I243" s="239"/>
      <c r="J243" s="235"/>
      <c r="K243" s="235"/>
      <c r="L243" s="240"/>
      <c r="M243" s="241"/>
      <c r="N243" s="242"/>
      <c r="O243" s="242"/>
      <c r="P243" s="242"/>
      <c r="Q243" s="242"/>
      <c r="R243" s="242"/>
      <c r="S243" s="242"/>
      <c r="T243" s="243"/>
      <c r="U243" s="13"/>
      <c r="V243" s="13"/>
      <c r="W243" s="13"/>
      <c r="X243" s="13"/>
      <c r="Y243" s="13"/>
      <c r="Z243" s="13"/>
      <c r="AA243" s="13"/>
      <c r="AB243" s="13"/>
      <c r="AC243" s="13"/>
      <c r="AD243" s="13"/>
      <c r="AE243" s="13"/>
      <c r="AT243" s="244" t="s">
        <v>190</v>
      </c>
      <c r="AU243" s="244" t="s">
        <v>83</v>
      </c>
      <c r="AV243" s="13" t="s">
        <v>81</v>
      </c>
      <c r="AW243" s="13" t="s">
        <v>34</v>
      </c>
      <c r="AX243" s="13" t="s">
        <v>74</v>
      </c>
      <c r="AY243" s="244" t="s">
        <v>180</v>
      </c>
    </row>
    <row r="244" s="14" customFormat="1">
      <c r="A244" s="14"/>
      <c r="B244" s="245"/>
      <c r="C244" s="246"/>
      <c r="D244" s="236" t="s">
        <v>190</v>
      </c>
      <c r="E244" s="247" t="s">
        <v>19</v>
      </c>
      <c r="F244" s="248" t="s">
        <v>214</v>
      </c>
      <c r="G244" s="246"/>
      <c r="H244" s="249">
        <v>6</v>
      </c>
      <c r="I244" s="250"/>
      <c r="J244" s="246"/>
      <c r="K244" s="246"/>
      <c r="L244" s="251"/>
      <c r="M244" s="252"/>
      <c r="N244" s="253"/>
      <c r="O244" s="253"/>
      <c r="P244" s="253"/>
      <c r="Q244" s="253"/>
      <c r="R244" s="253"/>
      <c r="S244" s="253"/>
      <c r="T244" s="254"/>
      <c r="U244" s="14"/>
      <c r="V244" s="14"/>
      <c r="W244" s="14"/>
      <c r="X244" s="14"/>
      <c r="Y244" s="14"/>
      <c r="Z244" s="14"/>
      <c r="AA244" s="14"/>
      <c r="AB244" s="14"/>
      <c r="AC244" s="14"/>
      <c r="AD244" s="14"/>
      <c r="AE244" s="14"/>
      <c r="AT244" s="255" t="s">
        <v>190</v>
      </c>
      <c r="AU244" s="255" t="s">
        <v>83</v>
      </c>
      <c r="AV244" s="14" t="s">
        <v>83</v>
      </c>
      <c r="AW244" s="14" t="s">
        <v>34</v>
      </c>
      <c r="AX244" s="14" t="s">
        <v>74</v>
      </c>
      <c r="AY244" s="255" t="s">
        <v>180</v>
      </c>
    </row>
    <row r="245" s="15" customFormat="1">
      <c r="A245" s="15"/>
      <c r="B245" s="256"/>
      <c r="C245" s="257"/>
      <c r="D245" s="236" t="s">
        <v>190</v>
      </c>
      <c r="E245" s="258" t="s">
        <v>19</v>
      </c>
      <c r="F245" s="259" t="s">
        <v>227</v>
      </c>
      <c r="G245" s="257"/>
      <c r="H245" s="260">
        <v>29</v>
      </c>
      <c r="I245" s="261"/>
      <c r="J245" s="257"/>
      <c r="K245" s="257"/>
      <c r="L245" s="262"/>
      <c r="M245" s="263"/>
      <c r="N245" s="264"/>
      <c r="O245" s="264"/>
      <c r="P245" s="264"/>
      <c r="Q245" s="264"/>
      <c r="R245" s="264"/>
      <c r="S245" s="264"/>
      <c r="T245" s="265"/>
      <c r="U245" s="15"/>
      <c r="V245" s="15"/>
      <c r="W245" s="15"/>
      <c r="X245" s="15"/>
      <c r="Y245" s="15"/>
      <c r="Z245" s="15"/>
      <c r="AA245" s="15"/>
      <c r="AB245" s="15"/>
      <c r="AC245" s="15"/>
      <c r="AD245" s="15"/>
      <c r="AE245" s="15"/>
      <c r="AT245" s="266" t="s">
        <v>190</v>
      </c>
      <c r="AU245" s="266" t="s">
        <v>83</v>
      </c>
      <c r="AV245" s="15" t="s">
        <v>186</v>
      </c>
      <c r="AW245" s="15" t="s">
        <v>34</v>
      </c>
      <c r="AX245" s="15" t="s">
        <v>81</v>
      </c>
      <c r="AY245" s="266" t="s">
        <v>180</v>
      </c>
    </row>
    <row r="246" s="2" customFormat="1" ht="16.5" customHeight="1">
      <c r="A246" s="41"/>
      <c r="B246" s="42"/>
      <c r="C246" s="278" t="s">
        <v>458</v>
      </c>
      <c r="D246" s="304" t="s">
        <v>330</v>
      </c>
      <c r="E246" s="279" t="s">
        <v>2959</v>
      </c>
      <c r="F246" s="280" t="s">
        <v>2960</v>
      </c>
      <c r="G246" s="281" t="s">
        <v>386</v>
      </c>
      <c r="H246" s="282">
        <v>29</v>
      </c>
      <c r="I246" s="283"/>
      <c r="J246" s="284">
        <f>ROUND(I246*H246,2)</f>
        <v>0</v>
      </c>
      <c r="K246" s="280" t="s">
        <v>185</v>
      </c>
      <c r="L246" s="285"/>
      <c r="M246" s="286" t="s">
        <v>19</v>
      </c>
      <c r="N246" s="287" t="s">
        <v>45</v>
      </c>
      <c r="O246" s="87"/>
      <c r="P246" s="225">
        <f>O246*H246</f>
        <v>0</v>
      </c>
      <c r="Q246" s="225">
        <v>0.0053</v>
      </c>
      <c r="R246" s="225">
        <f>Q246*H246</f>
        <v>0.1537</v>
      </c>
      <c r="S246" s="225">
        <v>0</v>
      </c>
      <c r="T246" s="226">
        <f>S246*H246</f>
        <v>0</v>
      </c>
      <c r="U246" s="41"/>
      <c r="V246" s="41"/>
      <c r="W246" s="41"/>
      <c r="X246" s="41"/>
      <c r="Y246" s="41"/>
      <c r="Z246" s="41"/>
      <c r="AA246" s="41"/>
      <c r="AB246" s="41"/>
      <c r="AC246" s="41"/>
      <c r="AD246" s="41"/>
      <c r="AE246" s="41"/>
      <c r="AR246" s="227" t="s">
        <v>228</v>
      </c>
      <c r="AT246" s="227" t="s">
        <v>330</v>
      </c>
      <c r="AU246" s="227" t="s">
        <v>83</v>
      </c>
      <c r="AY246" s="20" t="s">
        <v>180</v>
      </c>
      <c r="BE246" s="228">
        <f>IF(N246="základní",J246,0)</f>
        <v>0</v>
      </c>
      <c r="BF246" s="228">
        <f>IF(N246="snížená",J246,0)</f>
        <v>0</v>
      </c>
      <c r="BG246" s="228">
        <f>IF(N246="zákl. přenesená",J246,0)</f>
        <v>0</v>
      </c>
      <c r="BH246" s="228">
        <f>IF(N246="sníž. přenesená",J246,0)</f>
        <v>0</v>
      </c>
      <c r="BI246" s="228">
        <f>IF(N246="nulová",J246,0)</f>
        <v>0</v>
      </c>
      <c r="BJ246" s="20" t="s">
        <v>81</v>
      </c>
      <c r="BK246" s="228">
        <f>ROUND(I246*H246,2)</f>
        <v>0</v>
      </c>
      <c r="BL246" s="20" t="s">
        <v>186</v>
      </c>
      <c r="BM246" s="227" t="s">
        <v>2961</v>
      </c>
    </row>
    <row r="247" s="2" customFormat="1" ht="16.5" customHeight="1">
      <c r="A247" s="41"/>
      <c r="B247" s="42"/>
      <c r="C247" s="216" t="s">
        <v>463</v>
      </c>
      <c r="D247" s="216" t="s">
        <v>182</v>
      </c>
      <c r="E247" s="217" t="s">
        <v>2962</v>
      </c>
      <c r="F247" s="218" t="s">
        <v>2963</v>
      </c>
      <c r="G247" s="219" t="s">
        <v>350</v>
      </c>
      <c r="H247" s="220">
        <v>8.8800000000000008</v>
      </c>
      <c r="I247" s="221"/>
      <c r="J247" s="222">
        <f>ROUND(I247*H247,2)</f>
        <v>0</v>
      </c>
      <c r="K247" s="218" t="s">
        <v>185</v>
      </c>
      <c r="L247" s="47"/>
      <c r="M247" s="223" t="s">
        <v>19</v>
      </c>
      <c r="N247" s="224" t="s">
        <v>45</v>
      </c>
      <c r="O247" s="87"/>
      <c r="P247" s="225">
        <f>O247*H247</f>
        <v>0</v>
      </c>
      <c r="Q247" s="225">
        <v>0.24127000000000001</v>
      </c>
      <c r="R247" s="225">
        <f>Q247*H247</f>
        <v>2.1424776000000003</v>
      </c>
      <c r="S247" s="225">
        <v>0</v>
      </c>
      <c r="T247" s="226">
        <f>S247*H247</f>
        <v>0</v>
      </c>
      <c r="U247" s="41"/>
      <c r="V247" s="41"/>
      <c r="W247" s="41"/>
      <c r="X247" s="41"/>
      <c r="Y247" s="41"/>
      <c r="Z247" s="41"/>
      <c r="AA247" s="41"/>
      <c r="AB247" s="41"/>
      <c r="AC247" s="41"/>
      <c r="AD247" s="41"/>
      <c r="AE247" s="41"/>
      <c r="AR247" s="227" t="s">
        <v>186</v>
      </c>
      <c r="AT247" s="227" t="s">
        <v>182</v>
      </c>
      <c r="AU247" s="227" t="s">
        <v>83</v>
      </c>
      <c r="AY247" s="20" t="s">
        <v>180</v>
      </c>
      <c r="BE247" s="228">
        <f>IF(N247="základní",J247,0)</f>
        <v>0</v>
      </c>
      <c r="BF247" s="228">
        <f>IF(N247="snížená",J247,0)</f>
        <v>0</v>
      </c>
      <c r="BG247" s="228">
        <f>IF(N247="zákl. přenesená",J247,0)</f>
        <v>0</v>
      </c>
      <c r="BH247" s="228">
        <f>IF(N247="sníž. přenesená",J247,0)</f>
        <v>0</v>
      </c>
      <c r="BI247" s="228">
        <f>IF(N247="nulová",J247,0)</f>
        <v>0</v>
      </c>
      <c r="BJ247" s="20" t="s">
        <v>81</v>
      </c>
      <c r="BK247" s="228">
        <f>ROUND(I247*H247,2)</f>
        <v>0</v>
      </c>
      <c r="BL247" s="20" t="s">
        <v>186</v>
      </c>
      <c r="BM247" s="227" t="s">
        <v>2964</v>
      </c>
    </row>
    <row r="248" s="2" customFormat="1">
      <c r="A248" s="41"/>
      <c r="B248" s="42"/>
      <c r="C248" s="43"/>
      <c r="D248" s="229" t="s">
        <v>188</v>
      </c>
      <c r="E248" s="43"/>
      <c r="F248" s="230" t="s">
        <v>2965</v>
      </c>
      <c r="G248" s="43"/>
      <c r="H248" s="43"/>
      <c r="I248" s="231"/>
      <c r="J248" s="43"/>
      <c r="K248" s="43"/>
      <c r="L248" s="47"/>
      <c r="M248" s="232"/>
      <c r="N248" s="233"/>
      <c r="O248" s="87"/>
      <c r="P248" s="87"/>
      <c r="Q248" s="87"/>
      <c r="R248" s="87"/>
      <c r="S248" s="87"/>
      <c r="T248" s="88"/>
      <c r="U248" s="41"/>
      <c r="V248" s="41"/>
      <c r="W248" s="41"/>
      <c r="X248" s="41"/>
      <c r="Y248" s="41"/>
      <c r="Z248" s="41"/>
      <c r="AA248" s="41"/>
      <c r="AB248" s="41"/>
      <c r="AC248" s="41"/>
      <c r="AD248" s="41"/>
      <c r="AE248" s="41"/>
      <c r="AT248" s="20" t="s">
        <v>188</v>
      </c>
      <c r="AU248" s="20" t="s">
        <v>83</v>
      </c>
    </row>
    <row r="249" s="14" customFormat="1">
      <c r="A249" s="14"/>
      <c r="B249" s="245"/>
      <c r="C249" s="246"/>
      <c r="D249" s="236" t="s">
        <v>190</v>
      </c>
      <c r="E249" s="247" t="s">
        <v>19</v>
      </c>
      <c r="F249" s="248" t="s">
        <v>2966</v>
      </c>
      <c r="G249" s="246"/>
      <c r="H249" s="249">
        <v>5.0800000000000001</v>
      </c>
      <c r="I249" s="250"/>
      <c r="J249" s="246"/>
      <c r="K249" s="246"/>
      <c r="L249" s="251"/>
      <c r="M249" s="252"/>
      <c r="N249" s="253"/>
      <c r="O249" s="253"/>
      <c r="P249" s="253"/>
      <c r="Q249" s="253"/>
      <c r="R249" s="253"/>
      <c r="S249" s="253"/>
      <c r="T249" s="254"/>
      <c r="U249" s="14"/>
      <c r="V249" s="14"/>
      <c r="W249" s="14"/>
      <c r="X249" s="14"/>
      <c r="Y249" s="14"/>
      <c r="Z249" s="14"/>
      <c r="AA249" s="14"/>
      <c r="AB249" s="14"/>
      <c r="AC249" s="14"/>
      <c r="AD249" s="14"/>
      <c r="AE249" s="14"/>
      <c r="AT249" s="255" t="s">
        <v>190</v>
      </c>
      <c r="AU249" s="255" t="s">
        <v>83</v>
      </c>
      <c r="AV249" s="14" t="s">
        <v>83</v>
      </c>
      <c r="AW249" s="14" t="s">
        <v>34</v>
      </c>
      <c r="AX249" s="14" t="s">
        <v>74</v>
      </c>
      <c r="AY249" s="255" t="s">
        <v>180</v>
      </c>
    </row>
    <row r="250" s="14" customFormat="1">
      <c r="A250" s="14"/>
      <c r="B250" s="245"/>
      <c r="C250" s="246"/>
      <c r="D250" s="236" t="s">
        <v>190</v>
      </c>
      <c r="E250" s="247" t="s">
        <v>19</v>
      </c>
      <c r="F250" s="248" t="s">
        <v>2916</v>
      </c>
      <c r="G250" s="246"/>
      <c r="H250" s="249">
        <v>3.7999999999999998</v>
      </c>
      <c r="I250" s="250"/>
      <c r="J250" s="246"/>
      <c r="K250" s="246"/>
      <c r="L250" s="251"/>
      <c r="M250" s="252"/>
      <c r="N250" s="253"/>
      <c r="O250" s="253"/>
      <c r="P250" s="253"/>
      <c r="Q250" s="253"/>
      <c r="R250" s="253"/>
      <c r="S250" s="253"/>
      <c r="T250" s="254"/>
      <c r="U250" s="14"/>
      <c r="V250" s="14"/>
      <c r="W250" s="14"/>
      <c r="X250" s="14"/>
      <c r="Y250" s="14"/>
      <c r="Z250" s="14"/>
      <c r="AA250" s="14"/>
      <c r="AB250" s="14"/>
      <c r="AC250" s="14"/>
      <c r="AD250" s="14"/>
      <c r="AE250" s="14"/>
      <c r="AT250" s="255" t="s">
        <v>190</v>
      </c>
      <c r="AU250" s="255" t="s">
        <v>83</v>
      </c>
      <c r="AV250" s="14" t="s">
        <v>83</v>
      </c>
      <c r="AW250" s="14" t="s">
        <v>34</v>
      </c>
      <c r="AX250" s="14" t="s">
        <v>74</v>
      </c>
      <c r="AY250" s="255" t="s">
        <v>180</v>
      </c>
    </row>
    <row r="251" s="15" customFormat="1">
      <c r="A251" s="15"/>
      <c r="B251" s="256"/>
      <c r="C251" s="257"/>
      <c r="D251" s="236" t="s">
        <v>190</v>
      </c>
      <c r="E251" s="258" t="s">
        <v>19</v>
      </c>
      <c r="F251" s="259" t="s">
        <v>227</v>
      </c>
      <c r="G251" s="257"/>
      <c r="H251" s="260">
        <v>8.879999999999999</v>
      </c>
      <c r="I251" s="261"/>
      <c r="J251" s="257"/>
      <c r="K251" s="257"/>
      <c r="L251" s="262"/>
      <c r="M251" s="263"/>
      <c r="N251" s="264"/>
      <c r="O251" s="264"/>
      <c r="P251" s="264"/>
      <c r="Q251" s="264"/>
      <c r="R251" s="264"/>
      <c r="S251" s="264"/>
      <c r="T251" s="265"/>
      <c r="U251" s="15"/>
      <c r="V251" s="15"/>
      <c r="W251" s="15"/>
      <c r="X251" s="15"/>
      <c r="Y251" s="15"/>
      <c r="Z251" s="15"/>
      <c r="AA251" s="15"/>
      <c r="AB251" s="15"/>
      <c r="AC251" s="15"/>
      <c r="AD251" s="15"/>
      <c r="AE251" s="15"/>
      <c r="AT251" s="266" t="s">
        <v>190</v>
      </c>
      <c r="AU251" s="266" t="s">
        <v>83</v>
      </c>
      <c r="AV251" s="15" t="s">
        <v>186</v>
      </c>
      <c r="AW251" s="15" t="s">
        <v>34</v>
      </c>
      <c r="AX251" s="15" t="s">
        <v>81</v>
      </c>
      <c r="AY251" s="266" t="s">
        <v>180</v>
      </c>
    </row>
    <row r="252" s="2" customFormat="1" ht="16.5" customHeight="1">
      <c r="A252" s="41"/>
      <c r="B252" s="42"/>
      <c r="C252" s="278" t="s">
        <v>468</v>
      </c>
      <c r="D252" s="278" t="s">
        <v>330</v>
      </c>
      <c r="E252" s="279" t="s">
        <v>2967</v>
      </c>
      <c r="F252" s="280" t="s">
        <v>2968</v>
      </c>
      <c r="G252" s="281" t="s">
        <v>386</v>
      </c>
      <c r="H252" s="282">
        <v>50.749000000000002</v>
      </c>
      <c r="I252" s="283"/>
      <c r="J252" s="284">
        <f>ROUND(I252*H252,2)</f>
        <v>0</v>
      </c>
      <c r="K252" s="280" t="s">
        <v>185</v>
      </c>
      <c r="L252" s="285"/>
      <c r="M252" s="286" t="s">
        <v>19</v>
      </c>
      <c r="N252" s="287" t="s">
        <v>45</v>
      </c>
      <c r="O252" s="87"/>
      <c r="P252" s="225">
        <f>O252*H252</f>
        <v>0</v>
      </c>
      <c r="Q252" s="225">
        <v>0.034000000000000002</v>
      </c>
      <c r="R252" s="225">
        <f>Q252*H252</f>
        <v>1.7254660000000002</v>
      </c>
      <c r="S252" s="225">
        <v>0</v>
      </c>
      <c r="T252" s="226">
        <f>S252*H252</f>
        <v>0</v>
      </c>
      <c r="U252" s="41"/>
      <c r="V252" s="41"/>
      <c r="W252" s="41"/>
      <c r="X252" s="41"/>
      <c r="Y252" s="41"/>
      <c r="Z252" s="41"/>
      <c r="AA252" s="41"/>
      <c r="AB252" s="41"/>
      <c r="AC252" s="41"/>
      <c r="AD252" s="41"/>
      <c r="AE252" s="41"/>
      <c r="AR252" s="227" t="s">
        <v>228</v>
      </c>
      <c r="AT252" s="227" t="s">
        <v>330</v>
      </c>
      <c r="AU252" s="227" t="s">
        <v>83</v>
      </c>
      <c r="AY252" s="20" t="s">
        <v>180</v>
      </c>
      <c r="BE252" s="228">
        <f>IF(N252="základní",J252,0)</f>
        <v>0</v>
      </c>
      <c r="BF252" s="228">
        <f>IF(N252="snížená",J252,0)</f>
        <v>0</v>
      </c>
      <c r="BG252" s="228">
        <f>IF(N252="zákl. přenesená",J252,0)</f>
        <v>0</v>
      </c>
      <c r="BH252" s="228">
        <f>IF(N252="sníž. přenesená",J252,0)</f>
        <v>0</v>
      </c>
      <c r="BI252" s="228">
        <f>IF(N252="nulová",J252,0)</f>
        <v>0</v>
      </c>
      <c r="BJ252" s="20" t="s">
        <v>81</v>
      </c>
      <c r="BK252" s="228">
        <f>ROUND(I252*H252,2)</f>
        <v>0</v>
      </c>
      <c r="BL252" s="20" t="s">
        <v>186</v>
      </c>
      <c r="BM252" s="227" t="s">
        <v>2969</v>
      </c>
    </row>
    <row r="253" s="14" customFormat="1">
      <c r="A253" s="14"/>
      <c r="B253" s="245"/>
      <c r="C253" s="246"/>
      <c r="D253" s="236" t="s">
        <v>190</v>
      </c>
      <c r="E253" s="246"/>
      <c r="F253" s="248" t="s">
        <v>2970</v>
      </c>
      <c r="G253" s="246"/>
      <c r="H253" s="249">
        <v>50.749000000000002</v>
      </c>
      <c r="I253" s="250"/>
      <c r="J253" s="246"/>
      <c r="K253" s="246"/>
      <c r="L253" s="251"/>
      <c r="M253" s="252"/>
      <c r="N253" s="253"/>
      <c r="O253" s="253"/>
      <c r="P253" s="253"/>
      <c r="Q253" s="253"/>
      <c r="R253" s="253"/>
      <c r="S253" s="253"/>
      <c r="T253" s="254"/>
      <c r="U253" s="14"/>
      <c r="V253" s="14"/>
      <c r="W253" s="14"/>
      <c r="X253" s="14"/>
      <c r="Y253" s="14"/>
      <c r="Z253" s="14"/>
      <c r="AA253" s="14"/>
      <c r="AB253" s="14"/>
      <c r="AC253" s="14"/>
      <c r="AD253" s="14"/>
      <c r="AE253" s="14"/>
      <c r="AT253" s="255" t="s">
        <v>190</v>
      </c>
      <c r="AU253" s="255" t="s">
        <v>83</v>
      </c>
      <c r="AV253" s="14" t="s">
        <v>83</v>
      </c>
      <c r="AW253" s="14" t="s">
        <v>4</v>
      </c>
      <c r="AX253" s="14" t="s">
        <v>81</v>
      </c>
      <c r="AY253" s="255" t="s">
        <v>180</v>
      </c>
    </row>
    <row r="254" s="2" customFormat="1" ht="16.5" customHeight="1">
      <c r="A254" s="41"/>
      <c r="B254" s="42"/>
      <c r="C254" s="216" t="s">
        <v>474</v>
      </c>
      <c r="D254" s="302" t="s">
        <v>182</v>
      </c>
      <c r="E254" s="217" t="s">
        <v>2971</v>
      </c>
      <c r="F254" s="218" t="s">
        <v>2972</v>
      </c>
      <c r="G254" s="219" t="s">
        <v>386</v>
      </c>
      <c r="H254" s="220">
        <v>1</v>
      </c>
      <c r="I254" s="221"/>
      <c r="J254" s="222">
        <f>ROUND(I254*H254,2)</f>
        <v>0</v>
      </c>
      <c r="K254" s="218" t="s">
        <v>185</v>
      </c>
      <c r="L254" s="47"/>
      <c r="M254" s="223" t="s">
        <v>19</v>
      </c>
      <c r="N254" s="224" t="s">
        <v>45</v>
      </c>
      <c r="O254" s="87"/>
      <c r="P254" s="225">
        <f>O254*H254</f>
        <v>0</v>
      </c>
      <c r="Q254" s="225">
        <v>0</v>
      </c>
      <c r="R254" s="225">
        <f>Q254*H254</f>
        <v>0</v>
      </c>
      <c r="S254" s="225">
        <v>0</v>
      </c>
      <c r="T254" s="226">
        <f>S254*H254</f>
        <v>0</v>
      </c>
      <c r="U254" s="41"/>
      <c r="V254" s="41"/>
      <c r="W254" s="41"/>
      <c r="X254" s="41"/>
      <c r="Y254" s="41"/>
      <c r="Z254" s="41"/>
      <c r="AA254" s="41"/>
      <c r="AB254" s="41"/>
      <c r="AC254" s="41"/>
      <c r="AD254" s="41"/>
      <c r="AE254" s="41"/>
      <c r="AR254" s="227" t="s">
        <v>186</v>
      </c>
      <c r="AT254" s="227" t="s">
        <v>182</v>
      </c>
      <c r="AU254" s="227" t="s">
        <v>83</v>
      </c>
      <c r="AY254" s="20" t="s">
        <v>180</v>
      </c>
      <c r="BE254" s="228">
        <f>IF(N254="základní",J254,0)</f>
        <v>0</v>
      </c>
      <c r="BF254" s="228">
        <f>IF(N254="snížená",J254,0)</f>
        <v>0</v>
      </c>
      <c r="BG254" s="228">
        <f>IF(N254="zákl. přenesená",J254,0)</f>
        <v>0</v>
      </c>
      <c r="BH254" s="228">
        <f>IF(N254="sníž. přenesená",J254,0)</f>
        <v>0</v>
      </c>
      <c r="BI254" s="228">
        <f>IF(N254="nulová",J254,0)</f>
        <v>0</v>
      </c>
      <c r="BJ254" s="20" t="s">
        <v>81</v>
      </c>
      <c r="BK254" s="228">
        <f>ROUND(I254*H254,2)</f>
        <v>0</v>
      </c>
      <c r="BL254" s="20" t="s">
        <v>186</v>
      </c>
      <c r="BM254" s="227" t="s">
        <v>2973</v>
      </c>
    </row>
    <row r="255" s="2" customFormat="1">
      <c r="A255" s="41"/>
      <c r="B255" s="42"/>
      <c r="C255" s="43"/>
      <c r="D255" s="229" t="s">
        <v>188</v>
      </c>
      <c r="E255" s="43"/>
      <c r="F255" s="230" t="s">
        <v>2974</v>
      </c>
      <c r="G255" s="43"/>
      <c r="H255" s="43"/>
      <c r="I255" s="231"/>
      <c r="J255" s="43"/>
      <c r="K255" s="43"/>
      <c r="L255" s="47"/>
      <c r="M255" s="232"/>
      <c r="N255" s="233"/>
      <c r="O255" s="87"/>
      <c r="P255" s="87"/>
      <c r="Q255" s="87"/>
      <c r="R255" s="87"/>
      <c r="S255" s="87"/>
      <c r="T255" s="88"/>
      <c r="U255" s="41"/>
      <c r="V255" s="41"/>
      <c r="W255" s="41"/>
      <c r="X255" s="41"/>
      <c r="Y255" s="41"/>
      <c r="Z255" s="41"/>
      <c r="AA255" s="41"/>
      <c r="AB255" s="41"/>
      <c r="AC255" s="41"/>
      <c r="AD255" s="41"/>
      <c r="AE255" s="41"/>
      <c r="AT255" s="20" t="s">
        <v>188</v>
      </c>
      <c r="AU255" s="20" t="s">
        <v>83</v>
      </c>
    </row>
    <row r="256" s="13" customFormat="1">
      <c r="A256" s="13"/>
      <c r="B256" s="234"/>
      <c r="C256" s="235"/>
      <c r="D256" s="236" t="s">
        <v>190</v>
      </c>
      <c r="E256" s="237" t="s">
        <v>19</v>
      </c>
      <c r="F256" s="238" t="s">
        <v>2791</v>
      </c>
      <c r="G256" s="235"/>
      <c r="H256" s="237" t="s">
        <v>19</v>
      </c>
      <c r="I256" s="239"/>
      <c r="J256" s="235"/>
      <c r="K256" s="235"/>
      <c r="L256" s="240"/>
      <c r="M256" s="241"/>
      <c r="N256" s="242"/>
      <c r="O256" s="242"/>
      <c r="P256" s="242"/>
      <c r="Q256" s="242"/>
      <c r="R256" s="242"/>
      <c r="S256" s="242"/>
      <c r="T256" s="243"/>
      <c r="U256" s="13"/>
      <c r="V256" s="13"/>
      <c r="W256" s="13"/>
      <c r="X256" s="13"/>
      <c r="Y256" s="13"/>
      <c r="Z256" s="13"/>
      <c r="AA256" s="13"/>
      <c r="AB256" s="13"/>
      <c r="AC256" s="13"/>
      <c r="AD256" s="13"/>
      <c r="AE256" s="13"/>
      <c r="AT256" s="244" t="s">
        <v>190</v>
      </c>
      <c r="AU256" s="244" t="s">
        <v>83</v>
      </c>
      <c r="AV256" s="13" t="s">
        <v>81</v>
      </c>
      <c r="AW256" s="13" t="s">
        <v>34</v>
      </c>
      <c r="AX256" s="13" t="s">
        <v>74</v>
      </c>
      <c r="AY256" s="244" t="s">
        <v>180</v>
      </c>
    </row>
    <row r="257" s="14" customFormat="1">
      <c r="A257" s="14"/>
      <c r="B257" s="245"/>
      <c r="C257" s="246"/>
      <c r="D257" s="236" t="s">
        <v>190</v>
      </c>
      <c r="E257" s="247" t="s">
        <v>19</v>
      </c>
      <c r="F257" s="248" t="s">
        <v>81</v>
      </c>
      <c r="G257" s="246"/>
      <c r="H257" s="249">
        <v>1</v>
      </c>
      <c r="I257" s="250"/>
      <c r="J257" s="246"/>
      <c r="K257" s="246"/>
      <c r="L257" s="251"/>
      <c r="M257" s="252"/>
      <c r="N257" s="253"/>
      <c r="O257" s="253"/>
      <c r="P257" s="253"/>
      <c r="Q257" s="253"/>
      <c r="R257" s="253"/>
      <c r="S257" s="253"/>
      <c r="T257" s="254"/>
      <c r="U257" s="14"/>
      <c r="V257" s="14"/>
      <c r="W257" s="14"/>
      <c r="X257" s="14"/>
      <c r="Y257" s="14"/>
      <c r="Z257" s="14"/>
      <c r="AA257" s="14"/>
      <c r="AB257" s="14"/>
      <c r="AC257" s="14"/>
      <c r="AD257" s="14"/>
      <c r="AE257" s="14"/>
      <c r="AT257" s="255" t="s">
        <v>190</v>
      </c>
      <c r="AU257" s="255" t="s">
        <v>83</v>
      </c>
      <c r="AV257" s="14" t="s">
        <v>83</v>
      </c>
      <c r="AW257" s="14" t="s">
        <v>34</v>
      </c>
      <c r="AX257" s="14" t="s">
        <v>81</v>
      </c>
      <c r="AY257" s="255" t="s">
        <v>180</v>
      </c>
    </row>
    <row r="258" s="2" customFormat="1" ht="16.5" customHeight="1">
      <c r="A258" s="41"/>
      <c r="B258" s="42"/>
      <c r="C258" s="278" t="s">
        <v>479</v>
      </c>
      <c r="D258" s="305" t="s">
        <v>330</v>
      </c>
      <c r="E258" s="279" t="s">
        <v>2975</v>
      </c>
      <c r="F258" s="280" t="s">
        <v>2976</v>
      </c>
      <c r="G258" s="281" t="s">
        <v>386</v>
      </c>
      <c r="H258" s="282">
        <v>1</v>
      </c>
      <c r="I258" s="283"/>
      <c r="J258" s="284">
        <f>ROUND(I258*H258,2)</f>
        <v>0</v>
      </c>
      <c r="K258" s="280" t="s">
        <v>185</v>
      </c>
      <c r="L258" s="285"/>
      <c r="M258" s="286" t="s">
        <v>19</v>
      </c>
      <c r="N258" s="287" t="s">
        <v>45</v>
      </c>
      <c r="O258" s="87"/>
      <c r="P258" s="225">
        <f>O258*H258</f>
        <v>0</v>
      </c>
      <c r="Q258" s="225">
        <v>0.045659999999999999</v>
      </c>
      <c r="R258" s="225">
        <f>Q258*H258</f>
        <v>0.045659999999999999</v>
      </c>
      <c r="S258" s="225">
        <v>0</v>
      </c>
      <c r="T258" s="226">
        <f>S258*H258</f>
        <v>0</v>
      </c>
      <c r="U258" s="41"/>
      <c r="V258" s="41"/>
      <c r="W258" s="41"/>
      <c r="X258" s="41"/>
      <c r="Y258" s="41"/>
      <c r="Z258" s="41"/>
      <c r="AA258" s="41"/>
      <c r="AB258" s="41"/>
      <c r="AC258" s="41"/>
      <c r="AD258" s="41"/>
      <c r="AE258" s="41"/>
      <c r="AR258" s="227" t="s">
        <v>228</v>
      </c>
      <c r="AT258" s="227" t="s">
        <v>330</v>
      </c>
      <c r="AU258" s="227" t="s">
        <v>83</v>
      </c>
      <c r="AY258" s="20" t="s">
        <v>180</v>
      </c>
      <c r="BE258" s="228">
        <f>IF(N258="základní",J258,0)</f>
        <v>0</v>
      </c>
      <c r="BF258" s="228">
        <f>IF(N258="snížená",J258,0)</f>
        <v>0</v>
      </c>
      <c r="BG258" s="228">
        <f>IF(N258="zákl. přenesená",J258,0)</f>
        <v>0</v>
      </c>
      <c r="BH258" s="228">
        <f>IF(N258="sníž. přenesená",J258,0)</f>
        <v>0</v>
      </c>
      <c r="BI258" s="228">
        <f>IF(N258="nulová",J258,0)</f>
        <v>0</v>
      </c>
      <c r="BJ258" s="20" t="s">
        <v>81</v>
      </c>
      <c r="BK258" s="228">
        <f>ROUND(I258*H258,2)</f>
        <v>0</v>
      </c>
      <c r="BL258" s="20" t="s">
        <v>186</v>
      </c>
      <c r="BM258" s="227" t="s">
        <v>2977</v>
      </c>
    </row>
    <row r="259" s="2" customFormat="1" ht="16.5" customHeight="1">
      <c r="A259" s="41"/>
      <c r="B259" s="42"/>
      <c r="C259" s="216" t="s">
        <v>484</v>
      </c>
      <c r="D259" s="216" t="s">
        <v>182</v>
      </c>
      <c r="E259" s="217" t="s">
        <v>2978</v>
      </c>
      <c r="F259" s="218" t="s">
        <v>2979</v>
      </c>
      <c r="G259" s="219" t="s">
        <v>386</v>
      </c>
      <c r="H259" s="220">
        <v>1</v>
      </c>
      <c r="I259" s="221"/>
      <c r="J259" s="222">
        <f>ROUND(I259*H259,2)</f>
        <v>0</v>
      </c>
      <c r="K259" s="218" t="s">
        <v>185</v>
      </c>
      <c r="L259" s="47"/>
      <c r="M259" s="223" t="s">
        <v>19</v>
      </c>
      <c r="N259" s="224" t="s">
        <v>45</v>
      </c>
      <c r="O259" s="87"/>
      <c r="P259" s="225">
        <f>O259*H259</f>
        <v>0</v>
      </c>
      <c r="Q259" s="225">
        <v>0</v>
      </c>
      <c r="R259" s="225">
        <f>Q259*H259</f>
        <v>0</v>
      </c>
      <c r="S259" s="225">
        <v>0</v>
      </c>
      <c r="T259" s="226">
        <f>S259*H259</f>
        <v>0</v>
      </c>
      <c r="U259" s="41"/>
      <c r="V259" s="41"/>
      <c r="W259" s="41"/>
      <c r="X259" s="41"/>
      <c r="Y259" s="41"/>
      <c r="Z259" s="41"/>
      <c r="AA259" s="41"/>
      <c r="AB259" s="41"/>
      <c r="AC259" s="41"/>
      <c r="AD259" s="41"/>
      <c r="AE259" s="41"/>
      <c r="AR259" s="227" t="s">
        <v>186</v>
      </c>
      <c r="AT259" s="227" t="s">
        <v>182</v>
      </c>
      <c r="AU259" s="227" t="s">
        <v>83</v>
      </c>
      <c r="AY259" s="20" t="s">
        <v>180</v>
      </c>
      <c r="BE259" s="228">
        <f>IF(N259="základní",J259,0)</f>
        <v>0</v>
      </c>
      <c r="BF259" s="228">
        <f>IF(N259="snížená",J259,0)</f>
        <v>0</v>
      </c>
      <c r="BG259" s="228">
        <f>IF(N259="zákl. přenesená",J259,0)</f>
        <v>0</v>
      </c>
      <c r="BH259" s="228">
        <f>IF(N259="sníž. přenesená",J259,0)</f>
        <v>0</v>
      </c>
      <c r="BI259" s="228">
        <f>IF(N259="nulová",J259,0)</f>
        <v>0</v>
      </c>
      <c r="BJ259" s="20" t="s">
        <v>81</v>
      </c>
      <c r="BK259" s="228">
        <f>ROUND(I259*H259,2)</f>
        <v>0</v>
      </c>
      <c r="BL259" s="20" t="s">
        <v>186</v>
      </c>
      <c r="BM259" s="227" t="s">
        <v>2980</v>
      </c>
    </row>
    <row r="260" s="2" customFormat="1">
      <c r="A260" s="41"/>
      <c r="B260" s="42"/>
      <c r="C260" s="43"/>
      <c r="D260" s="229" t="s">
        <v>188</v>
      </c>
      <c r="E260" s="43"/>
      <c r="F260" s="230" t="s">
        <v>2981</v>
      </c>
      <c r="G260" s="43"/>
      <c r="H260" s="43"/>
      <c r="I260" s="231"/>
      <c r="J260" s="43"/>
      <c r="K260" s="43"/>
      <c r="L260" s="47"/>
      <c r="M260" s="232"/>
      <c r="N260" s="233"/>
      <c r="O260" s="87"/>
      <c r="P260" s="87"/>
      <c r="Q260" s="87"/>
      <c r="R260" s="87"/>
      <c r="S260" s="87"/>
      <c r="T260" s="88"/>
      <c r="U260" s="41"/>
      <c r="V260" s="41"/>
      <c r="W260" s="41"/>
      <c r="X260" s="41"/>
      <c r="Y260" s="41"/>
      <c r="Z260" s="41"/>
      <c r="AA260" s="41"/>
      <c r="AB260" s="41"/>
      <c r="AC260" s="41"/>
      <c r="AD260" s="41"/>
      <c r="AE260" s="41"/>
      <c r="AT260" s="20" t="s">
        <v>188</v>
      </c>
      <c r="AU260" s="20" t="s">
        <v>83</v>
      </c>
    </row>
    <row r="261" s="2" customFormat="1" ht="16.5" customHeight="1">
      <c r="A261" s="41"/>
      <c r="B261" s="42"/>
      <c r="C261" s="278" t="s">
        <v>488</v>
      </c>
      <c r="D261" s="278" t="s">
        <v>330</v>
      </c>
      <c r="E261" s="279" t="s">
        <v>2982</v>
      </c>
      <c r="F261" s="280" t="s">
        <v>2983</v>
      </c>
      <c r="G261" s="281" t="s">
        <v>386</v>
      </c>
      <c r="H261" s="282">
        <v>1</v>
      </c>
      <c r="I261" s="283"/>
      <c r="J261" s="284">
        <f>ROUND(I261*H261,2)</f>
        <v>0</v>
      </c>
      <c r="K261" s="280" t="s">
        <v>185</v>
      </c>
      <c r="L261" s="285"/>
      <c r="M261" s="286" t="s">
        <v>19</v>
      </c>
      <c r="N261" s="287" t="s">
        <v>45</v>
      </c>
      <c r="O261" s="87"/>
      <c r="P261" s="225">
        <f>O261*H261</f>
        <v>0</v>
      </c>
      <c r="Q261" s="225">
        <v>0.063030000000000003</v>
      </c>
      <c r="R261" s="225">
        <f>Q261*H261</f>
        <v>0.063030000000000003</v>
      </c>
      <c r="S261" s="225">
        <v>0</v>
      </c>
      <c r="T261" s="226">
        <f>S261*H261</f>
        <v>0</v>
      </c>
      <c r="U261" s="41"/>
      <c r="V261" s="41"/>
      <c r="W261" s="41"/>
      <c r="X261" s="41"/>
      <c r="Y261" s="41"/>
      <c r="Z261" s="41"/>
      <c r="AA261" s="41"/>
      <c r="AB261" s="41"/>
      <c r="AC261" s="41"/>
      <c r="AD261" s="41"/>
      <c r="AE261" s="41"/>
      <c r="AR261" s="227" t="s">
        <v>228</v>
      </c>
      <c r="AT261" s="227" t="s">
        <v>330</v>
      </c>
      <c r="AU261" s="227" t="s">
        <v>83</v>
      </c>
      <c r="AY261" s="20" t="s">
        <v>180</v>
      </c>
      <c r="BE261" s="228">
        <f>IF(N261="základní",J261,0)</f>
        <v>0</v>
      </c>
      <c r="BF261" s="228">
        <f>IF(N261="snížená",J261,0)</f>
        <v>0</v>
      </c>
      <c r="BG261" s="228">
        <f>IF(N261="zákl. přenesená",J261,0)</f>
        <v>0</v>
      </c>
      <c r="BH261" s="228">
        <f>IF(N261="sníž. přenesená",J261,0)</f>
        <v>0</v>
      </c>
      <c r="BI261" s="228">
        <f>IF(N261="nulová",J261,0)</f>
        <v>0</v>
      </c>
      <c r="BJ261" s="20" t="s">
        <v>81</v>
      </c>
      <c r="BK261" s="228">
        <f>ROUND(I261*H261,2)</f>
        <v>0</v>
      </c>
      <c r="BL261" s="20" t="s">
        <v>186</v>
      </c>
      <c r="BM261" s="227" t="s">
        <v>2984</v>
      </c>
    </row>
    <row r="262" s="2" customFormat="1" ht="16.5" customHeight="1">
      <c r="A262" s="41"/>
      <c r="B262" s="42"/>
      <c r="C262" s="216" t="s">
        <v>492</v>
      </c>
      <c r="D262" s="302" t="s">
        <v>182</v>
      </c>
      <c r="E262" s="217" t="s">
        <v>2985</v>
      </c>
      <c r="F262" s="218" t="s">
        <v>2986</v>
      </c>
      <c r="G262" s="219" t="s">
        <v>386</v>
      </c>
      <c r="H262" s="220">
        <v>3</v>
      </c>
      <c r="I262" s="221"/>
      <c r="J262" s="222">
        <f>ROUND(I262*H262,2)</f>
        <v>0</v>
      </c>
      <c r="K262" s="218" t="s">
        <v>185</v>
      </c>
      <c r="L262" s="47"/>
      <c r="M262" s="223" t="s">
        <v>19</v>
      </c>
      <c r="N262" s="224" t="s">
        <v>45</v>
      </c>
      <c r="O262" s="87"/>
      <c r="P262" s="225">
        <f>O262*H262</f>
        <v>0</v>
      </c>
      <c r="Q262" s="225">
        <v>0.0011999999999999999</v>
      </c>
      <c r="R262" s="225">
        <f>Q262*H262</f>
        <v>0.0035999999999999999</v>
      </c>
      <c r="S262" s="225">
        <v>0</v>
      </c>
      <c r="T262" s="226">
        <f>S262*H262</f>
        <v>0</v>
      </c>
      <c r="U262" s="41"/>
      <c r="V262" s="41"/>
      <c r="W262" s="41"/>
      <c r="X262" s="41"/>
      <c r="Y262" s="41"/>
      <c r="Z262" s="41"/>
      <c r="AA262" s="41"/>
      <c r="AB262" s="41"/>
      <c r="AC262" s="41"/>
      <c r="AD262" s="41"/>
      <c r="AE262" s="41"/>
      <c r="AR262" s="227" t="s">
        <v>186</v>
      </c>
      <c r="AT262" s="227" t="s">
        <v>182</v>
      </c>
      <c r="AU262" s="227" t="s">
        <v>83</v>
      </c>
      <c r="AY262" s="20" t="s">
        <v>180</v>
      </c>
      <c r="BE262" s="228">
        <f>IF(N262="základní",J262,0)</f>
        <v>0</v>
      </c>
      <c r="BF262" s="228">
        <f>IF(N262="snížená",J262,0)</f>
        <v>0</v>
      </c>
      <c r="BG262" s="228">
        <f>IF(N262="zákl. přenesená",J262,0)</f>
        <v>0</v>
      </c>
      <c r="BH262" s="228">
        <f>IF(N262="sníž. přenesená",J262,0)</f>
        <v>0</v>
      </c>
      <c r="BI262" s="228">
        <f>IF(N262="nulová",J262,0)</f>
        <v>0</v>
      </c>
      <c r="BJ262" s="20" t="s">
        <v>81</v>
      </c>
      <c r="BK262" s="228">
        <f>ROUND(I262*H262,2)</f>
        <v>0</v>
      </c>
      <c r="BL262" s="20" t="s">
        <v>186</v>
      </c>
      <c r="BM262" s="227" t="s">
        <v>2987</v>
      </c>
    </row>
    <row r="263" s="2" customFormat="1">
      <c r="A263" s="41"/>
      <c r="B263" s="42"/>
      <c r="C263" s="43"/>
      <c r="D263" s="229" t="s">
        <v>188</v>
      </c>
      <c r="E263" s="43"/>
      <c r="F263" s="230" t="s">
        <v>2988</v>
      </c>
      <c r="G263" s="43"/>
      <c r="H263" s="43"/>
      <c r="I263" s="231"/>
      <c r="J263" s="43"/>
      <c r="K263" s="43"/>
      <c r="L263" s="47"/>
      <c r="M263" s="232"/>
      <c r="N263" s="233"/>
      <c r="O263" s="87"/>
      <c r="P263" s="87"/>
      <c r="Q263" s="87"/>
      <c r="R263" s="87"/>
      <c r="S263" s="87"/>
      <c r="T263" s="88"/>
      <c r="U263" s="41"/>
      <c r="V263" s="41"/>
      <c r="W263" s="41"/>
      <c r="X263" s="41"/>
      <c r="Y263" s="41"/>
      <c r="Z263" s="41"/>
      <c r="AA263" s="41"/>
      <c r="AB263" s="41"/>
      <c r="AC263" s="41"/>
      <c r="AD263" s="41"/>
      <c r="AE263" s="41"/>
      <c r="AT263" s="20" t="s">
        <v>188</v>
      </c>
      <c r="AU263" s="20" t="s">
        <v>83</v>
      </c>
    </row>
    <row r="264" s="13" customFormat="1">
      <c r="A264" s="13"/>
      <c r="B264" s="234"/>
      <c r="C264" s="235"/>
      <c r="D264" s="236" t="s">
        <v>190</v>
      </c>
      <c r="E264" s="237" t="s">
        <v>19</v>
      </c>
      <c r="F264" s="238" t="s">
        <v>2791</v>
      </c>
      <c r="G264" s="235"/>
      <c r="H264" s="237" t="s">
        <v>19</v>
      </c>
      <c r="I264" s="239"/>
      <c r="J264" s="235"/>
      <c r="K264" s="235"/>
      <c r="L264" s="240"/>
      <c r="M264" s="241"/>
      <c r="N264" s="242"/>
      <c r="O264" s="242"/>
      <c r="P264" s="242"/>
      <c r="Q264" s="242"/>
      <c r="R264" s="242"/>
      <c r="S264" s="242"/>
      <c r="T264" s="243"/>
      <c r="U264" s="13"/>
      <c r="V264" s="13"/>
      <c r="W264" s="13"/>
      <c r="X264" s="13"/>
      <c r="Y264" s="13"/>
      <c r="Z264" s="13"/>
      <c r="AA264" s="13"/>
      <c r="AB264" s="13"/>
      <c r="AC264" s="13"/>
      <c r="AD264" s="13"/>
      <c r="AE264" s="13"/>
      <c r="AT264" s="244" t="s">
        <v>190</v>
      </c>
      <c r="AU264" s="244" t="s">
        <v>83</v>
      </c>
      <c r="AV264" s="13" t="s">
        <v>81</v>
      </c>
      <c r="AW264" s="13" t="s">
        <v>34</v>
      </c>
      <c r="AX264" s="13" t="s">
        <v>74</v>
      </c>
      <c r="AY264" s="244" t="s">
        <v>180</v>
      </c>
    </row>
    <row r="265" s="14" customFormat="1">
      <c r="A265" s="14"/>
      <c r="B265" s="245"/>
      <c r="C265" s="246"/>
      <c r="D265" s="236" t="s">
        <v>190</v>
      </c>
      <c r="E265" s="247" t="s">
        <v>19</v>
      </c>
      <c r="F265" s="248" t="s">
        <v>124</v>
      </c>
      <c r="G265" s="246"/>
      <c r="H265" s="249">
        <v>3</v>
      </c>
      <c r="I265" s="250"/>
      <c r="J265" s="246"/>
      <c r="K265" s="246"/>
      <c r="L265" s="251"/>
      <c r="M265" s="252"/>
      <c r="N265" s="253"/>
      <c r="O265" s="253"/>
      <c r="P265" s="253"/>
      <c r="Q265" s="253"/>
      <c r="R265" s="253"/>
      <c r="S265" s="253"/>
      <c r="T265" s="254"/>
      <c r="U265" s="14"/>
      <c r="V265" s="14"/>
      <c r="W265" s="14"/>
      <c r="X265" s="14"/>
      <c r="Y265" s="14"/>
      <c r="Z265" s="14"/>
      <c r="AA265" s="14"/>
      <c r="AB265" s="14"/>
      <c r="AC265" s="14"/>
      <c r="AD265" s="14"/>
      <c r="AE265" s="14"/>
      <c r="AT265" s="255" t="s">
        <v>190</v>
      </c>
      <c r="AU265" s="255" t="s">
        <v>83</v>
      </c>
      <c r="AV265" s="14" t="s">
        <v>83</v>
      </c>
      <c r="AW265" s="14" t="s">
        <v>34</v>
      </c>
      <c r="AX265" s="14" t="s">
        <v>81</v>
      </c>
      <c r="AY265" s="255" t="s">
        <v>180</v>
      </c>
    </row>
    <row r="266" s="2" customFormat="1" ht="16.5" customHeight="1">
      <c r="A266" s="41"/>
      <c r="B266" s="42"/>
      <c r="C266" s="278" t="s">
        <v>497</v>
      </c>
      <c r="D266" s="305" t="s">
        <v>330</v>
      </c>
      <c r="E266" s="279" t="s">
        <v>2989</v>
      </c>
      <c r="F266" s="280" t="s">
        <v>2990</v>
      </c>
      <c r="G266" s="281" t="s">
        <v>386</v>
      </c>
      <c r="H266" s="282">
        <v>3</v>
      </c>
      <c r="I266" s="283"/>
      <c r="J266" s="284">
        <f>ROUND(I266*H266,2)</f>
        <v>0</v>
      </c>
      <c r="K266" s="280" t="s">
        <v>185</v>
      </c>
      <c r="L266" s="285"/>
      <c r="M266" s="286" t="s">
        <v>19</v>
      </c>
      <c r="N266" s="287" t="s">
        <v>45</v>
      </c>
      <c r="O266" s="87"/>
      <c r="P266" s="225">
        <f>O266*H266</f>
        <v>0</v>
      </c>
      <c r="Q266" s="225">
        <v>0.066000000000000003</v>
      </c>
      <c r="R266" s="225">
        <f>Q266*H266</f>
        <v>0.19800000000000001</v>
      </c>
      <c r="S266" s="225">
        <v>0</v>
      </c>
      <c r="T266" s="226">
        <f>S266*H266</f>
        <v>0</v>
      </c>
      <c r="U266" s="41"/>
      <c r="V266" s="41"/>
      <c r="W266" s="41"/>
      <c r="X266" s="41"/>
      <c r="Y266" s="41"/>
      <c r="Z266" s="41"/>
      <c r="AA266" s="41"/>
      <c r="AB266" s="41"/>
      <c r="AC266" s="41"/>
      <c r="AD266" s="41"/>
      <c r="AE266" s="41"/>
      <c r="AR266" s="227" t="s">
        <v>228</v>
      </c>
      <c r="AT266" s="227" t="s">
        <v>330</v>
      </c>
      <c r="AU266" s="227" t="s">
        <v>83</v>
      </c>
      <c r="AY266" s="20" t="s">
        <v>180</v>
      </c>
      <c r="BE266" s="228">
        <f>IF(N266="základní",J266,0)</f>
        <v>0</v>
      </c>
      <c r="BF266" s="228">
        <f>IF(N266="snížená",J266,0)</f>
        <v>0</v>
      </c>
      <c r="BG266" s="228">
        <f>IF(N266="zákl. přenesená",J266,0)</f>
        <v>0</v>
      </c>
      <c r="BH266" s="228">
        <f>IF(N266="sníž. přenesená",J266,0)</f>
        <v>0</v>
      </c>
      <c r="BI266" s="228">
        <f>IF(N266="nulová",J266,0)</f>
        <v>0</v>
      </c>
      <c r="BJ266" s="20" t="s">
        <v>81</v>
      </c>
      <c r="BK266" s="228">
        <f>ROUND(I266*H266,2)</f>
        <v>0</v>
      </c>
      <c r="BL266" s="20" t="s">
        <v>186</v>
      </c>
      <c r="BM266" s="227" t="s">
        <v>2991</v>
      </c>
    </row>
    <row r="267" s="2" customFormat="1" ht="16.5" customHeight="1">
      <c r="A267" s="41"/>
      <c r="B267" s="42"/>
      <c r="C267" s="216" t="s">
        <v>502</v>
      </c>
      <c r="D267" s="303" t="s">
        <v>182</v>
      </c>
      <c r="E267" s="217" t="s">
        <v>2992</v>
      </c>
      <c r="F267" s="218" t="s">
        <v>2993</v>
      </c>
      <c r="G267" s="219" t="s">
        <v>350</v>
      </c>
      <c r="H267" s="220">
        <v>56.814999999999998</v>
      </c>
      <c r="I267" s="221"/>
      <c r="J267" s="222">
        <f>ROUND(I267*H267,2)</f>
        <v>0</v>
      </c>
      <c r="K267" s="218" t="s">
        <v>185</v>
      </c>
      <c r="L267" s="47"/>
      <c r="M267" s="223" t="s">
        <v>19</v>
      </c>
      <c r="N267" s="224" t="s">
        <v>45</v>
      </c>
      <c r="O267" s="87"/>
      <c r="P267" s="225">
        <f>O267*H267</f>
        <v>0</v>
      </c>
      <c r="Q267" s="225">
        <v>0</v>
      </c>
      <c r="R267" s="225">
        <f>Q267*H267</f>
        <v>0</v>
      </c>
      <c r="S267" s="225">
        <v>0</v>
      </c>
      <c r="T267" s="226">
        <f>S267*H267</f>
        <v>0</v>
      </c>
      <c r="U267" s="41"/>
      <c r="V267" s="41"/>
      <c r="W267" s="41"/>
      <c r="X267" s="41"/>
      <c r="Y267" s="41"/>
      <c r="Z267" s="41"/>
      <c r="AA267" s="41"/>
      <c r="AB267" s="41"/>
      <c r="AC267" s="41"/>
      <c r="AD267" s="41"/>
      <c r="AE267" s="41"/>
      <c r="AR267" s="227" t="s">
        <v>186</v>
      </c>
      <c r="AT267" s="227" t="s">
        <v>182</v>
      </c>
      <c r="AU267" s="227" t="s">
        <v>83</v>
      </c>
      <c r="AY267" s="20" t="s">
        <v>180</v>
      </c>
      <c r="BE267" s="228">
        <f>IF(N267="základní",J267,0)</f>
        <v>0</v>
      </c>
      <c r="BF267" s="228">
        <f>IF(N267="snížená",J267,0)</f>
        <v>0</v>
      </c>
      <c r="BG267" s="228">
        <f>IF(N267="zákl. přenesená",J267,0)</f>
        <v>0</v>
      </c>
      <c r="BH267" s="228">
        <f>IF(N267="sníž. přenesená",J267,0)</f>
        <v>0</v>
      </c>
      <c r="BI267" s="228">
        <f>IF(N267="nulová",J267,0)</f>
        <v>0</v>
      </c>
      <c r="BJ267" s="20" t="s">
        <v>81</v>
      </c>
      <c r="BK267" s="228">
        <f>ROUND(I267*H267,2)</f>
        <v>0</v>
      </c>
      <c r="BL267" s="20" t="s">
        <v>186</v>
      </c>
      <c r="BM267" s="227" t="s">
        <v>2994</v>
      </c>
    </row>
    <row r="268" s="2" customFormat="1">
      <c r="A268" s="41"/>
      <c r="B268" s="42"/>
      <c r="C268" s="43"/>
      <c r="D268" s="229" t="s">
        <v>188</v>
      </c>
      <c r="E268" s="43"/>
      <c r="F268" s="230" t="s">
        <v>2995</v>
      </c>
      <c r="G268" s="43"/>
      <c r="H268" s="43"/>
      <c r="I268" s="231"/>
      <c r="J268" s="43"/>
      <c r="K268" s="43"/>
      <c r="L268" s="47"/>
      <c r="M268" s="232"/>
      <c r="N268" s="233"/>
      <c r="O268" s="87"/>
      <c r="P268" s="87"/>
      <c r="Q268" s="87"/>
      <c r="R268" s="87"/>
      <c r="S268" s="87"/>
      <c r="T268" s="88"/>
      <c r="U268" s="41"/>
      <c r="V268" s="41"/>
      <c r="W268" s="41"/>
      <c r="X268" s="41"/>
      <c r="Y268" s="41"/>
      <c r="Z268" s="41"/>
      <c r="AA268" s="41"/>
      <c r="AB268" s="41"/>
      <c r="AC268" s="41"/>
      <c r="AD268" s="41"/>
      <c r="AE268" s="41"/>
      <c r="AT268" s="20" t="s">
        <v>188</v>
      </c>
      <c r="AU268" s="20" t="s">
        <v>83</v>
      </c>
    </row>
    <row r="269" s="13" customFormat="1">
      <c r="A269" s="13"/>
      <c r="B269" s="234"/>
      <c r="C269" s="235"/>
      <c r="D269" s="236" t="s">
        <v>190</v>
      </c>
      <c r="E269" s="237" t="s">
        <v>19</v>
      </c>
      <c r="F269" s="238" t="s">
        <v>2996</v>
      </c>
      <c r="G269" s="235"/>
      <c r="H269" s="237" t="s">
        <v>19</v>
      </c>
      <c r="I269" s="239"/>
      <c r="J269" s="235"/>
      <c r="K269" s="235"/>
      <c r="L269" s="240"/>
      <c r="M269" s="241"/>
      <c r="N269" s="242"/>
      <c r="O269" s="242"/>
      <c r="P269" s="242"/>
      <c r="Q269" s="242"/>
      <c r="R269" s="242"/>
      <c r="S269" s="242"/>
      <c r="T269" s="243"/>
      <c r="U269" s="13"/>
      <c r="V269" s="13"/>
      <c r="W269" s="13"/>
      <c r="X269" s="13"/>
      <c r="Y269" s="13"/>
      <c r="Z269" s="13"/>
      <c r="AA269" s="13"/>
      <c r="AB269" s="13"/>
      <c r="AC269" s="13"/>
      <c r="AD269" s="13"/>
      <c r="AE269" s="13"/>
      <c r="AT269" s="244" t="s">
        <v>190</v>
      </c>
      <c r="AU269" s="244" t="s">
        <v>83</v>
      </c>
      <c r="AV269" s="13" t="s">
        <v>81</v>
      </c>
      <c r="AW269" s="13" t="s">
        <v>34</v>
      </c>
      <c r="AX269" s="13" t="s">
        <v>74</v>
      </c>
      <c r="AY269" s="244" t="s">
        <v>180</v>
      </c>
    </row>
    <row r="270" s="14" customFormat="1">
      <c r="A270" s="14"/>
      <c r="B270" s="245"/>
      <c r="C270" s="246"/>
      <c r="D270" s="236" t="s">
        <v>190</v>
      </c>
      <c r="E270" s="247" t="s">
        <v>19</v>
      </c>
      <c r="F270" s="248" t="s">
        <v>2997</v>
      </c>
      <c r="G270" s="246"/>
      <c r="H270" s="249">
        <v>5.0700000000000003</v>
      </c>
      <c r="I270" s="250"/>
      <c r="J270" s="246"/>
      <c r="K270" s="246"/>
      <c r="L270" s="251"/>
      <c r="M270" s="252"/>
      <c r="N270" s="253"/>
      <c r="O270" s="253"/>
      <c r="P270" s="253"/>
      <c r="Q270" s="253"/>
      <c r="R270" s="253"/>
      <c r="S270" s="253"/>
      <c r="T270" s="254"/>
      <c r="U270" s="14"/>
      <c r="V270" s="14"/>
      <c r="W270" s="14"/>
      <c r="X270" s="14"/>
      <c r="Y270" s="14"/>
      <c r="Z270" s="14"/>
      <c r="AA270" s="14"/>
      <c r="AB270" s="14"/>
      <c r="AC270" s="14"/>
      <c r="AD270" s="14"/>
      <c r="AE270" s="14"/>
      <c r="AT270" s="255" t="s">
        <v>190</v>
      </c>
      <c r="AU270" s="255" t="s">
        <v>83</v>
      </c>
      <c r="AV270" s="14" t="s">
        <v>83</v>
      </c>
      <c r="AW270" s="14" t="s">
        <v>34</v>
      </c>
      <c r="AX270" s="14" t="s">
        <v>74</v>
      </c>
      <c r="AY270" s="255" t="s">
        <v>180</v>
      </c>
    </row>
    <row r="271" s="14" customFormat="1">
      <c r="A271" s="14"/>
      <c r="B271" s="245"/>
      <c r="C271" s="246"/>
      <c r="D271" s="236" t="s">
        <v>190</v>
      </c>
      <c r="E271" s="247" t="s">
        <v>19</v>
      </c>
      <c r="F271" s="248" t="s">
        <v>2998</v>
      </c>
      <c r="G271" s="246"/>
      <c r="H271" s="249">
        <v>4.9800000000000004</v>
      </c>
      <c r="I271" s="250"/>
      <c r="J271" s="246"/>
      <c r="K271" s="246"/>
      <c r="L271" s="251"/>
      <c r="M271" s="252"/>
      <c r="N271" s="253"/>
      <c r="O271" s="253"/>
      <c r="P271" s="253"/>
      <c r="Q271" s="253"/>
      <c r="R271" s="253"/>
      <c r="S271" s="253"/>
      <c r="T271" s="254"/>
      <c r="U271" s="14"/>
      <c r="V271" s="14"/>
      <c r="W271" s="14"/>
      <c r="X271" s="14"/>
      <c r="Y271" s="14"/>
      <c r="Z271" s="14"/>
      <c r="AA271" s="14"/>
      <c r="AB271" s="14"/>
      <c r="AC271" s="14"/>
      <c r="AD271" s="14"/>
      <c r="AE271" s="14"/>
      <c r="AT271" s="255" t="s">
        <v>190</v>
      </c>
      <c r="AU271" s="255" t="s">
        <v>83</v>
      </c>
      <c r="AV271" s="14" t="s">
        <v>83</v>
      </c>
      <c r="AW271" s="14" t="s">
        <v>34</v>
      </c>
      <c r="AX271" s="14" t="s">
        <v>74</v>
      </c>
      <c r="AY271" s="255" t="s">
        <v>180</v>
      </c>
    </row>
    <row r="272" s="14" customFormat="1">
      <c r="A272" s="14"/>
      <c r="B272" s="245"/>
      <c r="C272" s="246"/>
      <c r="D272" s="236" t="s">
        <v>190</v>
      </c>
      <c r="E272" s="247" t="s">
        <v>19</v>
      </c>
      <c r="F272" s="248" t="s">
        <v>2999</v>
      </c>
      <c r="G272" s="246"/>
      <c r="H272" s="249">
        <v>5</v>
      </c>
      <c r="I272" s="250"/>
      <c r="J272" s="246"/>
      <c r="K272" s="246"/>
      <c r="L272" s="251"/>
      <c r="M272" s="252"/>
      <c r="N272" s="253"/>
      <c r="O272" s="253"/>
      <c r="P272" s="253"/>
      <c r="Q272" s="253"/>
      <c r="R272" s="253"/>
      <c r="S272" s="253"/>
      <c r="T272" s="254"/>
      <c r="U272" s="14"/>
      <c r="V272" s="14"/>
      <c r="W272" s="14"/>
      <c r="X272" s="14"/>
      <c r="Y272" s="14"/>
      <c r="Z272" s="14"/>
      <c r="AA272" s="14"/>
      <c r="AB272" s="14"/>
      <c r="AC272" s="14"/>
      <c r="AD272" s="14"/>
      <c r="AE272" s="14"/>
      <c r="AT272" s="255" t="s">
        <v>190</v>
      </c>
      <c r="AU272" s="255" t="s">
        <v>83</v>
      </c>
      <c r="AV272" s="14" t="s">
        <v>83</v>
      </c>
      <c r="AW272" s="14" t="s">
        <v>34</v>
      </c>
      <c r="AX272" s="14" t="s">
        <v>74</v>
      </c>
      <c r="AY272" s="255" t="s">
        <v>180</v>
      </c>
    </row>
    <row r="273" s="14" customFormat="1">
      <c r="A273" s="14"/>
      <c r="B273" s="245"/>
      <c r="C273" s="246"/>
      <c r="D273" s="236" t="s">
        <v>190</v>
      </c>
      <c r="E273" s="247" t="s">
        <v>19</v>
      </c>
      <c r="F273" s="248" t="s">
        <v>2998</v>
      </c>
      <c r="G273" s="246"/>
      <c r="H273" s="249">
        <v>4.9800000000000004</v>
      </c>
      <c r="I273" s="250"/>
      <c r="J273" s="246"/>
      <c r="K273" s="246"/>
      <c r="L273" s="251"/>
      <c r="M273" s="252"/>
      <c r="N273" s="253"/>
      <c r="O273" s="253"/>
      <c r="P273" s="253"/>
      <c r="Q273" s="253"/>
      <c r="R273" s="253"/>
      <c r="S273" s="253"/>
      <c r="T273" s="254"/>
      <c r="U273" s="14"/>
      <c r="V273" s="14"/>
      <c r="W273" s="14"/>
      <c r="X273" s="14"/>
      <c r="Y273" s="14"/>
      <c r="Z273" s="14"/>
      <c r="AA273" s="14"/>
      <c r="AB273" s="14"/>
      <c r="AC273" s="14"/>
      <c r="AD273" s="14"/>
      <c r="AE273" s="14"/>
      <c r="AT273" s="255" t="s">
        <v>190</v>
      </c>
      <c r="AU273" s="255" t="s">
        <v>83</v>
      </c>
      <c r="AV273" s="14" t="s">
        <v>83</v>
      </c>
      <c r="AW273" s="14" t="s">
        <v>34</v>
      </c>
      <c r="AX273" s="14" t="s">
        <v>74</v>
      </c>
      <c r="AY273" s="255" t="s">
        <v>180</v>
      </c>
    </row>
    <row r="274" s="14" customFormat="1">
      <c r="A274" s="14"/>
      <c r="B274" s="245"/>
      <c r="C274" s="246"/>
      <c r="D274" s="236" t="s">
        <v>190</v>
      </c>
      <c r="E274" s="247" t="s">
        <v>19</v>
      </c>
      <c r="F274" s="248" t="s">
        <v>2999</v>
      </c>
      <c r="G274" s="246"/>
      <c r="H274" s="249">
        <v>5</v>
      </c>
      <c r="I274" s="250"/>
      <c r="J274" s="246"/>
      <c r="K274" s="246"/>
      <c r="L274" s="251"/>
      <c r="M274" s="252"/>
      <c r="N274" s="253"/>
      <c r="O274" s="253"/>
      <c r="P274" s="253"/>
      <c r="Q274" s="253"/>
      <c r="R274" s="253"/>
      <c r="S274" s="253"/>
      <c r="T274" s="254"/>
      <c r="U274" s="14"/>
      <c r="V274" s="14"/>
      <c r="W274" s="14"/>
      <c r="X274" s="14"/>
      <c r="Y274" s="14"/>
      <c r="Z274" s="14"/>
      <c r="AA274" s="14"/>
      <c r="AB274" s="14"/>
      <c r="AC274" s="14"/>
      <c r="AD274" s="14"/>
      <c r="AE274" s="14"/>
      <c r="AT274" s="255" t="s">
        <v>190</v>
      </c>
      <c r="AU274" s="255" t="s">
        <v>83</v>
      </c>
      <c r="AV274" s="14" t="s">
        <v>83</v>
      </c>
      <c r="AW274" s="14" t="s">
        <v>34</v>
      </c>
      <c r="AX274" s="14" t="s">
        <v>74</v>
      </c>
      <c r="AY274" s="255" t="s">
        <v>180</v>
      </c>
    </row>
    <row r="275" s="14" customFormat="1">
      <c r="A275" s="14"/>
      <c r="B275" s="245"/>
      <c r="C275" s="246"/>
      <c r="D275" s="236" t="s">
        <v>190</v>
      </c>
      <c r="E275" s="247" t="s">
        <v>19</v>
      </c>
      <c r="F275" s="248" t="s">
        <v>3000</v>
      </c>
      <c r="G275" s="246"/>
      <c r="H275" s="249">
        <v>7.4800000000000004</v>
      </c>
      <c r="I275" s="250"/>
      <c r="J275" s="246"/>
      <c r="K275" s="246"/>
      <c r="L275" s="251"/>
      <c r="M275" s="252"/>
      <c r="N275" s="253"/>
      <c r="O275" s="253"/>
      <c r="P275" s="253"/>
      <c r="Q275" s="253"/>
      <c r="R275" s="253"/>
      <c r="S275" s="253"/>
      <c r="T275" s="254"/>
      <c r="U275" s="14"/>
      <c r="V275" s="14"/>
      <c r="W275" s="14"/>
      <c r="X275" s="14"/>
      <c r="Y275" s="14"/>
      <c r="Z275" s="14"/>
      <c r="AA275" s="14"/>
      <c r="AB275" s="14"/>
      <c r="AC275" s="14"/>
      <c r="AD275" s="14"/>
      <c r="AE275" s="14"/>
      <c r="AT275" s="255" t="s">
        <v>190</v>
      </c>
      <c r="AU275" s="255" t="s">
        <v>83</v>
      </c>
      <c r="AV275" s="14" t="s">
        <v>83</v>
      </c>
      <c r="AW275" s="14" t="s">
        <v>34</v>
      </c>
      <c r="AX275" s="14" t="s">
        <v>74</v>
      </c>
      <c r="AY275" s="255" t="s">
        <v>180</v>
      </c>
    </row>
    <row r="276" s="14" customFormat="1">
      <c r="A276" s="14"/>
      <c r="B276" s="245"/>
      <c r="C276" s="246"/>
      <c r="D276" s="236" t="s">
        <v>190</v>
      </c>
      <c r="E276" s="247" t="s">
        <v>19</v>
      </c>
      <c r="F276" s="248" t="s">
        <v>3001</v>
      </c>
      <c r="G276" s="246"/>
      <c r="H276" s="249">
        <v>7.5</v>
      </c>
      <c r="I276" s="250"/>
      <c r="J276" s="246"/>
      <c r="K276" s="246"/>
      <c r="L276" s="251"/>
      <c r="M276" s="252"/>
      <c r="N276" s="253"/>
      <c r="O276" s="253"/>
      <c r="P276" s="253"/>
      <c r="Q276" s="253"/>
      <c r="R276" s="253"/>
      <c r="S276" s="253"/>
      <c r="T276" s="254"/>
      <c r="U276" s="14"/>
      <c r="V276" s="14"/>
      <c r="W276" s="14"/>
      <c r="X276" s="14"/>
      <c r="Y276" s="14"/>
      <c r="Z276" s="14"/>
      <c r="AA276" s="14"/>
      <c r="AB276" s="14"/>
      <c r="AC276" s="14"/>
      <c r="AD276" s="14"/>
      <c r="AE276" s="14"/>
      <c r="AT276" s="255" t="s">
        <v>190</v>
      </c>
      <c r="AU276" s="255" t="s">
        <v>83</v>
      </c>
      <c r="AV276" s="14" t="s">
        <v>83</v>
      </c>
      <c r="AW276" s="14" t="s">
        <v>34</v>
      </c>
      <c r="AX276" s="14" t="s">
        <v>74</v>
      </c>
      <c r="AY276" s="255" t="s">
        <v>180</v>
      </c>
    </row>
    <row r="277" s="14" customFormat="1">
      <c r="A277" s="14"/>
      <c r="B277" s="245"/>
      <c r="C277" s="246"/>
      <c r="D277" s="236" t="s">
        <v>190</v>
      </c>
      <c r="E277" s="247" t="s">
        <v>19</v>
      </c>
      <c r="F277" s="248" t="s">
        <v>3002</v>
      </c>
      <c r="G277" s="246"/>
      <c r="H277" s="249">
        <v>4.8250000000000002</v>
      </c>
      <c r="I277" s="250"/>
      <c r="J277" s="246"/>
      <c r="K277" s="246"/>
      <c r="L277" s="251"/>
      <c r="M277" s="252"/>
      <c r="N277" s="253"/>
      <c r="O277" s="253"/>
      <c r="P277" s="253"/>
      <c r="Q277" s="253"/>
      <c r="R277" s="253"/>
      <c r="S277" s="253"/>
      <c r="T277" s="254"/>
      <c r="U277" s="14"/>
      <c r="V277" s="14"/>
      <c r="W277" s="14"/>
      <c r="X277" s="14"/>
      <c r="Y277" s="14"/>
      <c r="Z277" s="14"/>
      <c r="AA277" s="14"/>
      <c r="AB277" s="14"/>
      <c r="AC277" s="14"/>
      <c r="AD277" s="14"/>
      <c r="AE277" s="14"/>
      <c r="AT277" s="255" t="s">
        <v>190</v>
      </c>
      <c r="AU277" s="255" t="s">
        <v>83</v>
      </c>
      <c r="AV277" s="14" t="s">
        <v>83</v>
      </c>
      <c r="AW277" s="14" t="s">
        <v>34</v>
      </c>
      <c r="AX277" s="14" t="s">
        <v>74</v>
      </c>
      <c r="AY277" s="255" t="s">
        <v>180</v>
      </c>
    </row>
    <row r="278" s="14" customFormat="1">
      <c r="A278" s="14"/>
      <c r="B278" s="245"/>
      <c r="C278" s="246"/>
      <c r="D278" s="236" t="s">
        <v>190</v>
      </c>
      <c r="E278" s="247" t="s">
        <v>19</v>
      </c>
      <c r="F278" s="248" t="s">
        <v>3003</v>
      </c>
      <c r="G278" s="246"/>
      <c r="H278" s="249">
        <v>6.8849999999999998</v>
      </c>
      <c r="I278" s="250"/>
      <c r="J278" s="246"/>
      <c r="K278" s="246"/>
      <c r="L278" s="251"/>
      <c r="M278" s="252"/>
      <c r="N278" s="253"/>
      <c r="O278" s="253"/>
      <c r="P278" s="253"/>
      <c r="Q278" s="253"/>
      <c r="R278" s="253"/>
      <c r="S278" s="253"/>
      <c r="T278" s="254"/>
      <c r="U278" s="14"/>
      <c r="V278" s="14"/>
      <c r="W278" s="14"/>
      <c r="X278" s="14"/>
      <c r="Y278" s="14"/>
      <c r="Z278" s="14"/>
      <c r="AA278" s="14"/>
      <c r="AB278" s="14"/>
      <c r="AC278" s="14"/>
      <c r="AD278" s="14"/>
      <c r="AE278" s="14"/>
      <c r="AT278" s="255" t="s">
        <v>190</v>
      </c>
      <c r="AU278" s="255" t="s">
        <v>83</v>
      </c>
      <c r="AV278" s="14" t="s">
        <v>83</v>
      </c>
      <c r="AW278" s="14" t="s">
        <v>34</v>
      </c>
      <c r="AX278" s="14" t="s">
        <v>74</v>
      </c>
      <c r="AY278" s="255" t="s">
        <v>180</v>
      </c>
    </row>
    <row r="279" s="16" customFormat="1">
      <c r="A279" s="16"/>
      <c r="B279" s="267"/>
      <c r="C279" s="268"/>
      <c r="D279" s="236" t="s">
        <v>190</v>
      </c>
      <c r="E279" s="269" t="s">
        <v>19</v>
      </c>
      <c r="F279" s="270" t="s">
        <v>292</v>
      </c>
      <c r="G279" s="268"/>
      <c r="H279" s="271">
        <v>51.720000000000006</v>
      </c>
      <c r="I279" s="272"/>
      <c r="J279" s="268"/>
      <c r="K279" s="268"/>
      <c r="L279" s="273"/>
      <c r="M279" s="274"/>
      <c r="N279" s="275"/>
      <c r="O279" s="275"/>
      <c r="P279" s="275"/>
      <c r="Q279" s="275"/>
      <c r="R279" s="275"/>
      <c r="S279" s="275"/>
      <c r="T279" s="276"/>
      <c r="U279" s="16"/>
      <c r="V279" s="16"/>
      <c r="W279" s="16"/>
      <c r="X279" s="16"/>
      <c r="Y279" s="16"/>
      <c r="Z279" s="16"/>
      <c r="AA279" s="16"/>
      <c r="AB279" s="16"/>
      <c r="AC279" s="16"/>
      <c r="AD279" s="16"/>
      <c r="AE279" s="16"/>
      <c r="AT279" s="277" t="s">
        <v>190</v>
      </c>
      <c r="AU279" s="277" t="s">
        <v>83</v>
      </c>
      <c r="AV279" s="16" t="s">
        <v>124</v>
      </c>
      <c r="AW279" s="16" t="s">
        <v>34</v>
      </c>
      <c r="AX279" s="16" t="s">
        <v>74</v>
      </c>
      <c r="AY279" s="277" t="s">
        <v>180</v>
      </c>
    </row>
    <row r="280" s="13" customFormat="1">
      <c r="A280" s="13"/>
      <c r="B280" s="234"/>
      <c r="C280" s="235"/>
      <c r="D280" s="236" t="s">
        <v>190</v>
      </c>
      <c r="E280" s="237" t="s">
        <v>19</v>
      </c>
      <c r="F280" s="238" t="s">
        <v>2791</v>
      </c>
      <c r="G280" s="235"/>
      <c r="H280" s="237" t="s">
        <v>19</v>
      </c>
      <c r="I280" s="239"/>
      <c r="J280" s="235"/>
      <c r="K280" s="235"/>
      <c r="L280" s="240"/>
      <c r="M280" s="241"/>
      <c r="N280" s="242"/>
      <c r="O280" s="242"/>
      <c r="P280" s="242"/>
      <c r="Q280" s="242"/>
      <c r="R280" s="242"/>
      <c r="S280" s="242"/>
      <c r="T280" s="243"/>
      <c r="U280" s="13"/>
      <c r="V280" s="13"/>
      <c r="W280" s="13"/>
      <c r="X280" s="13"/>
      <c r="Y280" s="13"/>
      <c r="Z280" s="13"/>
      <c r="AA280" s="13"/>
      <c r="AB280" s="13"/>
      <c r="AC280" s="13"/>
      <c r="AD280" s="13"/>
      <c r="AE280" s="13"/>
      <c r="AT280" s="244" t="s">
        <v>190</v>
      </c>
      <c r="AU280" s="244" t="s">
        <v>83</v>
      </c>
      <c r="AV280" s="13" t="s">
        <v>81</v>
      </c>
      <c r="AW280" s="13" t="s">
        <v>34</v>
      </c>
      <c r="AX280" s="13" t="s">
        <v>74</v>
      </c>
      <c r="AY280" s="244" t="s">
        <v>180</v>
      </c>
    </row>
    <row r="281" s="14" customFormat="1">
      <c r="A281" s="14"/>
      <c r="B281" s="245"/>
      <c r="C281" s="246"/>
      <c r="D281" s="236" t="s">
        <v>190</v>
      </c>
      <c r="E281" s="247" t="s">
        <v>19</v>
      </c>
      <c r="F281" s="248" t="s">
        <v>3004</v>
      </c>
      <c r="G281" s="246"/>
      <c r="H281" s="249">
        <v>1.6950000000000001</v>
      </c>
      <c r="I281" s="250"/>
      <c r="J281" s="246"/>
      <c r="K281" s="246"/>
      <c r="L281" s="251"/>
      <c r="M281" s="252"/>
      <c r="N281" s="253"/>
      <c r="O281" s="253"/>
      <c r="P281" s="253"/>
      <c r="Q281" s="253"/>
      <c r="R281" s="253"/>
      <c r="S281" s="253"/>
      <c r="T281" s="254"/>
      <c r="U281" s="14"/>
      <c r="V281" s="14"/>
      <c r="W281" s="14"/>
      <c r="X281" s="14"/>
      <c r="Y281" s="14"/>
      <c r="Z281" s="14"/>
      <c r="AA281" s="14"/>
      <c r="AB281" s="14"/>
      <c r="AC281" s="14"/>
      <c r="AD281" s="14"/>
      <c r="AE281" s="14"/>
      <c r="AT281" s="255" t="s">
        <v>190</v>
      </c>
      <c r="AU281" s="255" t="s">
        <v>83</v>
      </c>
      <c r="AV281" s="14" t="s">
        <v>83</v>
      </c>
      <c r="AW281" s="14" t="s">
        <v>34</v>
      </c>
      <c r="AX281" s="14" t="s">
        <v>74</v>
      </c>
      <c r="AY281" s="255" t="s">
        <v>180</v>
      </c>
    </row>
    <row r="282" s="14" customFormat="1">
      <c r="A282" s="14"/>
      <c r="B282" s="245"/>
      <c r="C282" s="246"/>
      <c r="D282" s="236" t="s">
        <v>190</v>
      </c>
      <c r="E282" s="247" t="s">
        <v>19</v>
      </c>
      <c r="F282" s="248" t="s">
        <v>3005</v>
      </c>
      <c r="G282" s="246"/>
      <c r="H282" s="249">
        <v>1.7</v>
      </c>
      <c r="I282" s="250"/>
      <c r="J282" s="246"/>
      <c r="K282" s="246"/>
      <c r="L282" s="251"/>
      <c r="M282" s="252"/>
      <c r="N282" s="253"/>
      <c r="O282" s="253"/>
      <c r="P282" s="253"/>
      <c r="Q282" s="253"/>
      <c r="R282" s="253"/>
      <c r="S282" s="253"/>
      <c r="T282" s="254"/>
      <c r="U282" s="14"/>
      <c r="V282" s="14"/>
      <c r="W282" s="14"/>
      <c r="X282" s="14"/>
      <c r="Y282" s="14"/>
      <c r="Z282" s="14"/>
      <c r="AA282" s="14"/>
      <c r="AB282" s="14"/>
      <c r="AC282" s="14"/>
      <c r="AD282" s="14"/>
      <c r="AE282" s="14"/>
      <c r="AT282" s="255" t="s">
        <v>190</v>
      </c>
      <c r="AU282" s="255" t="s">
        <v>83</v>
      </c>
      <c r="AV282" s="14" t="s">
        <v>83</v>
      </c>
      <c r="AW282" s="14" t="s">
        <v>34</v>
      </c>
      <c r="AX282" s="14" t="s">
        <v>74</v>
      </c>
      <c r="AY282" s="255" t="s">
        <v>180</v>
      </c>
    </row>
    <row r="283" s="14" customFormat="1">
      <c r="A283" s="14"/>
      <c r="B283" s="245"/>
      <c r="C283" s="246"/>
      <c r="D283" s="236" t="s">
        <v>190</v>
      </c>
      <c r="E283" s="247" t="s">
        <v>19</v>
      </c>
      <c r="F283" s="248" t="s">
        <v>3005</v>
      </c>
      <c r="G283" s="246"/>
      <c r="H283" s="249">
        <v>1.7</v>
      </c>
      <c r="I283" s="250"/>
      <c r="J283" s="246"/>
      <c r="K283" s="246"/>
      <c r="L283" s="251"/>
      <c r="M283" s="252"/>
      <c r="N283" s="253"/>
      <c r="O283" s="253"/>
      <c r="P283" s="253"/>
      <c r="Q283" s="253"/>
      <c r="R283" s="253"/>
      <c r="S283" s="253"/>
      <c r="T283" s="254"/>
      <c r="U283" s="14"/>
      <c r="V283" s="14"/>
      <c r="W283" s="14"/>
      <c r="X283" s="14"/>
      <c r="Y283" s="14"/>
      <c r="Z283" s="14"/>
      <c r="AA283" s="14"/>
      <c r="AB283" s="14"/>
      <c r="AC283" s="14"/>
      <c r="AD283" s="14"/>
      <c r="AE283" s="14"/>
      <c r="AT283" s="255" t="s">
        <v>190</v>
      </c>
      <c r="AU283" s="255" t="s">
        <v>83</v>
      </c>
      <c r="AV283" s="14" t="s">
        <v>83</v>
      </c>
      <c r="AW283" s="14" t="s">
        <v>34</v>
      </c>
      <c r="AX283" s="14" t="s">
        <v>74</v>
      </c>
      <c r="AY283" s="255" t="s">
        <v>180</v>
      </c>
    </row>
    <row r="284" s="16" customFormat="1">
      <c r="A284" s="16"/>
      <c r="B284" s="267"/>
      <c r="C284" s="268"/>
      <c r="D284" s="236" t="s">
        <v>190</v>
      </c>
      <c r="E284" s="269" t="s">
        <v>19</v>
      </c>
      <c r="F284" s="270" t="s">
        <v>292</v>
      </c>
      <c r="G284" s="268"/>
      <c r="H284" s="271">
        <v>5.0949999999999998</v>
      </c>
      <c r="I284" s="272"/>
      <c r="J284" s="268"/>
      <c r="K284" s="268"/>
      <c r="L284" s="273"/>
      <c r="M284" s="274"/>
      <c r="N284" s="275"/>
      <c r="O284" s="275"/>
      <c r="P284" s="275"/>
      <c r="Q284" s="275"/>
      <c r="R284" s="275"/>
      <c r="S284" s="275"/>
      <c r="T284" s="276"/>
      <c r="U284" s="16"/>
      <c r="V284" s="16"/>
      <c r="W284" s="16"/>
      <c r="X284" s="16"/>
      <c r="Y284" s="16"/>
      <c r="Z284" s="16"/>
      <c r="AA284" s="16"/>
      <c r="AB284" s="16"/>
      <c r="AC284" s="16"/>
      <c r="AD284" s="16"/>
      <c r="AE284" s="16"/>
      <c r="AT284" s="277" t="s">
        <v>190</v>
      </c>
      <c r="AU284" s="277" t="s">
        <v>83</v>
      </c>
      <c r="AV284" s="16" t="s">
        <v>124</v>
      </c>
      <c r="AW284" s="16" t="s">
        <v>34</v>
      </c>
      <c r="AX284" s="16" t="s">
        <v>74</v>
      </c>
      <c r="AY284" s="277" t="s">
        <v>180</v>
      </c>
    </row>
    <row r="285" s="15" customFormat="1">
      <c r="A285" s="15"/>
      <c r="B285" s="256"/>
      <c r="C285" s="257"/>
      <c r="D285" s="236" t="s">
        <v>190</v>
      </c>
      <c r="E285" s="258" t="s">
        <v>19</v>
      </c>
      <c r="F285" s="259" t="s">
        <v>227</v>
      </c>
      <c r="G285" s="257"/>
      <c r="H285" s="260">
        <v>56.815000000000012</v>
      </c>
      <c r="I285" s="261"/>
      <c r="J285" s="257"/>
      <c r="K285" s="257"/>
      <c r="L285" s="262"/>
      <c r="M285" s="263"/>
      <c r="N285" s="264"/>
      <c r="O285" s="264"/>
      <c r="P285" s="264"/>
      <c r="Q285" s="264"/>
      <c r="R285" s="264"/>
      <c r="S285" s="264"/>
      <c r="T285" s="265"/>
      <c r="U285" s="15"/>
      <c r="V285" s="15"/>
      <c r="W285" s="15"/>
      <c r="X285" s="15"/>
      <c r="Y285" s="15"/>
      <c r="Z285" s="15"/>
      <c r="AA285" s="15"/>
      <c r="AB285" s="15"/>
      <c r="AC285" s="15"/>
      <c r="AD285" s="15"/>
      <c r="AE285" s="15"/>
      <c r="AT285" s="266" t="s">
        <v>190</v>
      </c>
      <c r="AU285" s="266" t="s">
        <v>83</v>
      </c>
      <c r="AV285" s="15" t="s">
        <v>186</v>
      </c>
      <c r="AW285" s="15" t="s">
        <v>34</v>
      </c>
      <c r="AX285" s="15" t="s">
        <v>81</v>
      </c>
      <c r="AY285" s="266" t="s">
        <v>180</v>
      </c>
    </row>
    <row r="286" s="2" customFormat="1" ht="16.5" customHeight="1">
      <c r="A286" s="41"/>
      <c r="B286" s="42"/>
      <c r="C286" s="278" t="s">
        <v>509</v>
      </c>
      <c r="D286" s="304" t="s">
        <v>330</v>
      </c>
      <c r="E286" s="279" t="s">
        <v>3006</v>
      </c>
      <c r="F286" s="280" t="s">
        <v>3007</v>
      </c>
      <c r="G286" s="281" t="s">
        <v>246</v>
      </c>
      <c r="H286" s="282">
        <v>56.814999999999998</v>
      </c>
      <c r="I286" s="283"/>
      <c r="J286" s="284">
        <f>ROUND(I286*H286,2)</f>
        <v>0</v>
      </c>
      <c r="K286" s="280" t="s">
        <v>202</v>
      </c>
      <c r="L286" s="285"/>
      <c r="M286" s="286" t="s">
        <v>19</v>
      </c>
      <c r="N286" s="287" t="s">
        <v>45</v>
      </c>
      <c r="O286" s="87"/>
      <c r="P286" s="225">
        <f>O286*H286</f>
        <v>0</v>
      </c>
      <c r="Q286" s="225">
        <v>0</v>
      </c>
      <c r="R286" s="225">
        <f>Q286*H286</f>
        <v>0</v>
      </c>
      <c r="S286" s="225">
        <v>0</v>
      </c>
      <c r="T286" s="226">
        <f>S286*H286</f>
        <v>0</v>
      </c>
      <c r="U286" s="41"/>
      <c r="V286" s="41"/>
      <c r="W286" s="41"/>
      <c r="X286" s="41"/>
      <c r="Y286" s="41"/>
      <c r="Z286" s="41"/>
      <c r="AA286" s="41"/>
      <c r="AB286" s="41"/>
      <c r="AC286" s="41"/>
      <c r="AD286" s="41"/>
      <c r="AE286" s="41"/>
      <c r="AR286" s="227" t="s">
        <v>228</v>
      </c>
      <c r="AT286" s="227" t="s">
        <v>330</v>
      </c>
      <c r="AU286" s="227" t="s">
        <v>83</v>
      </c>
      <c r="AY286" s="20" t="s">
        <v>180</v>
      </c>
      <c r="BE286" s="228">
        <f>IF(N286="základní",J286,0)</f>
        <v>0</v>
      </c>
      <c r="BF286" s="228">
        <f>IF(N286="snížená",J286,0)</f>
        <v>0</v>
      </c>
      <c r="BG286" s="228">
        <f>IF(N286="zákl. přenesená",J286,0)</f>
        <v>0</v>
      </c>
      <c r="BH286" s="228">
        <f>IF(N286="sníž. přenesená",J286,0)</f>
        <v>0</v>
      </c>
      <c r="BI286" s="228">
        <f>IF(N286="nulová",J286,0)</f>
        <v>0</v>
      </c>
      <c r="BJ286" s="20" t="s">
        <v>81</v>
      </c>
      <c r="BK286" s="228">
        <f>ROUND(I286*H286,2)</f>
        <v>0</v>
      </c>
      <c r="BL286" s="20" t="s">
        <v>186</v>
      </c>
      <c r="BM286" s="227" t="s">
        <v>3008</v>
      </c>
    </row>
    <row r="287" s="13" customFormat="1">
      <c r="A287" s="13"/>
      <c r="B287" s="234"/>
      <c r="C287" s="235"/>
      <c r="D287" s="236" t="s">
        <v>190</v>
      </c>
      <c r="E287" s="237" t="s">
        <v>19</v>
      </c>
      <c r="F287" s="238" t="s">
        <v>2996</v>
      </c>
      <c r="G287" s="235"/>
      <c r="H287" s="237" t="s">
        <v>19</v>
      </c>
      <c r="I287" s="239"/>
      <c r="J287" s="235"/>
      <c r="K287" s="235"/>
      <c r="L287" s="240"/>
      <c r="M287" s="241"/>
      <c r="N287" s="242"/>
      <c r="O287" s="242"/>
      <c r="P287" s="242"/>
      <c r="Q287" s="242"/>
      <c r="R287" s="242"/>
      <c r="S287" s="242"/>
      <c r="T287" s="243"/>
      <c r="U287" s="13"/>
      <c r="V287" s="13"/>
      <c r="W287" s="13"/>
      <c r="X287" s="13"/>
      <c r="Y287" s="13"/>
      <c r="Z287" s="13"/>
      <c r="AA287" s="13"/>
      <c r="AB287" s="13"/>
      <c r="AC287" s="13"/>
      <c r="AD287" s="13"/>
      <c r="AE287" s="13"/>
      <c r="AT287" s="244" t="s">
        <v>190</v>
      </c>
      <c r="AU287" s="244" t="s">
        <v>83</v>
      </c>
      <c r="AV287" s="13" t="s">
        <v>81</v>
      </c>
      <c r="AW287" s="13" t="s">
        <v>34</v>
      </c>
      <c r="AX287" s="13" t="s">
        <v>74</v>
      </c>
      <c r="AY287" s="244" t="s">
        <v>180</v>
      </c>
    </row>
    <row r="288" s="14" customFormat="1">
      <c r="A288" s="14"/>
      <c r="B288" s="245"/>
      <c r="C288" s="246"/>
      <c r="D288" s="236" t="s">
        <v>190</v>
      </c>
      <c r="E288" s="247" t="s">
        <v>19</v>
      </c>
      <c r="F288" s="248" t="s">
        <v>2997</v>
      </c>
      <c r="G288" s="246"/>
      <c r="H288" s="249">
        <v>5.0700000000000003</v>
      </c>
      <c r="I288" s="250"/>
      <c r="J288" s="246"/>
      <c r="K288" s="246"/>
      <c r="L288" s="251"/>
      <c r="M288" s="252"/>
      <c r="N288" s="253"/>
      <c r="O288" s="253"/>
      <c r="P288" s="253"/>
      <c r="Q288" s="253"/>
      <c r="R288" s="253"/>
      <c r="S288" s="253"/>
      <c r="T288" s="254"/>
      <c r="U288" s="14"/>
      <c r="V288" s="14"/>
      <c r="W288" s="14"/>
      <c r="X288" s="14"/>
      <c r="Y288" s="14"/>
      <c r="Z288" s="14"/>
      <c r="AA288" s="14"/>
      <c r="AB288" s="14"/>
      <c r="AC288" s="14"/>
      <c r="AD288" s="14"/>
      <c r="AE288" s="14"/>
      <c r="AT288" s="255" t="s">
        <v>190</v>
      </c>
      <c r="AU288" s="255" t="s">
        <v>83</v>
      </c>
      <c r="AV288" s="14" t="s">
        <v>83</v>
      </c>
      <c r="AW288" s="14" t="s">
        <v>34</v>
      </c>
      <c r="AX288" s="14" t="s">
        <v>74</v>
      </c>
      <c r="AY288" s="255" t="s">
        <v>180</v>
      </c>
    </row>
    <row r="289" s="14" customFormat="1">
      <c r="A289" s="14"/>
      <c r="B289" s="245"/>
      <c r="C289" s="246"/>
      <c r="D289" s="236" t="s">
        <v>190</v>
      </c>
      <c r="E289" s="247" t="s">
        <v>19</v>
      </c>
      <c r="F289" s="248" t="s">
        <v>2998</v>
      </c>
      <c r="G289" s="246"/>
      <c r="H289" s="249">
        <v>4.9800000000000004</v>
      </c>
      <c r="I289" s="250"/>
      <c r="J289" s="246"/>
      <c r="K289" s="246"/>
      <c r="L289" s="251"/>
      <c r="M289" s="252"/>
      <c r="N289" s="253"/>
      <c r="O289" s="253"/>
      <c r="P289" s="253"/>
      <c r="Q289" s="253"/>
      <c r="R289" s="253"/>
      <c r="S289" s="253"/>
      <c r="T289" s="254"/>
      <c r="U289" s="14"/>
      <c r="V289" s="14"/>
      <c r="W289" s="14"/>
      <c r="X289" s="14"/>
      <c r="Y289" s="14"/>
      <c r="Z289" s="14"/>
      <c r="AA289" s="14"/>
      <c r="AB289" s="14"/>
      <c r="AC289" s="14"/>
      <c r="AD289" s="14"/>
      <c r="AE289" s="14"/>
      <c r="AT289" s="255" t="s">
        <v>190</v>
      </c>
      <c r="AU289" s="255" t="s">
        <v>83</v>
      </c>
      <c r="AV289" s="14" t="s">
        <v>83</v>
      </c>
      <c r="AW289" s="14" t="s">
        <v>34</v>
      </c>
      <c r="AX289" s="14" t="s">
        <v>74</v>
      </c>
      <c r="AY289" s="255" t="s">
        <v>180</v>
      </c>
    </row>
    <row r="290" s="14" customFormat="1">
      <c r="A290" s="14"/>
      <c r="B290" s="245"/>
      <c r="C290" s="246"/>
      <c r="D290" s="236" t="s">
        <v>190</v>
      </c>
      <c r="E290" s="247" t="s">
        <v>19</v>
      </c>
      <c r="F290" s="248" t="s">
        <v>2999</v>
      </c>
      <c r="G290" s="246"/>
      <c r="H290" s="249">
        <v>5</v>
      </c>
      <c r="I290" s="250"/>
      <c r="J290" s="246"/>
      <c r="K290" s="246"/>
      <c r="L290" s="251"/>
      <c r="M290" s="252"/>
      <c r="N290" s="253"/>
      <c r="O290" s="253"/>
      <c r="P290" s="253"/>
      <c r="Q290" s="253"/>
      <c r="R290" s="253"/>
      <c r="S290" s="253"/>
      <c r="T290" s="254"/>
      <c r="U290" s="14"/>
      <c r="V290" s="14"/>
      <c r="W290" s="14"/>
      <c r="X290" s="14"/>
      <c r="Y290" s="14"/>
      <c r="Z290" s="14"/>
      <c r="AA290" s="14"/>
      <c r="AB290" s="14"/>
      <c r="AC290" s="14"/>
      <c r="AD290" s="14"/>
      <c r="AE290" s="14"/>
      <c r="AT290" s="255" t="s">
        <v>190</v>
      </c>
      <c r="AU290" s="255" t="s">
        <v>83</v>
      </c>
      <c r="AV290" s="14" t="s">
        <v>83</v>
      </c>
      <c r="AW290" s="14" t="s">
        <v>34</v>
      </c>
      <c r="AX290" s="14" t="s">
        <v>74</v>
      </c>
      <c r="AY290" s="255" t="s">
        <v>180</v>
      </c>
    </row>
    <row r="291" s="14" customFormat="1">
      <c r="A291" s="14"/>
      <c r="B291" s="245"/>
      <c r="C291" s="246"/>
      <c r="D291" s="236" t="s">
        <v>190</v>
      </c>
      <c r="E291" s="247" t="s">
        <v>19</v>
      </c>
      <c r="F291" s="248" t="s">
        <v>2998</v>
      </c>
      <c r="G291" s="246"/>
      <c r="H291" s="249">
        <v>4.9800000000000004</v>
      </c>
      <c r="I291" s="250"/>
      <c r="J291" s="246"/>
      <c r="K291" s="246"/>
      <c r="L291" s="251"/>
      <c r="M291" s="252"/>
      <c r="N291" s="253"/>
      <c r="O291" s="253"/>
      <c r="P291" s="253"/>
      <c r="Q291" s="253"/>
      <c r="R291" s="253"/>
      <c r="S291" s="253"/>
      <c r="T291" s="254"/>
      <c r="U291" s="14"/>
      <c r="V291" s="14"/>
      <c r="W291" s="14"/>
      <c r="X291" s="14"/>
      <c r="Y291" s="14"/>
      <c r="Z291" s="14"/>
      <c r="AA291" s="14"/>
      <c r="AB291" s="14"/>
      <c r="AC291" s="14"/>
      <c r="AD291" s="14"/>
      <c r="AE291" s="14"/>
      <c r="AT291" s="255" t="s">
        <v>190</v>
      </c>
      <c r="AU291" s="255" t="s">
        <v>83</v>
      </c>
      <c r="AV291" s="14" t="s">
        <v>83</v>
      </c>
      <c r="AW291" s="14" t="s">
        <v>34</v>
      </c>
      <c r="AX291" s="14" t="s">
        <v>74</v>
      </c>
      <c r="AY291" s="255" t="s">
        <v>180</v>
      </c>
    </row>
    <row r="292" s="14" customFormat="1">
      <c r="A292" s="14"/>
      <c r="B292" s="245"/>
      <c r="C292" s="246"/>
      <c r="D292" s="236" t="s">
        <v>190</v>
      </c>
      <c r="E292" s="247" t="s">
        <v>19</v>
      </c>
      <c r="F292" s="248" t="s">
        <v>2999</v>
      </c>
      <c r="G292" s="246"/>
      <c r="H292" s="249">
        <v>5</v>
      </c>
      <c r="I292" s="250"/>
      <c r="J292" s="246"/>
      <c r="K292" s="246"/>
      <c r="L292" s="251"/>
      <c r="M292" s="252"/>
      <c r="N292" s="253"/>
      <c r="O292" s="253"/>
      <c r="P292" s="253"/>
      <c r="Q292" s="253"/>
      <c r="R292" s="253"/>
      <c r="S292" s="253"/>
      <c r="T292" s="254"/>
      <c r="U292" s="14"/>
      <c r="V292" s="14"/>
      <c r="W292" s="14"/>
      <c r="X292" s="14"/>
      <c r="Y292" s="14"/>
      <c r="Z292" s="14"/>
      <c r="AA292" s="14"/>
      <c r="AB292" s="14"/>
      <c r="AC292" s="14"/>
      <c r="AD292" s="14"/>
      <c r="AE292" s="14"/>
      <c r="AT292" s="255" t="s">
        <v>190</v>
      </c>
      <c r="AU292" s="255" t="s">
        <v>83</v>
      </c>
      <c r="AV292" s="14" t="s">
        <v>83</v>
      </c>
      <c r="AW292" s="14" t="s">
        <v>34</v>
      </c>
      <c r="AX292" s="14" t="s">
        <v>74</v>
      </c>
      <c r="AY292" s="255" t="s">
        <v>180</v>
      </c>
    </row>
    <row r="293" s="14" customFormat="1">
      <c r="A293" s="14"/>
      <c r="B293" s="245"/>
      <c r="C293" s="246"/>
      <c r="D293" s="236" t="s">
        <v>190</v>
      </c>
      <c r="E293" s="247" t="s">
        <v>19</v>
      </c>
      <c r="F293" s="248" t="s">
        <v>3000</v>
      </c>
      <c r="G293" s="246"/>
      <c r="H293" s="249">
        <v>7.4800000000000004</v>
      </c>
      <c r="I293" s="250"/>
      <c r="J293" s="246"/>
      <c r="K293" s="246"/>
      <c r="L293" s="251"/>
      <c r="M293" s="252"/>
      <c r="N293" s="253"/>
      <c r="O293" s="253"/>
      <c r="P293" s="253"/>
      <c r="Q293" s="253"/>
      <c r="R293" s="253"/>
      <c r="S293" s="253"/>
      <c r="T293" s="254"/>
      <c r="U293" s="14"/>
      <c r="V293" s="14"/>
      <c r="W293" s="14"/>
      <c r="X293" s="14"/>
      <c r="Y293" s="14"/>
      <c r="Z293" s="14"/>
      <c r="AA293" s="14"/>
      <c r="AB293" s="14"/>
      <c r="AC293" s="14"/>
      <c r="AD293" s="14"/>
      <c r="AE293" s="14"/>
      <c r="AT293" s="255" t="s">
        <v>190</v>
      </c>
      <c r="AU293" s="255" t="s">
        <v>83</v>
      </c>
      <c r="AV293" s="14" t="s">
        <v>83</v>
      </c>
      <c r="AW293" s="14" t="s">
        <v>34</v>
      </c>
      <c r="AX293" s="14" t="s">
        <v>74</v>
      </c>
      <c r="AY293" s="255" t="s">
        <v>180</v>
      </c>
    </row>
    <row r="294" s="14" customFormat="1">
      <c r="A294" s="14"/>
      <c r="B294" s="245"/>
      <c r="C294" s="246"/>
      <c r="D294" s="236" t="s">
        <v>190</v>
      </c>
      <c r="E294" s="247" t="s">
        <v>19</v>
      </c>
      <c r="F294" s="248" t="s">
        <v>3001</v>
      </c>
      <c r="G294" s="246"/>
      <c r="H294" s="249">
        <v>7.5</v>
      </c>
      <c r="I294" s="250"/>
      <c r="J294" s="246"/>
      <c r="K294" s="246"/>
      <c r="L294" s="251"/>
      <c r="M294" s="252"/>
      <c r="N294" s="253"/>
      <c r="O294" s="253"/>
      <c r="P294" s="253"/>
      <c r="Q294" s="253"/>
      <c r="R294" s="253"/>
      <c r="S294" s="253"/>
      <c r="T294" s="254"/>
      <c r="U294" s="14"/>
      <c r="V294" s="14"/>
      <c r="W294" s="14"/>
      <c r="X294" s="14"/>
      <c r="Y294" s="14"/>
      <c r="Z294" s="14"/>
      <c r="AA294" s="14"/>
      <c r="AB294" s="14"/>
      <c r="AC294" s="14"/>
      <c r="AD294" s="14"/>
      <c r="AE294" s="14"/>
      <c r="AT294" s="255" t="s">
        <v>190</v>
      </c>
      <c r="AU294" s="255" t="s">
        <v>83</v>
      </c>
      <c r="AV294" s="14" t="s">
        <v>83</v>
      </c>
      <c r="AW294" s="14" t="s">
        <v>34</v>
      </c>
      <c r="AX294" s="14" t="s">
        <v>74</v>
      </c>
      <c r="AY294" s="255" t="s">
        <v>180</v>
      </c>
    </row>
    <row r="295" s="14" customFormat="1">
      <c r="A295" s="14"/>
      <c r="B295" s="245"/>
      <c r="C295" s="246"/>
      <c r="D295" s="236" t="s">
        <v>190</v>
      </c>
      <c r="E295" s="247" t="s">
        <v>19</v>
      </c>
      <c r="F295" s="248" t="s">
        <v>3002</v>
      </c>
      <c r="G295" s="246"/>
      <c r="H295" s="249">
        <v>4.8250000000000002</v>
      </c>
      <c r="I295" s="250"/>
      <c r="J295" s="246"/>
      <c r="K295" s="246"/>
      <c r="L295" s="251"/>
      <c r="M295" s="252"/>
      <c r="N295" s="253"/>
      <c r="O295" s="253"/>
      <c r="P295" s="253"/>
      <c r="Q295" s="253"/>
      <c r="R295" s="253"/>
      <c r="S295" s="253"/>
      <c r="T295" s="254"/>
      <c r="U295" s="14"/>
      <c r="V295" s="14"/>
      <c r="W295" s="14"/>
      <c r="X295" s="14"/>
      <c r="Y295" s="14"/>
      <c r="Z295" s="14"/>
      <c r="AA295" s="14"/>
      <c r="AB295" s="14"/>
      <c r="AC295" s="14"/>
      <c r="AD295" s="14"/>
      <c r="AE295" s="14"/>
      <c r="AT295" s="255" t="s">
        <v>190</v>
      </c>
      <c r="AU295" s="255" t="s">
        <v>83</v>
      </c>
      <c r="AV295" s="14" t="s">
        <v>83</v>
      </c>
      <c r="AW295" s="14" t="s">
        <v>34</v>
      </c>
      <c r="AX295" s="14" t="s">
        <v>74</v>
      </c>
      <c r="AY295" s="255" t="s">
        <v>180</v>
      </c>
    </row>
    <row r="296" s="14" customFormat="1">
      <c r="A296" s="14"/>
      <c r="B296" s="245"/>
      <c r="C296" s="246"/>
      <c r="D296" s="236" t="s">
        <v>190</v>
      </c>
      <c r="E296" s="247" t="s">
        <v>19</v>
      </c>
      <c r="F296" s="248" t="s">
        <v>3003</v>
      </c>
      <c r="G296" s="246"/>
      <c r="H296" s="249">
        <v>6.8849999999999998</v>
      </c>
      <c r="I296" s="250"/>
      <c r="J296" s="246"/>
      <c r="K296" s="246"/>
      <c r="L296" s="251"/>
      <c r="M296" s="252"/>
      <c r="N296" s="253"/>
      <c r="O296" s="253"/>
      <c r="P296" s="253"/>
      <c r="Q296" s="253"/>
      <c r="R296" s="253"/>
      <c r="S296" s="253"/>
      <c r="T296" s="254"/>
      <c r="U296" s="14"/>
      <c r="V296" s="14"/>
      <c r="W296" s="14"/>
      <c r="X296" s="14"/>
      <c r="Y296" s="14"/>
      <c r="Z296" s="14"/>
      <c r="AA296" s="14"/>
      <c r="AB296" s="14"/>
      <c r="AC296" s="14"/>
      <c r="AD296" s="14"/>
      <c r="AE296" s="14"/>
      <c r="AT296" s="255" t="s">
        <v>190</v>
      </c>
      <c r="AU296" s="255" t="s">
        <v>83</v>
      </c>
      <c r="AV296" s="14" t="s">
        <v>83</v>
      </c>
      <c r="AW296" s="14" t="s">
        <v>34</v>
      </c>
      <c r="AX296" s="14" t="s">
        <v>74</v>
      </c>
      <c r="AY296" s="255" t="s">
        <v>180</v>
      </c>
    </row>
    <row r="297" s="16" customFormat="1">
      <c r="A297" s="16"/>
      <c r="B297" s="267"/>
      <c r="C297" s="268"/>
      <c r="D297" s="236" t="s">
        <v>190</v>
      </c>
      <c r="E297" s="269" t="s">
        <v>19</v>
      </c>
      <c r="F297" s="270" t="s">
        <v>292</v>
      </c>
      <c r="G297" s="268"/>
      <c r="H297" s="271">
        <v>51.720000000000006</v>
      </c>
      <c r="I297" s="272"/>
      <c r="J297" s="268"/>
      <c r="K297" s="268"/>
      <c r="L297" s="273"/>
      <c r="M297" s="274"/>
      <c r="N297" s="275"/>
      <c r="O297" s="275"/>
      <c r="P297" s="275"/>
      <c r="Q297" s="275"/>
      <c r="R297" s="275"/>
      <c r="S297" s="275"/>
      <c r="T297" s="276"/>
      <c r="U297" s="16"/>
      <c r="V297" s="16"/>
      <c r="W297" s="16"/>
      <c r="X297" s="16"/>
      <c r="Y297" s="16"/>
      <c r="Z297" s="16"/>
      <c r="AA297" s="16"/>
      <c r="AB297" s="16"/>
      <c r="AC297" s="16"/>
      <c r="AD297" s="16"/>
      <c r="AE297" s="16"/>
      <c r="AT297" s="277" t="s">
        <v>190</v>
      </c>
      <c r="AU297" s="277" t="s">
        <v>83</v>
      </c>
      <c r="AV297" s="16" t="s">
        <v>124</v>
      </c>
      <c r="AW297" s="16" t="s">
        <v>34</v>
      </c>
      <c r="AX297" s="16" t="s">
        <v>74</v>
      </c>
      <c r="AY297" s="277" t="s">
        <v>180</v>
      </c>
    </row>
    <row r="298" s="13" customFormat="1">
      <c r="A298" s="13"/>
      <c r="B298" s="234"/>
      <c r="C298" s="235"/>
      <c r="D298" s="236" t="s">
        <v>190</v>
      </c>
      <c r="E298" s="237" t="s">
        <v>19</v>
      </c>
      <c r="F298" s="238" t="s">
        <v>2791</v>
      </c>
      <c r="G298" s="235"/>
      <c r="H298" s="237" t="s">
        <v>19</v>
      </c>
      <c r="I298" s="239"/>
      <c r="J298" s="235"/>
      <c r="K298" s="235"/>
      <c r="L298" s="240"/>
      <c r="M298" s="241"/>
      <c r="N298" s="242"/>
      <c r="O298" s="242"/>
      <c r="P298" s="242"/>
      <c r="Q298" s="242"/>
      <c r="R298" s="242"/>
      <c r="S298" s="242"/>
      <c r="T298" s="243"/>
      <c r="U298" s="13"/>
      <c r="V298" s="13"/>
      <c r="W298" s="13"/>
      <c r="X298" s="13"/>
      <c r="Y298" s="13"/>
      <c r="Z298" s="13"/>
      <c r="AA298" s="13"/>
      <c r="AB298" s="13"/>
      <c r="AC298" s="13"/>
      <c r="AD298" s="13"/>
      <c r="AE298" s="13"/>
      <c r="AT298" s="244" t="s">
        <v>190</v>
      </c>
      <c r="AU298" s="244" t="s">
        <v>83</v>
      </c>
      <c r="AV298" s="13" t="s">
        <v>81</v>
      </c>
      <c r="AW298" s="13" t="s">
        <v>34</v>
      </c>
      <c r="AX298" s="13" t="s">
        <v>74</v>
      </c>
      <c r="AY298" s="244" t="s">
        <v>180</v>
      </c>
    </row>
    <row r="299" s="14" customFormat="1">
      <c r="A299" s="14"/>
      <c r="B299" s="245"/>
      <c r="C299" s="246"/>
      <c r="D299" s="236" t="s">
        <v>190</v>
      </c>
      <c r="E299" s="247" t="s">
        <v>19</v>
      </c>
      <c r="F299" s="248" t="s">
        <v>3004</v>
      </c>
      <c r="G299" s="246"/>
      <c r="H299" s="249">
        <v>1.6950000000000001</v>
      </c>
      <c r="I299" s="250"/>
      <c r="J299" s="246"/>
      <c r="K299" s="246"/>
      <c r="L299" s="251"/>
      <c r="M299" s="252"/>
      <c r="N299" s="253"/>
      <c r="O299" s="253"/>
      <c r="P299" s="253"/>
      <c r="Q299" s="253"/>
      <c r="R299" s="253"/>
      <c r="S299" s="253"/>
      <c r="T299" s="254"/>
      <c r="U299" s="14"/>
      <c r="V299" s="14"/>
      <c r="W299" s="14"/>
      <c r="X299" s="14"/>
      <c r="Y299" s="14"/>
      <c r="Z299" s="14"/>
      <c r="AA299" s="14"/>
      <c r="AB299" s="14"/>
      <c r="AC299" s="14"/>
      <c r="AD299" s="14"/>
      <c r="AE299" s="14"/>
      <c r="AT299" s="255" t="s">
        <v>190</v>
      </c>
      <c r="AU299" s="255" t="s">
        <v>83</v>
      </c>
      <c r="AV299" s="14" t="s">
        <v>83</v>
      </c>
      <c r="AW299" s="14" t="s">
        <v>34</v>
      </c>
      <c r="AX299" s="14" t="s">
        <v>74</v>
      </c>
      <c r="AY299" s="255" t="s">
        <v>180</v>
      </c>
    </row>
    <row r="300" s="14" customFormat="1">
      <c r="A300" s="14"/>
      <c r="B300" s="245"/>
      <c r="C300" s="246"/>
      <c r="D300" s="236" t="s">
        <v>190</v>
      </c>
      <c r="E300" s="247" t="s">
        <v>19</v>
      </c>
      <c r="F300" s="248" t="s">
        <v>3005</v>
      </c>
      <c r="G300" s="246"/>
      <c r="H300" s="249">
        <v>1.7</v>
      </c>
      <c r="I300" s="250"/>
      <c r="J300" s="246"/>
      <c r="K300" s="246"/>
      <c r="L300" s="251"/>
      <c r="M300" s="252"/>
      <c r="N300" s="253"/>
      <c r="O300" s="253"/>
      <c r="P300" s="253"/>
      <c r="Q300" s="253"/>
      <c r="R300" s="253"/>
      <c r="S300" s="253"/>
      <c r="T300" s="254"/>
      <c r="U300" s="14"/>
      <c r="V300" s="14"/>
      <c r="W300" s="14"/>
      <c r="X300" s="14"/>
      <c r="Y300" s="14"/>
      <c r="Z300" s="14"/>
      <c r="AA300" s="14"/>
      <c r="AB300" s="14"/>
      <c r="AC300" s="14"/>
      <c r="AD300" s="14"/>
      <c r="AE300" s="14"/>
      <c r="AT300" s="255" t="s">
        <v>190</v>
      </c>
      <c r="AU300" s="255" t="s">
        <v>83</v>
      </c>
      <c r="AV300" s="14" t="s">
        <v>83</v>
      </c>
      <c r="AW300" s="14" t="s">
        <v>34</v>
      </c>
      <c r="AX300" s="14" t="s">
        <v>74</v>
      </c>
      <c r="AY300" s="255" t="s">
        <v>180</v>
      </c>
    </row>
    <row r="301" s="14" customFormat="1">
      <c r="A301" s="14"/>
      <c r="B301" s="245"/>
      <c r="C301" s="246"/>
      <c r="D301" s="236" t="s">
        <v>190</v>
      </c>
      <c r="E301" s="247" t="s">
        <v>19</v>
      </c>
      <c r="F301" s="248" t="s">
        <v>3005</v>
      </c>
      <c r="G301" s="246"/>
      <c r="H301" s="249">
        <v>1.7</v>
      </c>
      <c r="I301" s="250"/>
      <c r="J301" s="246"/>
      <c r="K301" s="246"/>
      <c r="L301" s="251"/>
      <c r="M301" s="252"/>
      <c r="N301" s="253"/>
      <c r="O301" s="253"/>
      <c r="P301" s="253"/>
      <c r="Q301" s="253"/>
      <c r="R301" s="253"/>
      <c r="S301" s="253"/>
      <c r="T301" s="254"/>
      <c r="U301" s="14"/>
      <c r="V301" s="14"/>
      <c r="W301" s="14"/>
      <c r="X301" s="14"/>
      <c r="Y301" s="14"/>
      <c r="Z301" s="14"/>
      <c r="AA301" s="14"/>
      <c r="AB301" s="14"/>
      <c r="AC301" s="14"/>
      <c r="AD301" s="14"/>
      <c r="AE301" s="14"/>
      <c r="AT301" s="255" t="s">
        <v>190</v>
      </c>
      <c r="AU301" s="255" t="s">
        <v>83</v>
      </c>
      <c r="AV301" s="14" t="s">
        <v>83</v>
      </c>
      <c r="AW301" s="14" t="s">
        <v>34</v>
      </c>
      <c r="AX301" s="14" t="s">
        <v>74</v>
      </c>
      <c r="AY301" s="255" t="s">
        <v>180</v>
      </c>
    </row>
    <row r="302" s="16" customFormat="1">
      <c r="A302" s="16"/>
      <c r="B302" s="267"/>
      <c r="C302" s="268"/>
      <c r="D302" s="236" t="s">
        <v>190</v>
      </c>
      <c r="E302" s="269" t="s">
        <v>19</v>
      </c>
      <c r="F302" s="270" t="s">
        <v>292</v>
      </c>
      <c r="G302" s="268"/>
      <c r="H302" s="271">
        <v>5.0949999999999998</v>
      </c>
      <c r="I302" s="272"/>
      <c r="J302" s="268"/>
      <c r="K302" s="268"/>
      <c r="L302" s="273"/>
      <c r="M302" s="274"/>
      <c r="N302" s="275"/>
      <c r="O302" s="275"/>
      <c r="P302" s="275"/>
      <c r="Q302" s="275"/>
      <c r="R302" s="275"/>
      <c r="S302" s="275"/>
      <c r="T302" s="276"/>
      <c r="U302" s="16"/>
      <c r="V302" s="16"/>
      <c r="W302" s="16"/>
      <c r="X302" s="16"/>
      <c r="Y302" s="16"/>
      <c r="Z302" s="16"/>
      <c r="AA302" s="16"/>
      <c r="AB302" s="16"/>
      <c r="AC302" s="16"/>
      <c r="AD302" s="16"/>
      <c r="AE302" s="16"/>
      <c r="AT302" s="277" t="s">
        <v>190</v>
      </c>
      <c r="AU302" s="277" t="s">
        <v>83</v>
      </c>
      <c r="AV302" s="16" t="s">
        <v>124</v>
      </c>
      <c r="AW302" s="16" t="s">
        <v>34</v>
      </c>
      <c r="AX302" s="16" t="s">
        <v>74</v>
      </c>
      <c r="AY302" s="277" t="s">
        <v>180</v>
      </c>
    </row>
    <row r="303" s="15" customFormat="1">
      <c r="A303" s="15"/>
      <c r="B303" s="256"/>
      <c r="C303" s="257"/>
      <c r="D303" s="236" t="s">
        <v>190</v>
      </c>
      <c r="E303" s="258" t="s">
        <v>19</v>
      </c>
      <c r="F303" s="259" t="s">
        <v>227</v>
      </c>
      <c r="G303" s="257"/>
      <c r="H303" s="260">
        <v>56.815000000000012</v>
      </c>
      <c r="I303" s="261"/>
      <c r="J303" s="257"/>
      <c r="K303" s="257"/>
      <c r="L303" s="262"/>
      <c r="M303" s="263"/>
      <c r="N303" s="264"/>
      <c r="O303" s="264"/>
      <c r="P303" s="264"/>
      <c r="Q303" s="264"/>
      <c r="R303" s="264"/>
      <c r="S303" s="264"/>
      <c r="T303" s="265"/>
      <c r="U303" s="15"/>
      <c r="V303" s="15"/>
      <c r="W303" s="15"/>
      <c r="X303" s="15"/>
      <c r="Y303" s="15"/>
      <c r="Z303" s="15"/>
      <c r="AA303" s="15"/>
      <c r="AB303" s="15"/>
      <c r="AC303" s="15"/>
      <c r="AD303" s="15"/>
      <c r="AE303" s="15"/>
      <c r="AT303" s="266" t="s">
        <v>190</v>
      </c>
      <c r="AU303" s="266" t="s">
        <v>83</v>
      </c>
      <c r="AV303" s="15" t="s">
        <v>186</v>
      </c>
      <c r="AW303" s="15" t="s">
        <v>34</v>
      </c>
      <c r="AX303" s="15" t="s">
        <v>81</v>
      </c>
      <c r="AY303" s="266" t="s">
        <v>180</v>
      </c>
    </row>
    <row r="304" s="2" customFormat="1" ht="24.15" customHeight="1">
      <c r="A304" s="41"/>
      <c r="B304" s="42"/>
      <c r="C304" s="216" t="s">
        <v>515</v>
      </c>
      <c r="D304" s="216" t="s">
        <v>182</v>
      </c>
      <c r="E304" s="217" t="s">
        <v>3009</v>
      </c>
      <c r="F304" s="218" t="s">
        <v>3010</v>
      </c>
      <c r="G304" s="219" t="s">
        <v>122</v>
      </c>
      <c r="H304" s="220">
        <v>43.356000000000002</v>
      </c>
      <c r="I304" s="221"/>
      <c r="J304" s="222">
        <f>ROUND(I304*H304,2)</f>
        <v>0</v>
      </c>
      <c r="K304" s="218" t="s">
        <v>185</v>
      </c>
      <c r="L304" s="47"/>
      <c r="M304" s="223" t="s">
        <v>19</v>
      </c>
      <c r="N304" s="224" t="s">
        <v>45</v>
      </c>
      <c r="O304" s="87"/>
      <c r="P304" s="225">
        <f>O304*H304</f>
        <v>0</v>
      </c>
      <c r="Q304" s="225">
        <v>0.38100000000000001</v>
      </c>
      <c r="R304" s="225">
        <f>Q304*H304</f>
        <v>16.518636000000001</v>
      </c>
      <c r="S304" s="225">
        <v>0</v>
      </c>
      <c r="T304" s="226">
        <f>S304*H304</f>
        <v>0</v>
      </c>
      <c r="U304" s="41"/>
      <c r="V304" s="41"/>
      <c r="W304" s="41"/>
      <c r="X304" s="41"/>
      <c r="Y304" s="41"/>
      <c r="Z304" s="41"/>
      <c r="AA304" s="41"/>
      <c r="AB304" s="41"/>
      <c r="AC304" s="41"/>
      <c r="AD304" s="41"/>
      <c r="AE304" s="41"/>
      <c r="AR304" s="227" t="s">
        <v>186</v>
      </c>
      <c r="AT304" s="227" t="s">
        <v>182</v>
      </c>
      <c r="AU304" s="227" t="s">
        <v>83</v>
      </c>
      <c r="AY304" s="20" t="s">
        <v>180</v>
      </c>
      <c r="BE304" s="228">
        <f>IF(N304="základní",J304,0)</f>
        <v>0</v>
      </c>
      <c r="BF304" s="228">
        <f>IF(N304="snížená",J304,0)</f>
        <v>0</v>
      </c>
      <c r="BG304" s="228">
        <f>IF(N304="zákl. přenesená",J304,0)</f>
        <v>0</v>
      </c>
      <c r="BH304" s="228">
        <f>IF(N304="sníž. přenesená",J304,0)</f>
        <v>0</v>
      </c>
      <c r="BI304" s="228">
        <f>IF(N304="nulová",J304,0)</f>
        <v>0</v>
      </c>
      <c r="BJ304" s="20" t="s">
        <v>81</v>
      </c>
      <c r="BK304" s="228">
        <f>ROUND(I304*H304,2)</f>
        <v>0</v>
      </c>
      <c r="BL304" s="20" t="s">
        <v>186</v>
      </c>
      <c r="BM304" s="227" t="s">
        <v>3011</v>
      </c>
    </row>
    <row r="305" s="2" customFormat="1">
      <c r="A305" s="41"/>
      <c r="B305" s="42"/>
      <c r="C305" s="43"/>
      <c r="D305" s="229" t="s">
        <v>188</v>
      </c>
      <c r="E305" s="43"/>
      <c r="F305" s="230" t="s">
        <v>3012</v>
      </c>
      <c r="G305" s="43"/>
      <c r="H305" s="43"/>
      <c r="I305" s="231"/>
      <c r="J305" s="43"/>
      <c r="K305" s="43"/>
      <c r="L305" s="47"/>
      <c r="M305" s="232"/>
      <c r="N305" s="233"/>
      <c r="O305" s="87"/>
      <c r="P305" s="87"/>
      <c r="Q305" s="87"/>
      <c r="R305" s="87"/>
      <c r="S305" s="87"/>
      <c r="T305" s="88"/>
      <c r="U305" s="41"/>
      <c r="V305" s="41"/>
      <c r="W305" s="41"/>
      <c r="X305" s="41"/>
      <c r="Y305" s="41"/>
      <c r="Z305" s="41"/>
      <c r="AA305" s="41"/>
      <c r="AB305" s="41"/>
      <c r="AC305" s="41"/>
      <c r="AD305" s="41"/>
      <c r="AE305" s="41"/>
      <c r="AT305" s="20" t="s">
        <v>188</v>
      </c>
      <c r="AU305" s="20" t="s">
        <v>83</v>
      </c>
    </row>
    <row r="306" s="14" customFormat="1">
      <c r="A306" s="14"/>
      <c r="B306" s="245"/>
      <c r="C306" s="246"/>
      <c r="D306" s="236" t="s">
        <v>190</v>
      </c>
      <c r="E306" s="247" t="s">
        <v>19</v>
      </c>
      <c r="F306" s="248" t="s">
        <v>3013</v>
      </c>
      <c r="G306" s="246"/>
      <c r="H306" s="249">
        <v>5.0700000000000003</v>
      </c>
      <c r="I306" s="250"/>
      <c r="J306" s="246"/>
      <c r="K306" s="246"/>
      <c r="L306" s="251"/>
      <c r="M306" s="252"/>
      <c r="N306" s="253"/>
      <c r="O306" s="253"/>
      <c r="P306" s="253"/>
      <c r="Q306" s="253"/>
      <c r="R306" s="253"/>
      <c r="S306" s="253"/>
      <c r="T306" s="254"/>
      <c r="U306" s="14"/>
      <c r="V306" s="14"/>
      <c r="W306" s="14"/>
      <c r="X306" s="14"/>
      <c r="Y306" s="14"/>
      <c r="Z306" s="14"/>
      <c r="AA306" s="14"/>
      <c r="AB306" s="14"/>
      <c r="AC306" s="14"/>
      <c r="AD306" s="14"/>
      <c r="AE306" s="14"/>
      <c r="AT306" s="255" t="s">
        <v>190</v>
      </c>
      <c r="AU306" s="255" t="s">
        <v>83</v>
      </c>
      <c r="AV306" s="14" t="s">
        <v>83</v>
      </c>
      <c r="AW306" s="14" t="s">
        <v>34</v>
      </c>
      <c r="AX306" s="14" t="s">
        <v>74</v>
      </c>
      <c r="AY306" s="255" t="s">
        <v>180</v>
      </c>
    </row>
    <row r="307" s="14" customFormat="1">
      <c r="A307" s="14"/>
      <c r="B307" s="245"/>
      <c r="C307" s="246"/>
      <c r="D307" s="236" t="s">
        <v>190</v>
      </c>
      <c r="E307" s="247" t="s">
        <v>19</v>
      </c>
      <c r="F307" s="248" t="s">
        <v>3014</v>
      </c>
      <c r="G307" s="246"/>
      <c r="H307" s="249">
        <v>6.2249999999999996</v>
      </c>
      <c r="I307" s="250"/>
      <c r="J307" s="246"/>
      <c r="K307" s="246"/>
      <c r="L307" s="251"/>
      <c r="M307" s="252"/>
      <c r="N307" s="253"/>
      <c r="O307" s="253"/>
      <c r="P307" s="253"/>
      <c r="Q307" s="253"/>
      <c r="R307" s="253"/>
      <c r="S307" s="253"/>
      <c r="T307" s="254"/>
      <c r="U307" s="14"/>
      <c r="V307" s="14"/>
      <c r="W307" s="14"/>
      <c r="X307" s="14"/>
      <c r="Y307" s="14"/>
      <c r="Z307" s="14"/>
      <c r="AA307" s="14"/>
      <c r="AB307" s="14"/>
      <c r="AC307" s="14"/>
      <c r="AD307" s="14"/>
      <c r="AE307" s="14"/>
      <c r="AT307" s="255" t="s">
        <v>190</v>
      </c>
      <c r="AU307" s="255" t="s">
        <v>83</v>
      </c>
      <c r="AV307" s="14" t="s">
        <v>83</v>
      </c>
      <c r="AW307" s="14" t="s">
        <v>34</v>
      </c>
      <c r="AX307" s="14" t="s">
        <v>74</v>
      </c>
      <c r="AY307" s="255" t="s">
        <v>180</v>
      </c>
    </row>
    <row r="308" s="14" customFormat="1">
      <c r="A308" s="14"/>
      <c r="B308" s="245"/>
      <c r="C308" s="246"/>
      <c r="D308" s="236" t="s">
        <v>190</v>
      </c>
      <c r="E308" s="247" t="s">
        <v>19</v>
      </c>
      <c r="F308" s="248" t="s">
        <v>3015</v>
      </c>
      <c r="G308" s="246"/>
      <c r="H308" s="249">
        <v>7.5</v>
      </c>
      <c r="I308" s="250"/>
      <c r="J308" s="246"/>
      <c r="K308" s="246"/>
      <c r="L308" s="251"/>
      <c r="M308" s="252"/>
      <c r="N308" s="253"/>
      <c r="O308" s="253"/>
      <c r="P308" s="253"/>
      <c r="Q308" s="253"/>
      <c r="R308" s="253"/>
      <c r="S308" s="253"/>
      <c r="T308" s="254"/>
      <c r="U308" s="14"/>
      <c r="V308" s="14"/>
      <c r="W308" s="14"/>
      <c r="X308" s="14"/>
      <c r="Y308" s="14"/>
      <c r="Z308" s="14"/>
      <c r="AA308" s="14"/>
      <c r="AB308" s="14"/>
      <c r="AC308" s="14"/>
      <c r="AD308" s="14"/>
      <c r="AE308" s="14"/>
      <c r="AT308" s="255" t="s">
        <v>190</v>
      </c>
      <c r="AU308" s="255" t="s">
        <v>83</v>
      </c>
      <c r="AV308" s="14" t="s">
        <v>83</v>
      </c>
      <c r="AW308" s="14" t="s">
        <v>34</v>
      </c>
      <c r="AX308" s="14" t="s">
        <v>74</v>
      </c>
      <c r="AY308" s="255" t="s">
        <v>180</v>
      </c>
    </row>
    <row r="309" s="14" customFormat="1">
      <c r="A309" s="14"/>
      <c r="B309" s="245"/>
      <c r="C309" s="246"/>
      <c r="D309" s="236" t="s">
        <v>190</v>
      </c>
      <c r="E309" s="247" t="s">
        <v>19</v>
      </c>
      <c r="F309" s="248" t="s">
        <v>3016</v>
      </c>
      <c r="G309" s="246"/>
      <c r="H309" s="249">
        <v>8.7149999999999999</v>
      </c>
      <c r="I309" s="250"/>
      <c r="J309" s="246"/>
      <c r="K309" s="246"/>
      <c r="L309" s="251"/>
      <c r="M309" s="252"/>
      <c r="N309" s="253"/>
      <c r="O309" s="253"/>
      <c r="P309" s="253"/>
      <c r="Q309" s="253"/>
      <c r="R309" s="253"/>
      <c r="S309" s="253"/>
      <c r="T309" s="254"/>
      <c r="U309" s="14"/>
      <c r="V309" s="14"/>
      <c r="W309" s="14"/>
      <c r="X309" s="14"/>
      <c r="Y309" s="14"/>
      <c r="Z309" s="14"/>
      <c r="AA309" s="14"/>
      <c r="AB309" s="14"/>
      <c r="AC309" s="14"/>
      <c r="AD309" s="14"/>
      <c r="AE309" s="14"/>
      <c r="AT309" s="255" t="s">
        <v>190</v>
      </c>
      <c r="AU309" s="255" t="s">
        <v>83</v>
      </c>
      <c r="AV309" s="14" t="s">
        <v>83</v>
      </c>
      <c r="AW309" s="14" t="s">
        <v>34</v>
      </c>
      <c r="AX309" s="14" t="s">
        <v>74</v>
      </c>
      <c r="AY309" s="255" t="s">
        <v>180</v>
      </c>
    </row>
    <row r="310" s="14" customFormat="1">
      <c r="A310" s="14"/>
      <c r="B310" s="245"/>
      <c r="C310" s="246"/>
      <c r="D310" s="236" t="s">
        <v>190</v>
      </c>
      <c r="E310" s="247" t="s">
        <v>19</v>
      </c>
      <c r="F310" s="248" t="s">
        <v>3017</v>
      </c>
      <c r="G310" s="246"/>
      <c r="H310" s="249">
        <v>2.5</v>
      </c>
      <c r="I310" s="250"/>
      <c r="J310" s="246"/>
      <c r="K310" s="246"/>
      <c r="L310" s="251"/>
      <c r="M310" s="252"/>
      <c r="N310" s="253"/>
      <c r="O310" s="253"/>
      <c r="P310" s="253"/>
      <c r="Q310" s="253"/>
      <c r="R310" s="253"/>
      <c r="S310" s="253"/>
      <c r="T310" s="254"/>
      <c r="U310" s="14"/>
      <c r="V310" s="14"/>
      <c r="W310" s="14"/>
      <c r="X310" s="14"/>
      <c r="Y310" s="14"/>
      <c r="Z310" s="14"/>
      <c r="AA310" s="14"/>
      <c r="AB310" s="14"/>
      <c r="AC310" s="14"/>
      <c r="AD310" s="14"/>
      <c r="AE310" s="14"/>
      <c r="AT310" s="255" t="s">
        <v>190</v>
      </c>
      <c r="AU310" s="255" t="s">
        <v>83</v>
      </c>
      <c r="AV310" s="14" t="s">
        <v>83</v>
      </c>
      <c r="AW310" s="14" t="s">
        <v>34</v>
      </c>
      <c r="AX310" s="14" t="s">
        <v>74</v>
      </c>
      <c r="AY310" s="255" t="s">
        <v>180</v>
      </c>
    </row>
    <row r="311" s="14" customFormat="1">
      <c r="A311" s="14"/>
      <c r="B311" s="245"/>
      <c r="C311" s="246"/>
      <c r="D311" s="236" t="s">
        <v>190</v>
      </c>
      <c r="E311" s="247" t="s">
        <v>19</v>
      </c>
      <c r="F311" s="248" t="s">
        <v>3018</v>
      </c>
      <c r="G311" s="246"/>
      <c r="H311" s="249">
        <v>3.7400000000000002</v>
      </c>
      <c r="I311" s="250"/>
      <c r="J311" s="246"/>
      <c r="K311" s="246"/>
      <c r="L311" s="251"/>
      <c r="M311" s="252"/>
      <c r="N311" s="253"/>
      <c r="O311" s="253"/>
      <c r="P311" s="253"/>
      <c r="Q311" s="253"/>
      <c r="R311" s="253"/>
      <c r="S311" s="253"/>
      <c r="T311" s="254"/>
      <c r="U311" s="14"/>
      <c r="V311" s="14"/>
      <c r="W311" s="14"/>
      <c r="X311" s="14"/>
      <c r="Y311" s="14"/>
      <c r="Z311" s="14"/>
      <c r="AA311" s="14"/>
      <c r="AB311" s="14"/>
      <c r="AC311" s="14"/>
      <c r="AD311" s="14"/>
      <c r="AE311" s="14"/>
      <c r="AT311" s="255" t="s">
        <v>190</v>
      </c>
      <c r="AU311" s="255" t="s">
        <v>83</v>
      </c>
      <c r="AV311" s="14" t="s">
        <v>83</v>
      </c>
      <c r="AW311" s="14" t="s">
        <v>34</v>
      </c>
      <c r="AX311" s="14" t="s">
        <v>74</v>
      </c>
      <c r="AY311" s="255" t="s">
        <v>180</v>
      </c>
    </row>
    <row r="312" s="14" customFormat="1">
      <c r="A312" s="14"/>
      <c r="B312" s="245"/>
      <c r="C312" s="246"/>
      <c r="D312" s="236" t="s">
        <v>190</v>
      </c>
      <c r="E312" s="247" t="s">
        <v>19</v>
      </c>
      <c r="F312" s="248" t="s">
        <v>3019</v>
      </c>
      <c r="G312" s="246"/>
      <c r="H312" s="249">
        <v>3.75</v>
      </c>
      <c r="I312" s="250"/>
      <c r="J312" s="246"/>
      <c r="K312" s="246"/>
      <c r="L312" s="251"/>
      <c r="M312" s="252"/>
      <c r="N312" s="253"/>
      <c r="O312" s="253"/>
      <c r="P312" s="253"/>
      <c r="Q312" s="253"/>
      <c r="R312" s="253"/>
      <c r="S312" s="253"/>
      <c r="T312" s="254"/>
      <c r="U312" s="14"/>
      <c r="V312" s="14"/>
      <c r="W312" s="14"/>
      <c r="X312" s="14"/>
      <c r="Y312" s="14"/>
      <c r="Z312" s="14"/>
      <c r="AA312" s="14"/>
      <c r="AB312" s="14"/>
      <c r="AC312" s="14"/>
      <c r="AD312" s="14"/>
      <c r="AE312" s="14"/>
      <c r="AT312" s="255" t="s">
        <v>190</v>
      </c>
      <c r="AU312" s="255" t="s">
        <v>83</v>
      </c>
      <c r="AV312" s="14" t="s">
        <v>83</v>
      </c>
      <c r="AW312" s="14" t="s">
        <v>34</v>
      </c>
      <c r="AX312" s="14" t="s">
        <v>74</v>
      </c>
      <c r="AY312" s="255" t="s">
        <v>180</v>
      </c>
    </row>
    <row r="313" s="14" customFormat="1">
      <c r="A313" s="14"/>
      <c r="B313" s="245"/>
      <c r="C313" s="246"/>
      <c r="D313" s="236" t="s">
        <v>190</v>
      </c>
      <c r="E313" s="247" t="s">
        <v>19</v>
      </c>
      <c r="F313" s="248" t="s">
        <v>3020</v>
      </c>
      <c r="G313" s="246"/>
      <c r="H313" s="249">
        <v>2.4129999999999998</v>
      </c>
      <c r="I313" s="250"/>
      <c r="J313" s="246"/>
      <c r="K313" s="246"/>
      <c r="L313" s="251"/>
      <c r="M313" s="252"/>
      <c r="N313" s="253"/>
      <c r="O313" s="253"/>
      <c r="P313" s="253"/>
      <c r="Q313" s="253"/>
      <c r="R313" s="253"/>
      <c r="S313" s="253"/>
      <c r="T313" s="254"/>
      <c r="U313" s="14"/>
      <c r="V313" s="14"/>
      <c r="W313" s="14"/>
      <c r="X313" s="14"/>
      <c r="Y313" s="14"/>
      <c r="Z313" s="14"/>
      <c r="AA313" s="14"/>
      <c r="AB313" s="14"/>
      <c r="AC313" s="14"/>
      <c r="AD313" s="14"/>
      <c r="AE313" s="14"/>
      <c r="AT313" s="255" t="s">
        <v>190</v>
      </c>
      <c r="AU313" s="255" t="s">
        <v>83</v>
      </c>
      <c r="AV313" s="14" t="s">
        <v>83</v>
      </c>
      <c r="AW313" s="14" t="s">
        <v>34</v>
      </c>
      <c r="AX313" s="14" t="s">
        <v>74</v>
      </c>
      <c r="AY313" s="255" t="s">
        <v>180</v>
      </c>
    </row>
    <row r="314" s="14" customFormat="1">
      <c r="A314" s="14"/>
      <c r="B314" s="245"/>
      <c r="C314" s="246"/>
      <c r="D314" s="236" t="s">
        <v>190</v>
      </c>
      <c r="E314" s="247" t="s">
        <v>19</v>
      </c>
      <c r="F314" s="248" t="s">
        <v>3021</v>
      </c>
      <c r="G314" s="246"/>
      <c r="H314" s="249">
        <v>3.4430000000000001</v>
      </c>
      <c r="I314" s="250"/>
      <c r="J314" s="246"/>
      <c r="K314" s="246"/>
      <c r="L314" s="251"/>
      <c r="M314" s="252"/>
      <c r="N314" s="253"/>
      <c r="O314" s="253"/>
      <c r="P314" s="253"/>
      <c r="Q314" s="253"/>
      <c r="R314" s="253"/>
      <c r="S314" s="253"/>
      <c r="T314" s="254"/>
      <c r="U314" s="14"/>
      <c r="V314" s="14"/>
      <c r="W314" s="14"/>
      <c r="X314" s="14"/>
      <c r="Y314" s="14"/>
      <c r="Z314" s="14"/>
      <c r="AA314" s="14"/>
      <c r="AB314" s="14"/>
      <c r="AC314" s="14"/>
      <c r="AD314" s="14"/>
      <c r="AE314" s="14"/>
      <c r="AT314" s="255" t="s">
        <v>190</v>
      </c>
      <c r="AU314" s="255" t="s">
        <v>83</v>
      </c>
      <c r="AV314" s="14" t="s">
        <v>83</v>
      </c>
      <c r="AW314" s="14" t="s">
        <v>34</v>
      </c>
      <c r="AX314" s="14" t="s">
        <v>74</v>
      </c>
      <c r="AY314" s="255" t="s">
        <v>180</v>
      </c>
    </row>
    <row r="315" s="15" customFormat="1">
      <c r="A315" s="15"/>
      <c r="B315" s="256"/>
      <c r="C315" s="257"/>
      <c r="D315" s="236" t="s">
        <v>190</v>
      </c>
      <c r="E315" s="258" t="s">
        <v>19</v>
      </c>
      <c r="F315" s="259" t="s">
        <v>227</v>
      </c>
      <c r="G315" s="257"/>
      <c r="H315" s="260">
        <v>43.355999999999995</v>
      </c>
      <c r="I315" s="261"/>
      <c r="J315" s="257"/>
      <c r="K315" s="257"/>
      <c r="L315" s="262"/>
      <c r="M315" s="263"/>
      <c r="N315" s="264"/>
      <c r="O315" s="264"/>
      <c r="P315" s="264"/>
      <c r="Q315" s="264"/>
      <c r="R315" s="264"/>
      <c r="S315" s="264"/>
      <c r="T315" s="265"/>
      <c r="U315" s="15"/>
      <c r="V315" s="15"/>
      <c r="W315" s="15"/>
      <c r="X315" s="15"/>
      <c r="Y315" s="15"/>
      <c r="Z315" s="15"/>
      <c r="AA315" s="15"/>
      <c r="AB315" s="15"/>
      <c r="AC315" s="15"/>
      <c r="AD315" s="15"/>
      <c r="AE315" s="15"/>
      <c r="AT315" s="266" t="s">
        <v>190</v>
      </c>
      <c r="AU315" s="266" t="s">
        <v>83</v>
      </c>
      <c r="AV315" s="15" t="s">
        <v>186</v>
      </c>
      <c r="AW315" s="15" t="s">
        <v>34</v>
      </c>
      <c r="AX315" s="15" t="s">
        <v>81</v>
      </c>
      <c r="AY315" s="266" t="s">
        <v>180</v>
      </c>
    </row>
    <row r="316" s="2" customFormat="1" ht="24.15" customHeight="1">
      <c r="A316" s="41"/>
      <c r="B316" s="42"/>
      <c r="C316" s="216" t="s">
        <v>520</v>
      </c>
      <c r="D316" s="216" t="s">
        <v>182</v>
      </c>
      <c r="E316" s="217" t="s">
        <v>3022</v>
      </c>
      <c r="F316" s="218" t="s">
        <v>3023</v>
      </c>
      <c r="G316" s="219" t="s">
        <v>350</v>
      </c>
      <c r="H316" s="220">
        <v>51.719999999999999</v>
      </c>
      <c r="I316" s="221"/>
      <c r="J316" s="222">
        <f>ROUND(I316*H316,2)</f>
        <v>0</v>
      </c>
      <c r="K316" s="218" t="s">
        <v>185</v>
      </c>
      <c r="L316" s="47"/>
      <c r="M316" s="223" t="s">
        <v>19</v>
      </c>
      <c r="N316" s="224" t="s">
        <v>45</v>
      </c>
      <c r="O316" s="87"/>
      <c r="P316" s="225">
        <f>O316*H316</f>
        <v>0</v>
      </c>
      <c r="Q316" s="225">
        <v>0.049500000000000002</v>
      </c>
      <c r="R316" s="225">
        <f>Q316*H316</f>
        <v>2.5601400000000001</v>
      </c>
      <c r="S316" s="225">
        <v>0</v>
      </c>
      <c r="T316" s="226">
        <f>S316*H316</f>
        <v>0</v>
      </c>
      <c r="U316" s="41"/>
      <c r="V316" s="41"/>
      <c r="W316" s="41"/>
      <c r="X316" s="41"/>
      <c r="Y316" s="41"/>
      <c r="Z316" s="41"/>
      <c r="AA316" s="41"/>
      <c r="AB316" s="41"/>
      <c r="AC316" s="41"/>
      <c r="AD316" s="41"/>
      <c r="AE316" s="41"/>
      <c r="AR316" s="227" t="s">
        <v>186</v>
      </c>
      <c r="AT316" s="227" t="s">
        <v>182</v>
      </c>
      <c r="AU316" s="227" t="s">
        <v>83</v>
      </c>
      <c r="AY316" s="20" t="s">
        <v>180</v>
      </c>
      <c r="BE316" s="228">
        <f>IF(N316="základní",J316,0)</f>
        <v>0</v>
      </c>
      <c r="BF316" s="228">
        <f>IF(N316="snížená",J316,0)</f>
        <v>0</v>
      </c>
      <c r="BG316" s="228">
        <f>IF(N316="zákl. přenesená",J316,0)</f>
        <v>0</v>
      </c>
      <c r="BH316" s="228">
        <f>IF(N316="sníž. přenesená",J316,0)</f>
        <v>0</v>
      </c>
      <c r="BI316" s="228">
        <f>IF(N316="nulová",J316,0)</f>
        <v>0</v>
      </c>
      <c r="BJ316" s="20" t="s">
        <v>81</v>
      </c>
      <c r="BK316" s="228">
        <f>ROUND(I316*H316,2)</f>
        <v>0</v>
      </c>
      <c r="BL316" s="20" t="s">
        <v>186</v>
      </c>
      <c r="BM316" s="227" t="s">
        <v>3024</v>
      </c>
    </row>
    <row r="317" s="2" customFormat="1">
      <c r="A317" s="41"/>
      <c r="B317" s="42"/>
      <c r="C317" s="43"/>
      <c r="D317" s="229" t="s">
        <v>188</v>
      </c>
      <c r="E317" s="43"/>
      <c r="F317" s="230" t="s">
        <v>3025</v>
      </c>
      <c r="G317" s="43"/>
      <c r="H317" s="43"/>
      <c r="I317" s="231"/>
      <c r="J317" s="43"/>
      <c r="K317" s="43"/>
      <c r="L317" s="47"/>
      <c r="M317" s="232"/>
      <c r="N317" s="233"/>
      <c r="O317" s="87"/>
      <c r="P317" s="87"/>
      <c r="Q317" s="87"/>
      <c r="R317" s="87"/>
      <c r="S317" s="87"/>
      <c r="T317" s="88"/>
      <c r="U317" s="41"/>
      <c r="V317" s="41"/>
      <c r="W317" s="41"/>
      <c r="X317" s="41"/>
      <c r="Y317" s="41"/>
      <c r="Z317" s="41"/>
      <c r="AA317" s="41"/>
      <c r="AB317" s="41"/>
      <c r="AC317" s="41"/>
      <c r="AD317" s="41"/>
      <c r="AE317" s="41"/>
      <c r="AT317" s="20" t="s">
        <v>188</v>
      </c>
      <c r="AU317" s="20" t="s">
        <v>83</v>
      </c>
    </row>
    <row r="318" s="14" customFormat="1">
      <c r="A318" s="14"/>
      <c r="B318" s="245"/>
      <c r="C318" s="246"/>
      <c r="D318" s="236" t="s">
        <v>190</v>
      </c>
      <c r="E318" s="247" t="s">
        <v>19</v>
      </c>
      <c r="F318" s="248" t="s">
        <v>2997</v>
      </c>
      <c r="G318" s="246"/>
      <c r="H318" s="249">
        <v>5.0700000000000003</v>
      </c>
      <c r="I318" s="250"/>
      <c r="J318" s="246"/>
      <c r="K318" s="246"/>
      <c r="L318" s="251"/>
      <c r="M318" s="252"/>
      <c r="N318" s="253"/>
      <c r="O318" s="253"/>
      <c r="P318" s="253"/>
      <c r="Q318" s="253"/>
      <c r="R318" s="253"/>
      <c r="S318" s="253"/>
      <c r="T318" s="254"/>
      <c r="U318" s="14"/>
      <c r="V318" s="14"/>
      <c r="W318" s="14"/>
      <c r="X318" s="14"/>
      <c r="Y318" s="14"/>
      <c r="Z318" s="14"/>
      <c r="AA318" s="14"/>
      <c r="AB318" s="14"/>
      <c r="AC318" s="14"/>
      <c r="AD318" s="14"/>
      <c r="AE318" s="14"/>
      <c r="AT318" s="255" t="s">
        <v>190</v>
      </c>
      <c r="AU318" s="255" t="s">
        <v>83</v>
      </c>
      <c r="AV318" s="14" t="s">
        <v>83</v>
      </c>
      <c r="AW318" s="14" t="s">
        <v>34</v>
      </c>
      <c r="AX318" s="14" t="s">
        <v>74</v>
      </c>
      <c r="AY318" s="255" t="s">
        <v>180</v>
      </c>
    </row>
    <row r="319" s="14" customFormat="1">
      <c r="A319" s="14"/>
      <c r="B319" s="245"/>
      <c r="C319" s="246"/>
      <c r="D319" s="236" t="s">
        <v>190</v>
      </c>
      <c r="E319" s="247" t="s">
        <v>19</v>
      </c>
      <c r="F319" s="248" t="s">
        <v>2998</v>
      </c>
      <c r="G319" s="246"/>
      <c r="H319" s="249">
        <v>4.9800000000000004</v>
      </c>
      <c r="I319" s="250"/>
      <c r="J319" s="246"/>
      <c r="K319" s="246"/>
      <c r="L319" s="251"/>
      <c r="M319" s="252"/>
      <c r="N319" s="253"/>
      <c r="O319" s="253"/>
      <c r="P319" s="253"/>
      <c r="Q319" s="253"/>
      <c r="R319" s="253"/>
      <c r="S319" s="253"/>
      <c r="T319" s="254"/>
      <c r="U319" s="14"/>
      <c r="V319" s="14"/>
      <c r="W319" s="14"/>
      <c r="X319" s="14"/>
      <c r="Y319" s="14"/>
      <c r="Z319" s="14"/>
      <c r="AA319" s="14"/>
      <c r="AB319" s="14"/>
      <c r="AC319" s="14"/>
      <c r="AD319" s="14"/>
      <c r="AE319" s="14"/>
      <c r="AT319" s="255" t="s">
        <v>190</v>
      </c>
      <c r="AU319" s="255" t="s">
        <v>83</v>
      </c>
      <c r="AV319" s="14" t="s">
        <v>83</v>
      </c>
      <c r="AW319" s="14" t="s">
        <v>34</v>
      </c>
      <c r="AX319" s="14" t="s">
        <v>74</v>
      </c>
      <c r="AY319" s="255" t="s">
        <v>180</v>
      </c>
    </row>
    <row r="320" s="14" customFormat="1">
      <c r="A320" s="14"/>
      <c r="B320" s="245"/>
      <c r="C320" s="246"/>
      <c r="D320" s="236" t="s">
        <v>190</v>
      </c>
      <c r="E320" s="247" t="s">
        <v>19</v>
      </c>
      <c r="F320" s="248" t="s">
        <v>2999</v>
      </c>
      <c r="G320" s="246"/>
      <c r="H320" s="249">
        <v>5</v>
      </c>
      <c r="I320" s="250"/>
      <c r="J320" s="246"/>
      <c r="K320" s="246"/>
      <c r="L320" s="251"/>
      <c r="M320" s="252"/>
      <c r="N320" s="253"/>
      <c r="O320" s="253"/>
      <c r="P320" s="253"/>
      <c r="Q320" s="253"/>
      <c r="R320" s="253"/>
      <c r="S320" s="253"/>
      <c r="T320" s="254"/>
      <c r="U320" s="14"/>
      <c r="V320" s="14"/>
      <c r="W320" s="14"/>
      <c r="X320" s="14"/>
      <c r="Y320" s="14"/>
      <c r="Z320" s="14"/>
      <c r="AA320" s="14"/>
      <c r="AB320" s="14"/>
      <c r="AC320" s="14"/>
      <c r="AD320" s="14"/>
      <c r="AE320" s="14"/>
      <c r="AT320" s="255" t="s">
        <v>190</v>
      </c>
      <c r="AU320" s="255" t="s">
        <v>83</v>
      </c>
      <c r="AV320" s="14" t="s">
        <v>83</v>
      </c>
      <c r="AW320" s="14" t="s">
        <v>34</v>
      </c>
      <c r="AX320" s="14" t="s">
        <v>74</v>
      </c>
      <c r="AY320" s="255" t="s">
        <v>180</v>
      </c>
    </row>
    <row r="321" s="14" customFormat="1">
      <c r="A321" s="14"/>
      <c r="B321" s="245"/>
      <c r="C321" s="246"/>
      <c r="D321" s="236" t="s">
        <v>190</v>
      </c>
      <c r="E321" s="247" t="s">
        <v>19</v>
      </c>
      <c r="F321" s="248" t="s">
        <v>2998</v>
      </c>
      <c r="G321" s="246"/>
      <c r="H321" s="249">
        <v>4.9800000000000004</v>
      </c>
      <c r="I321" s="250"/>
      <c r="J321" s="246"/>
      <c r="K321" s="246"/>
      <c r="L321" s="251"/>
      <c r="M321" s="252"/>
      <c r="N321" s="253"/>
      <c r="O321" s="253"/>
      <c r="P321" s="253"/>
      <c r="Q321" s="253"/>
      <c r="R321" s="253"/>
      <c r="S321" s="253"/>
      <c r="T321" s="254"/>
      <c r="U321" s="14"/>
      <c r="V321" s="14"/>
      <c r="W321" s="14"/>
      <c r="X321" s="14"/>
      <c r="Y321" s="14"/>
      <c r="Z321" s="14"/>
      <c r="AA321" s="14"/>
      <c r="AB321" s="14"/>
      <c r="AC321" s="14"/>
      <c r="AD321" s="14"/>
      <c r="AE321" s="14"/>
      <c r="AT321" s="255" t="s">
        <v>190</v>
      </c>
      <c r="AU321" s="255" t="s">
        <v>83</v>
      </c>
      <c r="AV321" s="14" t="s">
        <v>83</v>
      </c>
      <c r="AW321" s="14" t="s">
        <v>34</v>
      </c>
      <c r="AX321" s="14" t="s">
        <v>74</v>
      </c>
      <c r="AY321" s="255" t="s">
        <v>180</v>
      </c>
    </row>
    <row r="322" s="14" customFormat="1">
      <c r="A322" s="14"/>
      <c r="B322" s="245"/>
      <c r="C322" s="246"/>
      <c r="D322" s="236" t="s">
        <v>190</v>
      </c>
      <c r="E322" s="247" t="s">
        <v>19</v>
      </c>
      <c r="F322" s="248" t="s">
        <v>2999</v>
      </c>
      <c r="G322" s="246"/>
      <c r="H322" s="249">
        <v>5</v>
      </c>
      <c r="I322" s="250"/>
      <c r="J322" s="246"/>
      <c r="K322" s="246"/>
      <c r="L322" s="251"/>
      <c r="M322" s="252"/>
      <c r="N322" s="253"/>
      <c r="O322" s="253"/>
      <c r="P322" s="253"/>
      <c r="Q322" s="253"/>
      <c r="R322" s="253"/>
      <c r="S322" s="253"/>
      <c r="T322" s="254"/>
      <c r="U322" s="14"/>
      <c r="V322" s="14"/>
      <c r="W322" s="14"/>
      <c r="X322" s="14"/>
      <c r="Y322" s="14"/>
      <c r="Z322" s="14"/>
      <c r="AA322" s="14"/>
      <c r="AB322" s="14"/>
      <c r="AC322" s="14"/>
      <c r="AD322" s="14"/>
      <c r="AE322" s="14"/>
      <c r="AT322" s="255" t="s">
        <v>190</v>
      </c>
      <c r="AU322" s="255" t="s">
        <v>83</v>
      </c>
      <c r="AV322" s="14" t="s">
        <v>83</v>
      </c>
      <c r="AW322" s="14" t="s">
        <v>34</v>
      </c>
      <c r="AX322" s="14" t="s">
        <v>74</v>
      </c>
      <c r="AY322" s="255" t="s">
        <v>180</v>
      </c>
    </row>
    <row r="323" s="14" customFormat="1">
      <c r="A323" s="14"/>
      <c r="B323" s="245"/>
      <c r="C323" s="246"/>
      <c r="D323" s="236" t="s">
        <v>190</v>
      </c>
      <c r="E323" s="247" t="s">
        <v>19</v>
      </c>
      <c r="F323" s="248" t="s">
        <v>3000</v>
      </c>
      <c r="G323" s="246"/>
      <c r="H323" s="249">
        <v>7.4800000000000004</v>
      </c>
      <c r="I323" s="250"/>
      <c r="J323" s="246"/>
      <c r="K323" s="246"/>
      <c r="L323" s="251"/>
      <c r="M323" s="252"/>
      <c r="N323" s="253"/>
      <c r="O323" s="253"/>
      <c r="P323" s="253"/>
      <c r="Q323" s="253"/>
      <c r="R323" s="253"/>
      <c r="S323" s="253"/>
      <c r="T323" s="254"/>
      <c r="U323" s="14"/>
      <c r="V323" s="14"/>
      <c r="W323" s="14"/>
      <c r="X323" s="14"/>
      <c r="Y323" s="14"/>
      <c r="Z323" s="14"/>
      <c r="AA323" s="14"/>
      <c r="AB323" s="14"/>
      <c r="AC323" s="14"/>
      <c r="AD323" s="14"/>
      <c r="AE323" s="14"/>
      <c r="AT323" s="255" t="s">
        <v>190</v>
      </c>
      <c r="AU323" s="255" t="s">
        <v>83</v>
      </c>
      <c r="AV323" s="14" t="s">
        <v>83</v>
      </c>
      <c r="AW323" s="14" t="s">
        <v>34</v>
      </c>
      <c r="AX323" s="14" t="s">
        <v>74</v>
      </c>
      <c r="AY323" s="255" t="s">
        <v>180</v>
      </c>
    </row>
    <row r="324" s="14" customFormat="1">
      <c r="A324" s="14"/>
      <c r="B324" s="245"/>
      <c r="C324" s="246"/>
      <c r="D324" s="236" t="s">
        <v>190</v>
      </c>
      <c r="E324" s="247" t="s">
        <v>19</v>
      </c>
      <c r="F324" s="248" t="s">
        <v>3001</v>
      </c>
      <c r="G324" s="246"/>
      <c r="H324" s="249">
        <v>7.5</v>
      </c>
      <c r="I324" s="250"/>
      <c r="J324" s="246"/>
      <c r="K324" s="246"/>
      <c r="L324" s="251"/>
      <c r="M324" s="252"/>
      <c r="N324" s="253"/>
      <c r="O324" s="253"/>
      <c r="P324" s="253"/>
      <c r="Q324" s="253"/>
      <c r="R324" s="253"/>
      <c r="S324" s="253"/>
      <c r="T324" s="254"/>
      <c r="U324" s="14"/>
      <c r="V324" s="14"/>
      <c r="W324" s="14"/>
      <c r="X324" s="14"/>
      <c r="Y324" s="14"/>
      <c r="Z324" s="14"/>
      <c r="AA324" s="14"/>
      <c r="AB324" s="14"/>
      <c r="AC324" s="14"/>
      <c r="AD324" s="14"/>
      <c r="AE324" s="14"/>
      <c r="AT324" s="255" t="s">
        <v>190</v>
      </c>
      <c r="AU324" s="255" t="s">
        <v>83</v>
      </c>
      <c r="AV324" s="14" t="s">
        <v>83</v>
      </c>
      <c r="AW324" s="14" t="s">
        <v>34</v>
      </c>
      <c r="AX324" s="14" t="s">
        <v>74</v>
      </c>
      <c r="AY324" s="255" t="s">
        <v>180</v>
      </c>
    </row>
    <row r="325" s="14" customFormat="1">
      <c r="A325" s="14"/>
      <c r="B325" s="245"/>
      <c r="C325" s="246"/>
      <c r="D325" s="236" t="s">
        <v>190</v>
      </c>
      <c r="E325" s="247" t="s">
        <v>19</v>
      </c>
      <c r="F325" s="248" t="s">
        <v>3002</v>
      </c>
      <c r="G325" s="246"/>
      <c r="H325" s="249">
        <v>4.8250000000000002</v>
      </c>
      <c r="I325" s="250"/>
      <c r="J325" s="246"/>
      <c r="K325" s="246"/>
      <c r="L325" s="251"/>
      <c r="M325" s="252"/>
      <c r="N325" s="253"/>
      <c r="O325" s="253"/>
      <c r="P325" s="253"/>
      <c r="Q325" s="253"/>
      <c r="R325" s="253"/>
      <c r="S325" s="253"/>
      <c r="T325" s="254"/>
      <c r="U325" s="14"/>
      <c r="V325" s="14"/>
      <c r="W325" s="14"/>
      <c r="X325" s="14"/>
      <c r="Y325" s="14"/>
      <c r="Z325" s="14"/>
      <c r="AA325" s="14"/>
      <c r="AB325" s="14"/>
      <c r="AC325" s="14"/>
      <c r="AD325" s="14"/>
      <c r="AE325" s="14"/>
      <c r="AT325" s="255" t="s">
        <v>190</v>
      </c>
      <c r="AU325" s="255" t="s">
        <v>83</v>
      </c>
      <c r="AV325" s="14" t="s">
        <v>83</v>
      </c>
      <c r="AW325" s="14" t="s">
        <v>34</v>
      </c>
      <c r="AX325" s="14" t="s">
        <v>74</v>
      </c>
      <c r="AY325" s="255" t="s">
        <v>180</v>
      </c>
    </row>
    <row r="326" s="14" customFormat="1">
      <c r="A326" s="14"/>
      <c r="B326" s="245"/>
      <c r="C326" s="246"/>
      <c r="D326" s="236" t="s">
        <v>190</v>
      </c>
      <c r="E326" s="247" t="s">
        <v>19</v>
      </c>
      <c r="F326" s="248" t="s">
        <v>3003</v>
      </c>
      <c r="G326" s="246"/>
      <c r="H326" s="249">
        <v>6.8849999999999998</v>
      </c>
      <c r="I326" s="250"/>
      <c r="J326" s="246"/>
      <c r="K326" s="246"/>
      <c r="L326" s="251"/>
      <c r="M326" s="252"/>
      <c r="N326" s="253"/>
      <c r="O326" s="253"/>
      <c r="P326" s="253"/>
      <c r="Q326" s="253"/>
      <c r="R326" s="253"/>
      <c r="S326" s="253"/>
      <c r="T326" s="254"/>
      <c r="U326" s="14"/>
      <c r="V326" s="14"/>
      <c r="W326" s="14"/>
      <c r="X326" s="14"/>
      <c r="Y326" s="14"/>
      <c r="Z326" s="14"/>
      <c r="AA326" s="14"/>
      <c r="AB326" s="14"/>
      <c r="AC326" s="14"/>
      <c r="AD326" s="14"/>
      <c r="AE326" s="14"/>
      <c r="AT326" s="255" t="s">
        <v>190</v>
      </c>
      <c r="AU326" s="255" t="s">
        <v>83</v>
      </c>
      <c r="AV326" s="14" t="s">
        <v>83</v>
      </c>
      <c r="AW326" s="14" t="s">
        <v>34</v>
      </c>
      <c r="AX326" s="14" t="s">
        <v>74</v>
      </c>
      <c r="AY326" s="255" t="s">
        <v>180</v>
      </c>
    </row>
    <row r="327" s="15" customFormat="1">
      <c r="A327" s="15"/>
      <c r="B327" s="256"/>
      <c r="C327" s="257"/>
      <c r="D327" s="236" t="s">
        <v>190</v>
      </c>
      <c r="E327" s="258" t="s">
        <v>19</v>
      </c>
      <c r="F327" s="259" t="s">
        <v>227</v>
      </c>
      <c r="G327" s="257"/>
      <c r="H327" s="260">
        <v>51.720000000000006</v>
      </c>
      <c r="I327" s="261"/>
      <c r="J327" s="257"/>
      <c r="K327" s="257"/>
      <c r="L327" s="262"/>
      <c r="M327" s="263"/>
      <c r="N327" s="264"/>
      <c r="O327" s="264"/>
      <c r="P327" s="264"/>
      <c r="Q327" s="264"/>
      <c r="R327" s="264"/>
      <c r="S327" s="264"/>
      <c r="T327" s="265"/>
      <c r="U327" s="15"/>
      <c r="V327" s="15"/>
      <c r="W327" s="15"/>
      <c r="X327" s="15"/>
      <c r="Y327" s="15"/>
      <c r="Z327" s="15"/>
      <c r="AA327" s="15"/>
      <c r="AB327" s="15"/>
      <c r="AC327" s="15"/>
      <c r="AD327" s="15"/>
      <c r="AE327" s="15"/>
      <c r="AT327" s="266" t="s">
        <v>190</v>
      </c>
      <c r="AU327" s="266" t="s">
        <v>83</v>
      </c>
      <c r="AV327" s="15" t="s">
        <v>186</v>
      </c>
      <c r="AW327" s="15" t="s">
        <v>34</v>
      </c>
      <c r="AX327" s="15" t="s">
        <v>81</v>
      </c>
      <c r="AY327" s="266" t="s">
        <v>180</v>
      </c>
    </row>
    <row r="328" s="12" customFormat="1" ht="22.8" customHeight="1">
      <c r="A328" s="12"/>
      <c r="B328" s="200"/>
      <c r="C328" s="201"/>
      <c r="D328" s="202" t="s">
        <v>73</v>
      </c>
      <c r="E328" s="214" t="s">
        <v>209</v>
      </c>
      <c r="F328" s="214" t="s">
        <v>3026</v>
      </c>
      <c r="G328" s="201"/>
      <c r="H328" s="201"/>
      <c r="I328" s="204"/>
      <c r="J328" s="215">
        <f>BK328</f>
        <v>0</v>
      </c>
      <c r="K328" s="201"/>
      <c r="L328" s="206"/>
      <c r="M328" s="207"/>
      <c r="N328" s="208"/>
      <c r="O328" s="208"/>
      <c r="P328" s="209">
        <f>SUM(P329:P337)</f>
        <v>0</v>
      </c>
      <c r="Q328" s="208"/>
      <c r="R328" s="209">
        <f>SUM(R329:R337)</f>
        <v>7.3756238400000003</v>
      </c>
      <c r="S328" s="208"/>
      <c r="T328" s="210">
        <f>SUM(T329:T337)</f>
        <v>0</v>
      </c>
      <c r="U328" s="12"/>
      <c r="V328" s="12"/>
      <c r="W328" s="12"/>
      <c r="X328" s="12"/>
      <c r="Y328" s="12"/>
      <c r="Z328" s="12"/>
      <c r="AA328" s="12"/>
      <c r="AB328" s="12"/>
      <c r="AC328" s="12"/>
      <c r="AD328" s="12"/>
      <c r="AE328" s="12"/>
      <c r="AR328" s="211" t="s">
        <v>81</v>
      </c>
      <c r="AT328" s="212" t="s">
        <v>73</v>
      </c>
      <c r="AU328" s="212" t="s">
        <v>81</v>
      </c>
      <c r="AY328" s="211" t="s">
        <v>180</v>
      </c>
      <c r="BK328" s="213">
        <f>SUM(BK329:BK337)</f>
        <v>0</v>
      </c>
    </row>
    <row r="329" s="2" customFormat="1" ht="21.75" customHeight="1">
      <c r="A329" s="41"/>
      <c r="B329" s="42"/>
      <c r="C329" s="216" t="s">
        <v>525</v>
      </c>
      <c r="D329" s="216" t="s">
        <v>182</v>
      </c>
      <c r="E329" s="217" t="s">
        <v>3027</v>
      </c>
      <c r="F329" s="218" t="s">
        <v>3028</v>
      </c>
      <c r="G329" s="219" t="s">
        <v>122</v>
      </c>
      <c r="H329" s="220">
        <v>35.872</v>
      </c>
      <c r="I329" s="221"/>
      <c r="J329" s="222">
        <f>ROUND(I329*H329,2)</f>
        <v>0</v>
      </c>
      <c r="K329" s="218" t="s">
        <v>185</v>
      </c>
      <c r="L329" s="47"/>
      <c r="M329" s="223" t="s">
        <v>19</v>
      </c>
      <c r="N329" s="224" t="s">
        <v>45</v>
      </c>
      <c r="O329" s="87"/>
      <c r="P329" s="225">
        <f>O329*H329</f>
        <v>0</v>
      </c>
      <c r="Q329" s="225">
        <v>0</v>
      </c>
      <c r="R329" s="225">
        <f>Q329*H329</f>
        <v>0</v>
      </c>
      <c r="S329" s="225">
        <v>0</v>
      </c>
      <c r="T329" s="226">
        <f>S329*H329</f>
        <v>0</v>
      </c>
      <c r="U329" s="41"/>
      <c r="V329" s="41"/>
      <c r="W329" s="41"/>
      <c r="X329" s="41"/>
      <c r="Y329" s="41"/>
      <c r="Z329" s="41"/>
      <c r="AA329" s="41"/>
      <c r="AB329" s="41"/>
      <c r="AC329" s="41"/>
      <c r="AD329" s="41"/>
      <c r="AE329" s="41"/>
      <c r="AR329" s="227" t="s">
        <v>186</v>
      </c>
      <c r="AT329" s="227" t="s">
        <v>182</v>
      </c>
      <c r="AU329" s="227" t="s">
        <v>83</v>
      </c>
      <c r="AY329" s="20" t="s">
        <v>180</v>
      </c>
      <c r="BE329" s="228">
        <f>IF(N329="základní",J329,0)</f>
        <v>0</v>
      </c>
      <c r="BF329" s="228">
        <f>IF(N329="snížená",J329,0)</f>
        <v>0</v>
      </c>
      <c r="BG329" s="228">
        <f>IF(N329="zákl. přenesená",J329,0)</f>
        <v>0</v>
      </c>
      <c r="BH329" s="228">
        <f>IF(N329="sníž. přenesená",J329,0)</f>
        <v>0</v>
      </c>
      <c r="BI329" s="228">
        <f>IF(N329="nulová",J329,0)</f>
        <v>0</v>
      </c>
      <c r="BJ329" s="20" t="s">
        <v>81</v>
      </c>
      <c r="BK329" s="228">
        <f>ROUND(I329*H329,2)</f>
        <v>0</v>
      </c>
      <c r="BL329" s="20" t="s">
        <v>186</v>
      </c>
      <c r="BM329" s="227" t="s">
        <v>3029</v>
      </c>
    </row>
    <row r="330" s="2" customFormat="1">
      <c r="A330" s="41"/>
      <c r="B330" s="42"/>
      <c r="C330" s="43"/>
      <c r="D330" s="229" t="s">
        <v>188</v>
      </c>
      <c r="E330" s="43"/>
      <c r="F330" s="230" t="s">
        <v>3030</v>
      </c>
      <c r="G330" s="43"/>
      <c r="H330" s="43"/>
      <c r="I330" s="231"/>
      <c r="J330" s="43"/>
      <c r="K330" s="43"/>
      <c r="L330" s="47"/>
      <c r="M330" s="232"/>
      <c r="N330" s="233"/>
      <c r="O330" s="87"/>
      <c r="P330" s="87"/>
      <c r="Q330" s="87"/>
      <c r="R330" s="87"/>
      <c r="S330" s="87"/>
      <c r="T330" s="88"/>
      <c r="U330" s="41"/>
      <c r="V330" s="41"/>
      <c r="W330" s="41"/>
      <c r="X330" s="41"/>
      <c r="Y330" s="41"/>
      <c r="Z330" s="41"/>
      <c r="AA330" s="41"/>
      <c r="AB330" s="41"/>
      <c r="AC330" s="41"/>
      <c r="AD330" s="41"/>
      <c r="AE330" s="41"/>
      <c r="AT330" s="20" t="s">
        <v>188</v>
      </c>
      <c r="AU330" s="20" t="s">
        <v>83</v>
      </c>
    </row>
    <row r="331" s="14" customFormat="1">
      <c r="A331" s="14"/>
      <c r="B331" s="245"/>
      <c r="C331" s="246"/>
      <c r="D331" s="236" t="s">
        <v>190</v>
      </c>
      <c r="E331" s="247" t="s">
        <v>19</v>
      </c>
      <c r="F331" s="248" t="s">
        <v>3031</v>
      </c>
      <c r="G331" s="246"/>
      <c r="H331" s="249">
        <v>12.816000000000001</v>
      </c>
      <c r="I331" s="250"/>
      <c r="J331" s="246"/>
      <c r="K331" s="246"/>
      <c r="L331" s="251"/>
      <c r="M331" s="252"/>
      <c r="N331" s="253"/>
      <c r="O331" s="253"/>
      <c r="P331" s="253"/>
      <c r="Q331" s="253"/>
      <c r="R331" s="253"/>
      <c r="S331" s="253"/>
      <c r="T331" s="254"/>
      <c r="U331" s="14"/>
      <c r="V331" s="14"/>
      <c r="W331" s="14"/>
      <c r="X331" s="14"/>
      <c r="Y331" s="14"/>
      <c r="Z331" s="14"/>
      <c r="AA331" s="14"/>
      <c r="AB331" s="14"/>
      <c r="AC331" s="14"/>
      <c r="AD331" s="14"/>
      <c r="AE331" s="14"/>
      <c r="AT331" s="255" t="s">
        <v>190</v>
      </c>
      <c r="AU331" s="255" t="s">
        <v>83</v>
      </c>
      <c r="AV331" s="14" t="s">
        <v>83</v>
      </c>
      <c r="AW331" s="14" t="s">
        <v>34</v>
      </c>
      <c r="AX331" s="14" t="s">
        <v>74</v>
      </c>
      <c r="AY331" s="255" t="s">
        <v>180</v>
      </c>
    </row>
    <row r="332" s="14" customFormat="1">
      <c r="A332" s="14"/>
      <c r="B332" s="245"/>
      <c r="C332" s="246"/>
      <c r="D332" s="236" t="s">
        <v>190</v>
      </c>
      <c r="E332" s="247" t="s">
        <v>19</v>
      </c>
      <c r="F332" s="248" t="s">
        <v>3032</v>
      </c>
      <c r="G332" s="246"/>
      <c r="H332" s="249">
        <v>23.056000000000001</v>
      </c>
      <c r="I332" s="250"/>
      <c r="J332" s="246"/>
      <c r="K332" s="246"/>
      <c r="L332" s="251"/>
      <c r="M332" s="252"/>
      <c r="N332" s="253"/>
      <c r="O332" s="253"/>
      <c r="P332" s="253"/>
      <c r="Q332" s="253"/>
      <c r="R332" s="253"/>
      <c r="S332" s="253"/>
      <c r="T332" s="254"/>
      <c r="U332" s="14"/>
      <c r="V332" s="14"/>
      <c r="W332" s="14"/>
      <c r="X332" s="14"/>
      <c r="Y332" s="14"/>
      <c r="Z332" s="14"/>
      <c r="AA332" s="14"/>
      <c r="AB332" s="14"/>
      <c r="AC332" s="14"/>
      <c r="AD332" s="14"/>
      <c r="AE332" s="14"/>
      <c r="AT332" s="255" t="s">
        <v>190</v>
      </c>
      <c r="AU332" s="255" t="s">
        <v>83</v>
      </c>
      <c r="AV332" s="14" t="s">
        <v>83</v>
      </c>
      <c r="AW332" s="14" t="s">
        <v>34</v>
      </c>
      <c r="AX332" s="14" t="s">
        <v>74</v>
      </c>
      <c r="AY332" s="255" t="s">
        <v>180</v>
      </c>
    </row>
    <row r="333" s="15" customFormat="1">
      <c r="A333" s="15"/>
      <c r="B333" s="256"/>
      <c r="C333" s="257"/>
      <c r="D333" s="236" t="s">
        <v>190</v>
      </c>
      <c r="E333" s="258" t="s">
        <v>19</v>
      </c>
      <c r="F333" s="259" t="s">
        <v>227</v>
      </c>
      <c r="G333" s="257"/>
      <c r="H333" s="260">
        <v>35.872</v>
      </c>
      <c r="I333" s="261"/>
      <c r="J333" s="257"/>
      <c r="K333" s="257"/>
      <c r="L333" s="262"/>
      <c r="M333" s="263"/>
      <c r="N333" s="264"/>
      <c r="O333" s="264"/>
      <c r="P333" s="264"/>
      <c r="Q333" s="264"/>
      <c r="R333" s="264"/>
      <c r="S333" s="264"/>
      <c r="T333" s="265"/>
      <c r="U333" s="15"/>
      <c r="V333" s="15"/>
      <c r="W333" s="15"/>
      <c r="X333" s="15"/>
      <c r="Y333" s="15"/>
      <c r="Z333" s="15"/>
      <c r="AA333" s="15"/>
      <c r="AB333" s="15"/>
      <c r="AC333" s="15"/>
      <c r="AD333" s="15"/>
      <c r="AE333" s="15"/>
      <c r="AT333" s="266" t="s">
        <v>190</v>
      </c>
      <c r="AU333" s="266" t="s">
        <v>83</v>
      </c>
      <c r="AV333" s="15" t="s">
        <v>186</v>
      </c>
      <c r="AW333" s="15" t="s">
        <v>34</v>
      </c>
      <c r="AX333" s="15" t="s">
        <v>81</v>
      </c>
      <c r="AY333" s="266" t="s">
        <v>180</v>
      </c>
    </row>
    <row r="334" s="2" customFormat="1" ht="37.8" customHeight="1">
      <c r="A334" s="41"/>
      <c r="B334" s="42"/>
      <c r="C334" s="216" t="s">
        <v>532</v>
      </c>
      <c r="D334" s="216" t="s">
        <v>182</v>
      </c>
      <c r="E334" s="217" t="s">
        <v>3033</v>
      </c>
      <c r="F334" s="218" t="s">
        <v>3034</v>
      </c>
      <c r="G334" s="219" t="s">
        <v>122</v>
      </c>
      <c r="H334" s="220">
        <v>35.872</v>
      </c>
      <c r="I334" s="221"/>
      <c r="J334" s="222">
        <f>ROUND(I334*H334,2)</f>
        <v>0</v>
      </c>
      <c r="K334" s="218" t="s">
        <v>185</v>
      </c>
      <c r="L334" s="47"/>
      <c r="M334" s="223" t="s">
        <v>19</v>
      </c>
      <c r="N334" s="224" t="s">
        <v>45</v>
      </c>
      <c r="O334" s="87"/>
      <c r="P334" s="225">
        <f>O334*H334</f>
        <v>0</v>
      </c>
      <c r="Q334" s="225">
        <v>0.089219999999999994</v>
      </c>
      <c r="R334" s="225">
        <f>Q334*H334</f>
        <v>3.20049984</v>
      </c>
      <c r="S334" s="225">
        <v>0</v>
      </c>
      <c r="T334" s="226">
        <f>S334*H334</f>
        <v>0</v>
      </c>
      <c r="U334" s="41"/>
      <c r="V334" s="41"/>
      <c r="W334" s="41"/>
      <c r="X334" s="41"/>
      <c r="Y334" s="41"/>
      <c r="Z334" s="41"/>
      <c r="AA334" s="41"/>
      <c r="AB334" s="41"/>
      <c r="AC334" s="41"/>
      <c r="AD334" s="41"/>
      <c r="AE334" s="41"/>
      <c r="AR334" s="227" t="s">
        <v>186</v>
      </c>
      <c r="AT334" s="227" t="s">
        <v>182</v>
      </c>
      <c r="AU334" s="227" t="s">
        <v>83</v>
      </c>
      <c r="AY334" s="20" t="s">
        <v>180</v>
      </c>
      <c r="BE334" s="228">
        <f>IF(N334="základní",J334,0)</f>
        <v>0</v>
      </c>
      <c r="BF334" s="228">
        <f>IF(N334="snížená",J334,0)</f>
        <v>0</v>
      </c>
      <c r="BG334" s="228">
        <f>IF(N334="zákl. přenesená",J334,0)</f>
        <v>0</v>
      </c>
      <c r="BH334" s="228">
        <f>IF(N334="sníž. přenesená",J334,0)</f>
        <v>0</v>
      </c>
      <c r="BI334" s="228">
        <f>IF(N334="nulová",J334,0)</f>
        <v>0</v>
      </c>
      <c r="BJ334" s="20" t="s">
        <v>81</v>
      </c>
      <c r="BK334" s="228">
        <f>ROUND(I334*H334,2)</f>
        <v>0</v>
      </c>
      <c r="BL334" s="20" t="s">
        <v>186</v>
      </c>
      <c r="BM334" s="227" t="s">
        <v>3035</v>
      </c>
    </row>
    <row r="335" s="2" customFormat="1">
      <c r="A335" s="41"/>
      <c r="B335" s="42"/>
      <c r="C335" s="43"/>
      <c r="D335" s="229" t="s">
        <v>188</v>
      </c>
      <c r="E335" s="43"/>
      <c r="F335" s="230" t="s">
        <v>3036</v>
      </c>
      <c r="G335" s="43"/>
      <c r="H335" s="43"/>
      <c r="I335" s="231"/>
      <c r="J335" s="43"/>
      <c r="K335" s="43"/>
      <c r="L335" s="47"/>
      <c r="M335" s="232"/>
      <c r="N335" s="233"/>
      <c r="O335" s="87"/>
      <c r="P335" s="87"/>
      <c r="Q335" s="87"/>
      <c r="R335" s="87"/>
      <c r="S335" s="87"/>
      <c r="T335" s="88"/>
      <c r="U335" s="41"/>
      <c r="V335" s="41"/>
      <c r="W335" s="41"/>
      <c r="X335" s="41"/>
      <c r="Y335" s="41"/>
      <c r="Z335" s="41"/>
      <c r="AA335" s="41"/>
      <c r="AB335" s="41"/>
      <c r="AC335" s="41"/>
      <c r="AD335" s="41"/>
      <c r="AE335" s="41"/>
      <c r="AT335" s="20" t="s">
        <v>188</v>
      </c>
      <c r="AU335" s="20" t="s">
        <v>83</v>
      </c>
    </row>
    <row r="336" s="2" customFormat="1" ht="16.5" customHeight="1">
      <c r="A336" s="41"/>
      <c r="B336" s="42"/>
      <c r="C336" s="278" t="s">
        <v>538</v>
      </c>
      <c r="D336" s="278" t="s">
        <v>330</v>
      </c>
      <c r="E336" s="279" t="s">
        <v>3037</v>
      </c>
      <c r="F336" s="280" t="s">
        <v>3038</v>
      </c>
      <c r="G336" s="281" t="s">
        <v>122</v>
      </c>
      <c r="H336" s="282">
        <v>36.948</v>
      </c>
      <c r="I336" s="283"/>
      <c r="J336" s="284">
        <f>ROUND(I336*H336,2)</f>
        <v>0</v>
      </c>
      <c r="K336" s="280" t="s">
        <v>185</v>
      </c>
      <c r="L336" s="285"/>
      <c r="M336" s="286" t="s">
        <v>19</v>
      </c>
      <c r="N336" s="287" t="s">
        <v>45</v>
      </c>
      <c r="O336" s="87"/>
      <c r="P336" s="225">
        <f>O336*H336</f>
        <v>0</v>
      </c>
      <c r="Q336" s="225">
        <v>0.113</v>
      </c>
      <c r="R336" s="225">
        <f>Q336*H336</f>
        <v>4.1751240000000003</v>
      </c>
      <c r="S336" s="225">
        <v>0</v>
      </c>
      <c r="T336" s="226">
        <f>S336*H336</f>
        <v>0</v>
      </c>
      <c r="U336" s="41"/>
      <c r="V336" s="41"/>
      <c r="W336" s="41"/>
      <c r="X336" s="41"/>
      <c r="Y336" s="41"/>
      <c r="Z336" s="41"/>
      <c r="AA336" s="41"/>
      <c r="AB336" s="41"/>
      <c r="AC336" s="41"/>
      <c r="AD336" s="41"/>
      <c r="AE336" s="41"/>
      <c r="AR336" s="227" t="s">
        <v>228</v>
      </c>
      <c r="AT336" s="227" t="s">
        <v>330</v>
      </c>
      <c r="AU336" s="227" t="s">
        <v>83</v>
      </c>
      <c r="AY336" s="20" t="s">
        <v>180</v>
      </c>
      <c r="BE336" s="228">
        <f>IF(N336="základní",J336,0)</f>
        <v>0</v>
      </c>
      <c r="BF336" s="228">
        <f>IF(N336="snížená",J336,0)</f>
        <v>0</v>
      </c>
      <c r="BG336" s="228">
        <f>IF(N336="zákl. přenesená",J336,0)</f>
        <v>0</v>
      </c>
      <c r="BH336" s="228">
        <f>IF(N336="sníž. přenesená",J336,0)</f>
        <v>0</v>
      </c>
      <c r="BI336" s="228">
        <f>IF(N336="nulová",J336,0)</f>
        <v>0</v>
      </c>
      <c r="BJ336" s="20" t="s">
        <v>81</v>
      </c>
      <c r="BK336" s="228">
        <f>ROUND(I336*H336,2)</f>
        <v>0</v>
      </c>
      <c r="BL336" s="20" t="s">
        <v>186</v>
      </c>
      <c r="BM336" s="227" t="s">
        <v>3039</v>
      </c>
    </row>
    <row r="337" s="14" customFormat="1">
      <c r="A337" s="14"/>
      <c r="B337" s="245"/>
      <c r="C337" s="246"/>
      <c r="D337" s="236" t="s">
        <v>190</v>
      </c>
      <c r="E337" s="246"/>
      <c r="F337" s="248" t="s">
        <v>3040</v>
      </c>
      <c r="G337" s="246"/>
      <c r="H337" s="249">
        <v>36.948</v>
      </c>
      <c r="I337" s="250"/>
      <c r="J337" s="246"/>
      <c r="K337" s="246"/>
      <c r="L337" s="251"/>
      <c r="M337" s="252"/>
      <c r="N337" s="253"/>
      <c r="O337" s="253"/>
      <c r="P337" s="253"/>
      <c r="Q337" s="253"/>
      <c r="R337" s="253"/>
      <c r="S337" s="253"/>
      <c r="T337" s="254"/>
      <c r="U337" s="14"/>
      <c r="V337" s="14"/>
      <c r="W337" s="14"/>
      <c r="X337" s="14"/>
      <c r="Y337" s="14"/>
      <c r="Z337" s="14"/>
      <c r="AA337" s="14"/>
      <c r="AB337" s="14"/>
      <c r="AC337" s="14"/>
      <c r="AD337" s="14"/>
      <c r="AE337" s="14"/>
      <c r="AT337" s="255" t="s">
        <v>190</v>
      </c>
      <c r="AU337" s="255" t="s">
        <v>83</v>
      </c>
      <c r="AV337" s="14" t="s">
        <v>83</v>
      </c>
      <c r="AW337" s="14" t="s">
        <v>4</v>
      </c>
      <c r="AX337" s="14" t="s">
        <v>81</v>
      </c>
      <c r="AY337" s="255" t="s">
        <v>180</v>
      </c>
    </row>
    <row r="338" s="12" customFormat="1" ht="22.8" customHeight="1">
      <c r="A338" s="12"/>
      <c r="B338" s="200"/>
      <c r="C338" s="201"/>
      <c r="D338" s="202" t="s">
        <v>73</v>
      </c>
      <c r="E338" s="214" t="s">
        <v>235</v>
      </c>
      <c r="F338" s="214" t="s">
        <v>368</v>
      </c>
      <c r="G338" s="201"/>
      <c r="H338" s="201"/>
      <c r="I338" s="204"/>
      <c r="J338" s="215">
        <f>BK338</f>
        <v>0</v>
      </c>
      <c r="K338" s="201"/>
      <c r="L338" s="206"/>
      <c r="M338" s="207"/>
      <c r="N338" s="208"/>
      <c r="O338" s="208"/>
      <c r="P338" s="209">
        <f>SUM(P339:P363)</f>
        <v>0</v>
      </c>
      <c r="Q338" s="208"/>
      <c r="R338" s="209">
        <f>SUM(R339:R363)</f>
        <v>24.232217799999997</v>
      </c>
      <c r="S338" s="208"/>
      <c r="T338" s="210">
        <f>SUM(T339:T363)</f>
        <v>12.876159999999999</v>
      </c>
      <c r="U338" s="12"/>
      <c r="V338" s="12"/>
      <c r="W338" s="12"/>
      <c r="X338" s="12"/>
      <c r="Y338" s="12"/>
      <c r="Z338" s="12"/>
      <c r="AA338" s="12"/>
      <c r="AB338" s="12"/>
      <c r="AC338" s="12"/>
      <c r="AD338" s="12"/>
      <c r="AE338" s="12"/>
      <c r="AR338" s="211" t="s">
        <v>81</v>
      </c>
      <c r="AT338" s="212" t="s">
        <v>73</v>
      </c>
      <c r="AU338" s="212" t="s">
        <v>81</v>
      </c>
      <c r="AY338" s="211" t="s">
        <v>180</v>
      </c>
      <c r="BK338" s="213">
        <f>SUM(BK339:BK363)</f>
        <v>0</v>
      </c>
    </row>
    <row r="339" s="2" customFormat="1" ht="24.15" customHeight="1">
      <c r="A339" s="41"/>
      <c r="B339" s="42"/>
      <c r="C339" s="216" t="s">
        <v>545</v>
      </c>
      <c r="D339" s="216" t="s">
        <v>182</v>
      </c>
      <c r="E339" s="217" t="s">
        <v>3041</v>
      </c>
      <c r="F339" s="218" t="s">
        <v>3042</v>
      </c>
      <c r="G339" s="219" t="s">
        <v>350</v>
      </c>
      <c r="H339" s="220">
        <v>43.520000000000003</v>
      </c>
      <c r="I339" s="221"/>
      <c r="J339" s="222">
        <f>ROUND(I339*H339,2)</f>
        <v>0</v>
      </c>
      <c r="K339" s="218" t="s">
        <v>185</v>
      </c>
      <c r="L339" s="47"/>
      <c r="M339" s="223" t="s">
        <v>19</v>
      </c>
      <c r="N339" s="224" t="s">
        <v>45</v>
      </c>
      <c r="O339" s="87"/>
      <c r="P339" s="225">
        <f>O339*H339</f>
        <v>0</v>
      </c>
      <c r="Q339" s="225">
        <v>0.16849</v>
      </c>
      <c r="R339" s="225">
        <f>Q339*H339</f>
        <v>7.3326848000000009</v>
      </c>
      <c r="S339" s="225">
        <v>0</v>
      </c>
      <c r="T339" s="226">
        <f>S339*H339</f>
        <v>0</v>
      </c>
      <c r="U339" s="41"/>
      <c r="V339" s="41"/>
      <c r="W339" s="41"/>
      <c r="X339" s="41"/>
      <c r="Y339" s="41"/>
      <c r="Z339" s="41"/>
      <c r="AA339" s="41"/>
      <c r="AB339" s="41"/>
      <c r="AC339" s="41"/>
      <c r="AD339" s="41"/>
      <c r="AE339" s="41"/>
      <c r="AR339" s="227" t="s">
        <v>186</v>
      </c>
      <c r="AT339" s="227" t="s">
        <v>182</v>
      </c>
      <c r="AU339" s="227" t="s">
        <v>83</v>
      </c>
      <c r="AY339" s="20" t="s">
        <v>180</v>
      </c>
      <c r="BE339" s="228">
        <f>IF(N339="základní",J339,0)</f>
        <v>0</v>
      </c>
      <c r="BF339" s="228">
        <f>IF(N339="snížená",J339,0)</f>
        <v>0</v>
      </c>
      <c r="BG339" s="228">
        <f>IF(N339="zákl. přenesená",J339,0)</f>
        <v>0</v>
      </c>
      <c r="BH339" s="228">
        <f>IF(N339="sníž. přenesená",J339,0)</f>
        <v>0</v>
      </c>
      <c r="BI339" s="228">
        <f>IF(N339="nulová",J339,0)</f>
        <v>0</v>
      </c>
      <c r="BJ339" s="20" t="s">
        <v>81</v>
      </c>
      <c r="BK339" s="228">
        <f>ROUND(I339*H339,2)</f>
        <v>0</v>
      </c>
      <c r="BL339" s="20" t="s">
        <v>186</v>
      </c>
      <c r="BM339" s="227" t="s">
        <v>3043</v>
      </c>
    </row>
    <row r="340" s="2" customFormat="1">
      <c r="A340" s="41"/>
      <c r="B340" s="42"/>
      <c r="C340" s="43"/>
      <c r="D340" s="229" t="s">
        <v>188</v>
      </c>
      <c r="E340" s="43"/>
      <c r="F340" s="230" t="s">
        <v>3044</v>
      </c>
      <c r="G340" s="43"/>
      <c r="H340" s="43"/>
      <c r="I340" s="231"/>
      <c r="J340" s="43"/>
      <c r="K340" s="43"/>
      <c r="L340" s="47"/>
      <c r="M340" s="232"/>
      <c r="N340" s="233"/>
      <c r="O340" s="87"/>
      <c r="P340" s="87"/>
      <c r="Q340" s="87"/>
      <c r="R340" s="87"/>
      <c r="S340" s="87"/>
      <c r="T340" s="88"/>
      <c r="U340" s="41"/>
      <c r="V340" s="41"/>
      <c r="W340" s="41"/>
      <c r="X340" s="41"/>
      <c r="Y340" s="41"/>
      <c r="Z340" s="41"/>
      <c r="AA340" s="41"/>
      <c r="AB340" s="41"/>
      <c r="AC340" s="41"/>
      <c r="AD340" s="41"/>
      <c r="AE340" s="41"/>
      <c r="AT340" s="20" t="s">
        <v>188</v>
      </c>
      <c r="AU340" s="20" t="s">
        <v>83</v>
      </c>
    </row>
    <row r="341" s="14" customFormat="1">
      <c r="A341" s="14"/>
      <c r="B341" s="245"/>
      <c r="C341" s="246"/>
      <c r="D341" s="236" t="s">
        <v>190</v>
      </c>
      <c r="E341" s="247" t="s">
        <v>19</v>
      </c>
      <c r="F341" s="248" t="s">
        <v>3045</v>
      </c>
      <c r="G341" s="246"/>
      <c r="H341" s="249">
        <v>16.559999999999999</v>
      </c>
      <c r="I341" s="250"/>
      <c r="J341" s="246"/>
      <c r="K341" s="246"/>
      <c r="L341" s="251"/>
      <c r="M341" s="252"/>
      <c r="N341" s="253"/>
      <c r="O341" s="253"/>
      <c r="P341" s="253"/>
      <c r="Q341" s="253"/>
      <c r="R341" s="253"/>
      <c r="S341" s="253"/>
      <c r="T341" s="254"/>
      <c r="U341" s="14"/>
      <c r="V341" s="14"/>
      <c r="W341" s="14"/>
      <c r="X341" s="14"/>
      <c r="Y341" s="14"/>
      <c r="Z341" s="14"/>
      <c r="AA341" s="14"/>
      <c r="AB341" s="14"/>
      <c r="AC341" s="14"/>
      <c r="AD341" s="14"/>
      <c r="AE341" s="14"/>
      <c r="AT341" s="255" t="s">
        <v>190</v>
      </c>
      <c r="AU341" s="255" t="s">
        <v>83</v>
      </c>
      <c r="AV341" s="14" t="s">
        <v>83</v>
      </c>
      <c r="AW341" s="14" t="s">
        <v>34</v>
      </c>
      <c r="AX341" s="14" t="s">
        <v>74</v>
      </c>
      <c r="AY341" s="255" t="s">
        <v>180</v>
      </c>
    </row>
    <row r="342" s="14" customFormat="1">
      <c r="A342" s="14"/>
      <c r="B342" s="245"/>
      <c r="C342" s="246"/>
      <c r="D342" s="236" t="s">
        <v>190</v>
      </c>
      <c r="E342" s="247" t="s">
        <v>19</v>
      </c>
      <c r="F342" s="248" t="s">
        <v>3046</v>
      </c>
      <c r="G342" s="246"/>
      <c r="H342" s="249">
        <v>26.960000000000001</v>
      </c>
      <c r="I342" s="250"/>
      <c r="J342" s="246"/>
      <c r="K342" s="246"/>
      <c r="L342" s="251"/>
      <c r="M342" s="252"/>
      <c r="N342" s="253"/>
      <c r="O342" s="253"/>
      <c r="P342" s="253"/>
      <c r="Q342" s="253"/>
      <c r="R342" s="253"/>
      <c r="S342" s="253"/>
      <c r="T342" s="254"/>
      <c r="U342" s="14"/>
      <c r="V342" s="14"/>
      <c r="W342" s="14"/>
      <c r="X342" s="14"/>
      <c r="Y342" s="14"/>
      <c r="Z342" s="14"/>
      <c r="AA342" s="14"/>
      <c r="AB342" s="14"/>
      <c r="AC342" s="14"/>
      <c r="AD342" s="14"/>
      <c r="AE342" s="14"/>
      <c r="AT342" s="255" t="s">
        <v>190</v>
      </c>
      <c r="AU342" s="255" t="s">
        <v>83</v>
      </c>
      <c r="AV342" s="14" t="s">
        <v>83</v>
      </c>
      <c r="AW342" s="14" t="s">
        <v>34</v>
      </c>
      <c r="AX342" s="14" t="s">
        <v>74</v>
      </c>
      <c r="AY342" s="255" t="s">
        <v>180</v>
      </c>
    </row>
    <row r="343" s="15" customFormat="1">
      <c r="A343" s="15"/>
      <c r="B343" s="256"/>
      <c r="C343" s="257"/>
      <c r="D343" s="236" t="s">
        <v>190</v>
      </c>
      <c r="E343" s="258" t="s">
        <v>19</v>
      </c>
      <c r="F343" s="259" t="s">
        <v>227</v>
      </c>
      <c r="G343" s="257"/>
      <c r="H343" s="260">
        <v>43.519999999999996</v>
      </c>
      <c r="I343" s="261"/>
      <c r="J343" s="257"/>
      <c r="K343" s="257"/>
      <c r="L343" s="262"/>
      <c r="M343" s="263"/>
      <c r="N343" s="264"/>
      <c r="O343" s="264"/>
      <c r="P343" s="264"/>
      <c r="Q343" s="264"/>
      <c r="R343" s="264"/>
      <c r="S343" s="264"/>
      <c r="T343" s="265"/>
      <c r="U343" s="15"/>
      <c r="V343" s="15"/>
      <c r="W343" s="15"/>
      <c r="X343" s="15"/>
      <c r="Y343" s="15"/>
      <c r="Z343" s="15"/>
      <c r="AA343" s="15"/>
      <c r="AB343" s="15"/>
      <c r="AC343" s="15"/>
      <c r="AD343" s="15"/>
      <c r="AE343" s="15"/>
      <c r="AT343" s="266" t="s">
        <v>190</v>
      </c>
      <c r="AU343" s="266" t="s">
        <v>83</v>
      </c>
      <c r="AV343" s="15" t="s">
        <v>186</v>
      </c>
      <c r="AW343" s="15" t="s">
        <v>34</v>
      </c>
      <c r="AX343" s="15" t="s">
        <v>81</v>
      </c>
      <c r="AY343" s="266" t="s">
        <v>180</v>
      </c>
    </row>
    <row r="344" s="2" customFormat="1" ht="16.5" customHeight="1">
      <c r="A344" s="41"/>
      <c r="B344" s="42"/>
      <c r="C344" s="278" t="s">
        <v>551</v>
      </c>
      <c r="D344" s="278" t="s">
        <v>330</v>
      </c>
      <c r="E344" s="279" t="s">
        <v>3047</v>
      </c>
      <c r="F344" s="280" t="s">
        <v>3048</v>
      </c>
      <c r="G344" s="281" t="s">
        <v>350</v>
      </c>
      <c r="H344" s="282">
        <v>44.390000000000001</v>
      </c>
      <c r="I344" s="283"/>
      <c r="J344" s="284">
        <f>ROUND(I344*H344,2)</f>
        <v>0</v>
      </c>
      <c r="K344" s="280" t="s">
        <v>185</v>
      </c>
      <c r="L344" s="285"/>
      <c r="M344" s="286" t="s">
        <v>19</v>
      </c>
      <c r="N344" s="287" t="s">
        <v>45</v>
      </c>
      <c r="O344" s="87"/>
      <c r="P344" s="225">
        <f>O344*H344</f>
        <v>0</v>
      </c>
      <c r="Q344" s="225">
        <v>0.021000000000000001</v>
      </c>
      <c r="R344" s="225">
        <f>Q344*H344</f>
        <v>0.93219000000000007</v>
      </c>
      <c r="S344" s="225">
        <v>0</v>
      </c>
      <c r="T344" s="226">
        <f>S344*H344</f>
        <v>0</v>
      </c>
      <c r="U344" s="41"/>
      <c r="V344" s="41"/>
      <c r="W344" s="41"/>
      <c r="X344" s="41"/>
      <c r="Y344" s="41"/>
      <c r="Z344" s="41"/>
      <c r="AA344" s="41"/>
      <c r="AB344" s="41"/>
      <c r="AC344" s="41"/>
      <c r="AD344" s="41"/>
      <c r="AE344" s="41"/>
      <c r="AR344" s="227" t="s">
        <v>228</v>
      </c>
      <c r="AT344" s="227" t="s">
        <v>330</v>
      </c>
      <c r="AU344" s="227" t="s">
        <v>83</v>
      </c>
      <c r="AY344" s="20" t="s">
        <v>180</v>
      </c>
      <c r="BE344" s="228">
        <f>IF(N344="základní",J344,0)</f>
        <v>0</v>
      </c>
      <c r="BF344" s="228">
        <f>IF(N344="snížená",J344,0)</f>
        <v>0</v>
      </c>
      <c r="BG344" s="228">
        <f>IF(N344="zákl. přenesená",J344,0)</f>
        <v>0</v>
      </c>
      <c r="BH344" s="228">
        <f>IF(N344="sníž. přenesená",J344,0)</f>
        <v>0</v>
      </c>
      <c r="BI344" s="228">
        <f>IF(N344="nulová",J344,0)</f>
        <v>0</v>
      </c>
      <c r="BJ344" s="20" t="s">
        <v>81</v>
      </c>
      <c r="BK344" s="228">
        <f>ROUND(I344*H344,2)</f>
        <v>0</v>
      </c>
      <c r="BL344" s="20" t="s">
        <v>186</v>
      </c>
      <c r="BM344" s="227" t="s">
        <v>3049</v>
      </c>
    </row>
    <row r="345" s="14" customFormat="1">
      <c r="A345" s="14"/>
      <c r="B345" s="245"/>
      <c r="C345" s="246"/>
      <c r="D345" s="236" t="s">
        <v>190</v>
      </c>
      <c r="E345" s="246"/>
      <c r="F345" s="248" t="s">
        <v>3050</v>
      </c>
      <c r="G345" s="246"/>
      <c r="H345" s="249">
        <v>44.390000000000001</v>
      </c>
      <c r="I345" s="250"/>
      <c r="J345" s="246"/>
      <c r="K345" s="246"/>
      <c r="L345" s="251"/>
      <c r="M345" s="252"/>
      <c r="N345" s="253"/>
      <c r="O345" s="253"/>
      <c r="P345" s="253"/>
      <c r="Q345" s="253"/>
      <c r="R345" s="253"/>
      <c r="S345" s="253"/>
      <c r="T345" s="254"/>
      <c r="U345" s="14"/>
      <c r="V345" s="14"/>
      <c r="W345" s="14"/>
      <c r="X345" s="14"/>
      <c r="Y345" s="14"/>
      <c r="Z345" s="14"/>
      <c r="AA345" s="14"/>
      <c r="AB345" s="14"/>
      <c r="AC345" s="14"/>
      <c r="AD345" s="14"/>
      <c r="AE345" s="14"/>
      <c r="AT345" s="255" t="s">
        <v>190</v>
      </c>
      <c r="AU345" s="255" t="s">
        <v>83</v>
      </c>
      <c r="AV345" s="14" t="s">
        <v>83</v>
      </c>
      <c r="AW345" s="14" t="s">
        <v>4</v>
      </c>
      <c r="AX345" s="14" t="s">
        <v>81</v>
      </c>
      <c r="AY345" s="255" t="s">
        <v>180</v>
      </c>
    </row>
    <row r="346" s="2" customFormat="1" ht="33" customHeight="1">
      <c r="A346" s="41"/>
      <c r="B346" s="42"/>
      <c r="C346" s="216" t="s">
        <v>557</v>
      </c>
      <c r="D346" s="216" t="s">
        <v>182</v>
      </c>
      <c r="E346" s="217" t="s">
        <v>3051</v>
      </c>
      <c r="F346" s="218" t="s">
        <v>3052</v>
      </c>
      <c r="G346" s="219" t="s">
        <v>350</v>
      </c>
      <c r="H346" s="220">
        <v>43.189999999999998</v>
      </c>
      <c r="I346" s="221"/>
      <c r="J346" s="222">
        <f>ROUND(I346*H346,2)</f>
        <v>0</v>
      </c>
      <c r="K346" s="218" t="s">
        <v>185</v>
      </c>
      <c r="L346" s="47"/>
      <c r="M346" s="223" t="s">
        <v>19</v>
      </c>
      <c r="N346" s="224" t="s">
        <v>45</v>
      </c>
      <c r="O346" s="87"/>
      <c r="P346" s="225">
        <f>O346*H346</f>
        <v>0</v>
      </c>
      <c r="Q346" s="225">
        <v>0.36969999999999997</v>
      </c>
      <c r="R346" s="225">
        <f>Q346*H346</f>
        <v>15.967342999999998</v>
      </c>
      <c r="S346" s="225">
        <v>0</v>
      </c>
      <c r="T346" s="226">
        <f>S346*H346</f>
        <v>0</v>
      </c>
      <c r="U346" s="41"/>
      <c r="V346" s="41"/>
      <c r="W346" s="41"/>
      <c r="X346" s="41"/>
      <c r="Y346" s="41"/>
      <c r="Z346" s="41"/>
      <c r="AA346" s="41"/>
      <c r="AB346" s="41"/>
      <c r="AC346" s="41"/>
      <c r="AD346" s="41"/>
      <c r="AE346" s="41"/>
      <c r="AR346" s="227" t="s">
        <v>186</v>
      </c>
      <c r="AT346" s="227" t="s">
        <v>182</v>
      </c>
      <c r="AU346" s="227" t="s">
        <v>83</v>
      </c>
      <c r="AY346" s="20" t="s">
        <v>180</v>
      </c>
      <c r="BE346" s="228">
        <f>IF(N346="základní",J346,0)</f>
        <v>0</v>
      </c>
      <c r="BF346" s="228">
        <f>IF(N346="snížená",J346,0)</f>
        <v>0</v>
      </c>
      <c r="BG346" s="228">
        <f>IF(N346="zákl. přenesená",J346,0)</f>
        <v>0</v>
      </c>
      <c r="BH346" s="228">
        <f>IF(N346="sníž. přenesená",J346,0)</f>
        <v>0</v>
      </c>
      <c r="BI346" s="228">
        <f>IF(N346="nulová",J346,0)</f>
        <v>0</v>
      </c>
      <c r="BJ346" s="20" t="s">
        <v>81</v>
      </c>
      <c r="BK346" s="228">
        <f>ROUND(I346*H346,2)</f>
        <v>0</v>
      </c>
      <c r="BL346" s="20" t="s">
        <v>186</v>
      </c>
      <c r="BM346" s="227" t="s">
        <v>3053</v>
      </c>
    </row>
    <row r="347" s="2" customFormat="1">
      <c r="A347" s="41"/>
      <c r="B347" s="42"/>
      <c r="C347" s="43"/>
      <c r="D347" s="229" t="s">
        <v>188</v>
      </c>
      <c r="E347" s="43"/>
      <c r="F347" s="230" t="s">
        <v>3054</v>
      </c>
      <c r="G347" s="43"/>
      <c r="H347" s="43"/>
      <c r="I347" s="231"/>
      <c r="J347" s="43"/>
      <c r="K347" s="43"/>
      <c r="L347" s="47"/>
      <c r="M347" s="232"/>
      <c r="N347" s="233"/>
      <c r="O347" s="87"/>
      <c r="P347" s="87"/>
      <c r="Q347" s="87"/>
      <c r="R347" s="87"/>
      <c r="S347" s="87"/>
      <c r="T347" s="88"/>
      <c r="U347" s="41"/>
      <c r="V347" s="41"/>
      <c r="W347" s="41"/>
      <c r="X347" s="41"/>
      <c r="Y347" s="41"/>
      <c r="Z347" s="41"/>
      <c r="AA347" s="41"/>
      <c r="AB347" s="41"/>
      <c r="AC347" s="41"/>
      <c r="AD347" s="41"/>
      <c r="AE347" s="41"/>
      <c r="AT347" s="20" t="s">
        <v>188</v>
      </c>
      <c r="AU347" s="20" t="s">
        <v>83</v>
      </c>
    </row>
    <row r="348" s="14" customFormat="1">
      <c r="A348" s="14"/>
      <c r="B348" s="245"/>
      <c r="C348" s="246"/>
      <c r="D348" s="236" t="s">
        <v>190</v>
      </c>
      <c r="E348" s="247" t="s">
        <v>19</v>
      </c>
      <c r="F348" s="248" t="s">
        <v>3055</v>
      </c>
      <c r="G348" s="246"/>
      <c r="H348" s="249">
        <v>43.189999999999998</v>
      </c>
      <c r="I348" s="250"/>
      <c r="J348" s="246"/>
      <c r="K348" s="246"/>
      <c r="L348" s="251"/>
      <c r="M348" s="252"/>
      <c r="N348" s="253"/>
      <c r="O348" s="253"/>
      <c r="P348" s="253"/>
      <c r="Q348" s="253"/>
      <c r="R348" s="253"/>
      <c r="S348" s="253"/>
      <c r="T348" s="254"/>
      <c r="U348" s="14"/>
      <c r="V348" s="14"/>
      <c r="W348" s="14"/>
      <c r="X348" s="14"/>
      <c r="Y348" s="14"/>
      <c r="Z348" s="14"/>
      <c r="AA348" s="14"/>
      <c r="AB348" s="14"/>
      <c r="AC348" s="14"/>
      <c r="AD348" s="14"/>
      <c r="AE348" s="14"/>
      <c r="AT348" s="255" t="s">
        <v>190</v>
      </c>
      <c r="AU348" s="255" t="s">
        <v>83</v>
      </c>
      <c r="AV348" s="14" t="s">
        <v>83</v>
      </c>
      <c r="AW348" s="14" t="s">
        <v>34</v>
      </c>
      <c r="AX348" s="14" t="s">
        <v>81</v>
      </c>
      <c r="AY348" s="255" t="s">
        <v>180</v>
      </c>
    </row>
    <row r="349" s="2" customFormat="1" ht="16.5" customHeight="1">
      <c r="A349" s="41"/>
      <c r="B349" s="42"/>
      <c r="C349" s="216" t="s">
        <v>563</v>
      </c>
      <c r="D349" s="216" t="s">
        <v>182</v>
      </c>
      <c r="E349" s="217" t="s">
        <v>3056</v>
      </c>
      <c r="F349" s="218" t="s">
        <v>3057</v>
      </c>
      <c r="G349" s="219" t="s">
        <v>386</v>
      </c>
      <c r="H349" s="220">
        <v>2</v>
      </c>
      <c r="I349" s="221"/>
      <c r="J349" s="222">
        <f>ROUND(I349*H349,2)</f>
        <v>0</v>
      </c>
      <c r="K349" s="218" t="s">
        <v>185</v>
      </c>
      <c r="L349" s="47"/>
      <c r="M349" s="223" t="s">
        <v>19</v>
      </c>
      <c r="N349" s="224" t="s">
        <v>45</v>
      </c>
      <c r="O349" s="87"/>
      <c r="P349" s="225">
        <f>O349*H349</f>
        <v>0</v>
      </c>
      <c r="Q349" s="225">
        <v>0</v>
      </c>
      <c r="R349" s="225">
        <f>Q349*H349</f>
        <v>0</v>
      </c>
      <c r="S349" s="225">
        <v>0.48199999999999998</v>
      </c>
      <c r="T349" s="226">
        <f>S349*H349</f>
        <v>0.96399999999999997</v>
      </c>
      <c r="U349" s="41"/>
      <c r="V349" s="41"/>
      <c r="W349" s="41"/>
      <c r="X349" s="41"/>
      <c r="Y349" s="41"/>
      <c r="Z349" s="41"/>
      <c r="AA349" s="41"/>
      <c r="AB349" s="41"/>
      <c r="AC349" s="41"/>
      <c r="AD349" s="41"/>
      <c r="AE349" s="41"/>
      <c r="AR349" s="227" t="s">
        <v>186</v>
      </c>
      <c r="AT349" s="227" t="s">
        <v>182</v>
      </c>
      <c r="AU349" s="227" t="s">
        <v>83</v>
      </c>
      <c r="AY349" s="20" t="s">
        <v>180</v>
      </c>
      <c r="BE349" s="228">
        <f>IF(N349="základní",J349,0)</f>
        <v>0</v>
      </c>
      <c r="BF349" s="228">
        <f>IF(N349="snížená",J349,0)</f>
        <v>0</v>
      </c>
      <c r="BG349" s="228">
        <f>IF(N349="zákl. přenesená",J349,0)</f>
        <v>0</v>
      </c>
      <c r="BH349" s="228">
        <f>IF(N349="sníž. přenesená",J349,0)</f>
        <v>0</v>
      </c>
      <c r="BI349" s="228">
        <f>IF(N349="nulová",J349,0)</f>
        <v>0</v>
      </c>
      <c r="BJ349" s="20" t="s">
        <v>81</v>
      </c>
      <c r="BK349" s="228">
        <f>ROUND(I349*H349,2)</f>
        <v>0</v>
      </c>
      <c r="BL349" s="20" t="s">
        <v>186</v>
      </c>
      <c r="BM349" s="227" t="s">
        <v>3058</v>
      </c>
    </row>
    <row r="350" s="2" customFormat="1">
      <c r="A350" s="41"/>
      <c r="B350" s="42"/>
      <c r="C350" s="43"/>
      <c r="D350" s="229" t="s">
        <v>188</v>
      </c>
      <c r="E350" s="43"/>
      <c r="F350" s="230" t="s">
        <v>3059</v>
      </c>
      <c r="G350" s="43"/>
      <c r="H350" s="43"/>
      <c r="I350" s="231"/>
      <c r="J350" s="43"/>
      <c r="K350" s="43"/>
      <c r="L350" s="47"/>
      <c r="M350" s="232"/>
      <c r="N350" s="233"/>
      <c r="O350" s="87"/>
      <c r="P350" s="87"/>
      <c r="Q350" s="87"/>
      <c r="R350" s="87"/>
      <c r="S350" s="87"/>
      <c r="T350" s="88"/>
      <c r="U350" s="41"/>
      <c r="V350" s="41"/>
      <c r="W350" s="41"/>
      <c r="X350" s="41"/>
      <c r="Y350" s="41"/>
      <c r="Z350" s="41"/>
      <c r="AA350" s="41"/>
      <c r="AB350" s="41"/>
      <c r="AC350" s="41"/>
      <c r="AD350" s="41"/>
      <c r="AE350" s="41"/>
      <c r="AT350" s="20" t="s">
        <v>188</v>
      </c>
      <c r="AU350" s="20" t="s">
        <v>83</v>
      </c>
    </row>
    <row r="351" s="2" customFormat="1" ht="16.5" customHeight="1">
      <c r="A351" s="41"/>
      <c r="B351" s="42"/>
      <c r="C351" s="216" t="s">
        <v>569</v>
      </c>
      <c r="D351" s="216" t="s">
        <v>182</v>
      </c>
      <c r="E351" s="217" t="s">
        <v>3060</v>
      </c>
      <c r="F351" s="218" t="s">
        <v>3061</v>
      </c>
      <c r="G351" s="219" t="s">
        <v>201</v>
      </c>
      <c r="H351" s="220">
        <v>1</v>
      </c>
      <c r="I351" s="221"/>
      <c r="J351" s="222">
        <f>ROUND(I351*H351,2)</f>
        <v>0</v>
      </c>
      <c r="K351" s="218" t="s">
        <v>202</v>
      </c>
      <c r="L351" s="47"/>
      <c r="M351" s="223" t="s">
        <v>19</v>
      </c>
      <c r="N351" s="224" t="s">
        <v>45</v>
      </c>
      <c r="O351" s="87"/>
      <c r="P351" s="225">
        <f>O351*H351</f>
        <v>0</v>
      </c>
      <c r="Q351" s="225">
        <v>0</v>
      </c>
      <c r="R351" s="225">
        <f>Q351*H351</f>
        <v>0</v>
      </c>
      <c r="S351" s="225">
        <v>0.48199999999999998</v>
      </c>
      <c r="T351" s="226">
        <f>S351*H351</f>
        <v>0.48199999999999998</v>
      </c>
      <c r="U351" s="41"/>
      <c r="V351" s="41"/>
      <c r="W351" s="41"/>
      <c r="X351" s="41"/>
      <c r="Y351" s="41"/>
      <c r="Z351" s="41"/>
      <c r="AA351" s="41"/>
      <c r="AB351" s="41"/>
      <c r="AC351" s="41"/>
      <c r="AD351" s="41"/>
      <c r="AE351" s="41"/>
      <c r="AR351" s="227" t="s">
        <v>186</v>
      </c>
      <c r="AT351" s="227" t="s">
        <v>182</v>
      </c>
      <c r="AU351" s="227" t="s">
        <v>83</v>
      </c>
      <c r="AY351" s="20" t="s">
        <v>180</v>
      </c>
      <c r="BE351" s="228">
        <f>IF(N351="základní",J351,0)</f>
        <v>0</v>
      </c>
      <c r="BF351" s="228">
        <f>IF(N351="snížená",J351,0)</f>
        <v>0</v>
      </c>
      <c r="BG351" s="228">
        <f>IF(N351="zákl. přenesená",J351,0)</f>
        <v>0</v>
      </c>
      <c r="BH351" s="228">
        <f>IF(N351="sníž. přenesená",J351,0)</f>
        <v>0</v>
      </c>
      <c r="BI351" s="228">
        <f>IF(N351="nulová",J351,0)</f>
        <v>0</v>
      </c>
      <c r="BJ351" s="20" t="s">
        <v>81</v>
      </c>
      <c r="BK351" s="228">
        <f>ROUND(I351*H351,2)</f>
        <v>0</v>
      </c>
      <c r="BL351" s="20" t="s">
        <v>186</v>
      </c>
      <c r="BM351" s="227" t="s">
        <v>3062</v>
      </c>
    </row>
    <row r="352" s="2" customFormat="1" ht="16.5" customHeight="1">
      <c r="A352" s="41"/>
      <c r="B352" s="42"/>
      <c r="C352" s="216" t="s">
        <v>576</v>
      </c>
      <c r="D352" s="216" t="s">
        <v>182</v>
      </c>
      <c r="E352" s="217" t="s">
        <v>3063</v>
      </c>
      <c r="F352" s="218" t="s">
        <v>3064</v>
      </c>
      <c r="G352" s="219" t="s">
        <v>201</v>
      </c>
      <c r="H352" s="220">
        <v>1</v>
      </c>
      <c r="I352" s="221"/>
      <c r="J352" s="222">
        <f>ROUND(I352*H352,2)</f>
        <v>0</v>
      </c>
      <c r="K352" s="218" t="s">
        <v>202</v>
      </c>
      <c r="L352" s="47"/>
      <c r="M352" s="223" t="s">
        <v>19</v>
      </c>
      <c r="N352" s="224" t="s">
        <v>45</v>
      </c>
      <c r="O352" s="87"/>
      <c r="P352" s="225">
        <f>O352*H352</f>
        <v>0</v>
      </c>
      <c r="Q352" s="225">
        <v>0</v>
      </c>
      <c r="R352" s="225">
        <f>Q352*H352</f>
        <v>0</v>
      </c>
      <c r="S352" s="225">
        <v>0.48199999999999998</v>
      </c>
      <c r="T352" s="226">
        <f>S352*H352</f>
        <v>0.48199999999999998</v>
      </c>
      <c r="U352" s="41"/>
      <c r="V352" s="41"/>
      <c r="W352" s="41"/>
      <c r="X352" s="41"/>
      <c r="Y352" s="41"/>
      <c r="Z352" s="41"/>
      <c r="AA352" s="41"/>
      <c r="AB352" s="41"/>
      <c r="AC352" s="41"/>
      <c r="AD352" s="41"/>
      <c r="AE352" s="41"/>
      <c r="AR352" s="227" t="s">
        <v>186</v>
      </c>
      <c r="AT352" s="227" t="s">
        <v>182</v>
      </c>
      <c r="AU352" s="227" t="s">
        <v>83</v>
      </c>
      <c r="AY352" s="20" t="s">
        <v>180</v>
      </c>
      <c r="BE352" s="228">
        <f>IF(N352="základní",J352,0)</f>
        <v>0</v>
      </c>
      <c r="BF352" s="228">
        <f>IF(N352="snížená",J352,0)</f>
        <v>0</v>
      </c>
      <c r="BG352" s="228">
        <f>IF(N352="zákl. přenesená",J352,0)</f>
        <v>0</v>
      </c>
      <c r="BH352" s="228">
        <f>IF(N352="sníž. přenesená",J352,0)</f>
        <v>0</v>
      </c>
      <c r="BI352" s="228">
        <f>IF(N352="nulová",J352,0)</f>
        <v>0</v>
      </c>
      <c r="BJ352" s="20" t="s">
        <v>81</v>
      </c>
      <c r="BK352" s="228">
        <f>ROUND(I352*H352,2)</f>
        <v>0</v>
      </c>
      <c r="BL352" s="20" t="s">
        <v>186</v>
      </c>
      <c r="BM352" s="227" t="s">
        <v>3065</v>
      </c>
    </row>
    <row r="353" s="2" customFormat="1" ht="16.5" customHeight="1">
      <c r="A353" s="41"/>
      <c r="B353" s="42"/>
      <c r="C353" s="216" t="s">
        <v>581</v>
      </c>
      <c r="D353" s="216" t="s">
        <v>182</v>
      </c>
      <c r="E353" s="217" t="s">
        <v>3066</v>
      </c>
      <c r="F353" s="218" t="s">
        <v>3067</v>
      </c>
      <c r="G353" s="219" t="s">
        <v>201</v>
      </c>
      <c r="H353" s="220">
        <v>1</v>
      </c>
      <c r="I353" s="221"/>
      <c r="J353" s="222">
        <f>ROUND(I353*H353,2)</f>
        <v>0</v>
      </c>
      <c r="K353" s="218" t="s">
        <v>202</v>
      </c>
      <c r="L353" s="47"/>
      <c r="M353" s="223" t="s">
        <v>19</v>
      </c>
      <c r="N353" s="224" t="s">
        <v>45</v>
      </c>
      <c r="O353" s="87"/>
      <c r="P353" s="225">
        <f>O353*H353</f>
        <v>0</v>
      </c>
      <c r="Q353" s="225">
        <v>0</v>
      </c>
      <c r="R353" s="225">
        <f>Q353*H353</f>
        <v>0</v>
      </c>
      <c r="S353" s="225">
        <v>0.68200000000000005</v>
      </c>
      <c r="T353" s="226">
        <f>S353*H353</f>
        <v>0.68200000000000005</v>
      </c>
      <c r="U353" s="41"/>
      <c r="V353" s="41"/>
      <c r="W353" s="41"/>
      <c r="X353" s="41"/>
      <c r="Y353" s="41"/>
      <c r="Z353" s="41"/>
      <c r="AA353" s="41"/>
      <c r="AB353" s="41"/>
      <c r="AC353" s="41"/>
      <c r="AD353" s="41"/>
      <c r="AE353" s="41"/>
      <c r="AR353" s="227" t="s">
        <v>186</v>
      </c>
      <c r="AT353" s="227" t="s">
        <v>182</v>
      </c>
      <c r="AU353" s="227" t="s">
        <v>83</v>
      </c>
      <c r="AY353" s="20" t="s">
        <v>180</v>
      </c>
      <c r="BE353" s="228">
        <f>IF(N353="základní",J353,0)</f>
        <v>0</v>
      </c>
      <c r="BF353" s="228">
        <f>IF(N353="snížená",J353,0)</f>
        <v>0</v>
      </c>
      <c r="BG353" s="228">
        <f>IF(N353="zákl. přenesená",J353,0)</f>
        <v>0</v>
      </c>
      <c r="BH353" s="228">
        <f>IF(N353="sníž. přenesená",J353,0)</f>
        <v>0</v>
      </c>
      <c r="BI353" s="228">
        <f>IF(N353="nulová",J353,0)</f>
        <v>0</v>
      </c>
      <c r="BJ353" s="20" t="s">
        <v>81</v>
      </c>
      <c r="BK353" s="228">
        <f>ROUND(I353*H353,2)</f>
        <v>0</v>
      </c>
      <c r="BL353" s="20" t="s">
        <v>186</v>
      </c>
      <c r="BM353" s="227" t="s">
        <v>3068</v>
      </c>
    </row>
    <row r="354" s="2" customFormat="1" ht="16.5" customHeight="1">
      <c r="A354" s="41"/>
      <c r="B354" s="42"/>
      <c r="C354" s="216" t="s">
        <v>586</v>
      </c>
      <c r="D354" s="216" t="s">
        <v>182</v>
      </c>
      <c r="E354" s="217" t="s">
        <v>3069</v>
      </c>
      <c r="F354" s="218" t="s">
        <v>3070</v>
      </c>
      <c r="G354" s="219" t="s">
        <v>350</v>
      </c>
      <c r="H354" s="220">
        <v>32.32</v>
      </c>
      <c r="I354" s="221"/>
      <c r="J354" s="222">
        <f>ROUND(I354*H354,2)</f>
        <v>0</v>
      </c>
      <c r="K354" s="218" t="s">
        <v>202</v>
      </c>
      <c r="L354" s="47"/>
      <c r="M354" s="223" t="s">
        <v>19</v>
      </c>
      <c r="N354" s="224" t="s">
        <v>45</v>
      </c>
      <c r="O354" s="87"/>
      <c r="P354" s="225">
        <f>O354*H354</f>
        <v>0</v>
      </c>
      <c r="Q354" s="225">
        <v>0</v>
      </c>
      <c r="R354" s="225">
        <f>Q354*H354</f>
        <v>0</v>
      </c>
      <c r="S354" s="225">
        <v>0.20999999999999999</v>
      </c>
      <c r="T354" s="226">
        <f>S354*H354</f>
        <v>6.7871999999999995</v>
      </c>
      <c r="U354" s="41"/>
      <c r="V354" s="41"/>
      <c r="W354" s="41"/>
      <c r="X354" s="41"/>
      <c r="Y354" s="41"/>
      <c r="Z354" s="41"/>
      <c r="AA354" s="41"/>
      <c r="AB354" s="41"/>
      <c r="AC354" s="41"/>
      <c r="AD354" s="41"/>
      <c r="AE354" s="41"/>
      <c r="AR354" s="227" t="s">
        <v>186</v>
      </c>
      <c r="AT354" s="227" t="s">
        <v>182</v>
      </c>
      <c r="AU354" s="227" t="s">
        <v>83</v>
      </c>
      <c r="AY354" s="20" t="s">
        <v>180</v>
      </c>
      <c r="BE354" s="228">
        <f>IF(N354="základní",J354,0)</f>
        <v>0</v>
      </c>
      <c r="BF354" s="228">
        <f>IF(N354="snížená",J354,0)</f>
        <v>0</v>
      </c>
      <c r="BG354" s="228">
        <f>IF(N354="zákl. přenesená",J354,0)</f>
        <v>0</v>
      </c>
      <c r="BH354" s="228">
        <f>IF(N354="sníž. přenesená",J354,0)</f>
        <v>0</v>
      </c>
      <c r="BI354" s="228">
        <f>IF(N354="nulová",J354,0)</f>
        <v>0</v>
      </c>
      <c r="BJ354" s="20" t="s">
        <v>81</v>
      </c>
      <c r="BK354" s="228">
        <f>ROUND(I354*H354,2)</f>
        <v>0</v>
      </c>
      <c r="BL354" s="20" t="s">
        <v>186</v>
      </c>
      <c r="BM354" s="227" t="s">
        <v>3071</v>
      </c>
    </row>
    <row r="355" s="14" customFormat="1">
      <c r="A355" s="14"/>
      <c r="B355" s="245"/>
      <c r="C355" s="246"/>
      <c r="D355" s="236" t="s">
        <v>190</v>
      </c>
      <c r="E355" s="247" t="s">
        <v>19</v>
      </c>
      <c r="F355" s="248" t="s">
        <v>3072</v>
      </c>
      <c r="G355" s="246"/>
      <c r="H355" s="249">
        <v>32.32</v>
      </c>
      <c r="I355" s="250"/>
      <c r="J355" s="246"/>
      <c r="K355" s="246"/>
      <c r="L355" s="251"/>
      <c r="M355" s="252"/>
      <c r="N355" s="253"/>
      <c r="O355" s="253"/>
      <c r="P355" s="253"/>
      <c r="Q355" s="253"/>
      <c r="R355" s="253"/>
      <c r="S355" s="253"/>
      <c r="T355" s="254"/>
      <c r="U355" s="14"/>
      <c r="V355" s="14"/>
      <c r="W355" s="14"/>
      <c r="X355" s="14"/>
      <c r="Y355" s="14"/>
      <c r="Z355" s="14"/>
      <c r="AA355" s="14"/>
      <c r="AB355" s="14"/>
      <c r="AC355" s="14"/>
      <c r="AD355" s="14"/>
      <c r="AE355" s="14"/>
      <c r="AT355" s="255" t="s">
        <v>190</v>
      </c>
      <c r="AU355" s="255" t="s">
        <v>83</v>
      </c>
      <c r="AV355" s="14" t="s">
        <v>83</v>
      </c>
      <c r="AW355" s="14" t="s">
        <v>34</v>
      </c>
      <c r="AX355" s="14" t="s">
        <v>81</v>
      </c>
      <c r="AY355" s="255" t="s">
        <v>180</v>
      </c>
    </row>
    <row r="356" s="2" customFormat="1" ht="21.75" customHeight="1">
      <c r="A356" s="41"/>
      <c r="B356" s="42"/>
      <c r="C356" s="216" t="s">
        <v>591</v>
      </c>
      <c r="D356" s="216" t="s">
        <v>182</v>
      </c>
      <c r="E356" s="217" t="s">
        <v>3073</v>
      </c>
      <c r="F356" s="218" t="s">
        <v>3074</v>
      </c>
      <c r="G356" s="219" t="s">
        <v>386</v>
      </c>
      <c r="H356" s="220">
        <v>18</v>
      </c>
      <c r="I356" s="221"/>
      <c r="J356" s="222">
        <f>ROUND(I356*H356,2)</f>
        <v>0</v>
      </c>
      <c r="K356" s="218" t="s">
        <v>185</v>
      </c>
      <c r="L356" s="47"/>
      <c r="M356" s="223" t="s">
        <v>19</v>
      </c>
      <c r="N356" s="224" t="s">
        <v>45</v>
      </c>
      <c r="O356" s="87"/>
      <c r="P356" s="225">
        <f>O356*H356</f>
        <v>0</v>
      </c>
      <c r="Q356" s="225">
        <v>0</v>
      </c>
      <c r="R356" s="225">
        <f>Q356*H356</f>
        <v>0</v>
      </c>
      <c r="S356" s="225">
        <v>0.16500000000000001</v>
      </c>
      <c r="T356" s="226">
        <f>S356*H356</f>
        <v>2.9700000000000002</v>
      </c>
      <c r="U356" s="41"/>
      <c r="V356" s="41"/>
      <c r="W356" s="41"/>
      <c r="X356" s="41"/>
      <c r="Y356" s="41"/>
      <c r="Z356" s="41"/>
      <c r="AA356" s="41"/>
      <c r="AB356" s="41"/>
      <c r="AC356" s="41"/>
      <c r="AD356" s="41"/>
      <c r="AE356" s="41"/>
      <c r="AR356" s="227" t="s">
        <v>186</v>
      </c>
      <c r="AT356" s="227" t="s">
        <v>182</v>
      </c>
      <c r="AU356" s="227" t="s">
        <v>83</v>
      </c>
      <c r="AY356" s="20" t="s">
        <v>180</v>
      </c>
      <c r="BE356" s="228">
        <f>IF(N356="základní",J356,0)</f>
        <v>0</v>
      </c>
      <c r="BF356" s="228">
        <f>IF(N356="snížená",J356,0)</f>
        <v>0</v>
      </c>
      <c r="BG356" s="228">
        <f>IF(N356="zákl. přenesená",J356,0)</f>
        <v>0</v>
      </c>
      <c r="BH356" s="228">
        <f>IF(N356="sníž. přenesená",J356,0)</f>
        <v>0</v>
      </c>
      <c r="BI356" s="228">
        <f>IF(N356="nulová",J356,0)</f>
        <v>0</v>
      </c>
      <c r="BJ356" s="20" t="s">
        <v>81</v>
      </c>
      <c r="BK356" s="228">
        <f>ROUND(I356*H356,2)</f>
        <v>0</v>
      </c>
      <c r="BL356" s="20" t="s">
        <v>186</v>
      </c>
      <c r="BM356" s="227" t="s">
        <v>3075</v>
      </c>
    </row>
    <row r="357" s="2" customFormat="1">
      <c r="A357" s="41"/>
      <c r="B357" s="42"/>
      <c r="C357" s="43"/>
      <c r="D357" s="229" t="s">
        <v>188</v>
      </c>
      <c r="E357" s="43"/>
      <c r="F357" s="230" t="s">
        <v>3076</v>
      </c>
      <c r="G357" s="43"/>
      <c r="H357" s="43"/>
      <c r="I357" s="231"/>
      <c r="J357" s="43"/>
      <c r="K357" s="43"/>
      <c r="L357" s="47"/>
      <c r="M357" s="232"/>
      <c r="N357" s="233"/>
      <c r="O357" s="87"/>
      <c r="P357" s="87"/>
      <c r="Q357" s="87"/>
      <c r="R357" s="87"/>
      <c r="S357" s="87"/>
      <c r="T357" s="88"/>
      <c r="U357" s="41"/>
      <c r="V357" s="41"/>
      <c r="W357" s="41"/>
      <c r="X357" s="41"/>
      <c r="Y357" s="41"/>
      <c r="Z357" s="41"/>
      <c r="AA357" s="41"/>
      <c r="AB357" s="41"/>
      <c r="AC357" s="41"/>
      <c r="AD357" s="41"/>
      <c r="AE357" s="41"/>
      <c r="AT357" s="20" t="s">
        <v>188</v>
      </c>
      <c r="AU357" s="20" t="s">
        <v>83</v>
      </c>
    </row>
    <row r="358" s="13" customFormat="1">
      <c r="A358" s="13"/>
      <c r="B358" s="234"/>
      <c r="C358" s="235"/>
      <c r="D358" s="236" t="s">
        <v>190</v>
      </c>
      <c r="E358" s="237" t="s">
        <v>19</v>
      </c>
      <c r="F358" s="238" t="s">
        <v>240</v>
      </c>
      <c r="G358" s="235"/>
      <c r="H358" s="237" t="s">
        <v>19</v>
      </c>
      <c r="I358" s="239"/>
      <c r="J358" s="235"/>
      <c r="K358" s="235"/>
      <c r="L358" s="240"/>
      <c r="M358" s="241"/>
      <c r="N358" s="242"/>
      <c r="O358" s="242"/>
      <c r="P358" s="242"/>
      <c r="Q358" s="242"/>
      <c r="R358" s="242"/>
      <c r="S358" s="242"/>
      <c r="T358" s="243"/>
      <c r="U358" s="13"/>
      <c r="V358" s="13"/>
      <c r="W358" s="13"/>
      <c r="X358" s="13"/>
      <c r="Y358" s="13"/>
      <c r="Z358" s="13"/>
      <c r="AA358" s="13"/>
      <c r="AB358" s="13"/>
      <c r="AC358" s="13"/>
      <c r="AD358" s="13"/>
      <c r="AE358" s="13"/>
      <c r="AT358" s="244" t="s">
        <v>190</v>
      </c>
      <c r="AU358" s="244" t="s">
        <v>83</v>
      </c>
      <c r="AV358" s="13" t="s">
        <v>81</v>
      </c>
      <c r="AW358" s="13" t="s">
        <v>34</v>
      </c>
      <c r="AX358" s="13" t="s">
        <v>74</v>
      </c>
      <c r="AY358" s="244" t="s">
        <v>180</v>
      </c>
    </row>
    <row r="359" s="14" customFormat="1">
      <c r="A359" s="14"/>
      <c r="B359" s="245"/>
      <c r="C359" s="246"/>
      <c r="D359" s="236" t="s">
        <v>190</v>
      </c>
      <c r="E359" s="247" t="s">
        <v>19</v>
      </c>
      <c r="F359" s="248" t="s">
        <v>294</v>
      </c>
      <c r="G359" s="246"/>
      <c r="H359" s="249">
        <v>18</v>
      </c>
      <c r="I359" s="250"/>
      <c r="J359" s="246"/>
      <c r="K359" s="246"/>
      <c r="L359" s="251"/>
      <c r="M359" s="252"/>
      <c r="N359" s="253"/>
      <c r="O359" s="253"/>
      <c r="P359" s="253"/>
      <c r="Q359" s="253"/>
      <c r="R359" s="253"/>
      <c r="S359" s="253"/>
      <c r="T359" s="254"/>
      <c r="U359" s="14"/>
      <c r="V359" s="14"/>
      <c r="W359" s="14"/>
      <c r="X359" s="14"/>
      <c r="Y359" s="14"/>
      <c r="Z359" s="14"/>
      <c r="AA359" s="14"/>
      <c r="AB359" s="14"/>
      <c r="AC359" s="14"/>
      <c r="AD359" s="14"/>
      <c r="AE359" s="14"/>
      <c r="AT359" s="255" t="s">
        <v>190</v>
      </c>
      <c r="AU359" s="255" t="s">
        <v>83</v>
      </c>
      <c r="AV359" s="14" t="s">
        <v>83</v>
      </c>
      <c r="AW359" s="14" t="s">
        <v>34</v>
      </c>
      <c r="AX359" s="14" t="s">
        <v>81</v>
      </c>
      <c r="AY359" s="255" t="s">
        <v>180</v>
      </c>
    </row>
    <row r="360" s="2" customFormat="1" ht="16.5" customHeight="1">
      <c r="A360" s="41"/>
      <c r="B360" s="42"/>
      <c r="C360" s="216" t="s">
        <v>596</v>
      </c>
      <c r="D360" s="216" t="s">
        <v>182</v>
      </c>
      <c r="E360" s="217" t="s">
        <v>3077</v>
      </c>
      <c r="F360" s="218" t="s">
        <v>3078</v>
      </c>
      <c r="G360" s="219" t="s">
        <v>350</v>
      </c>
      <c r="H360" s="220">
        <v>32.32</v>
      </c>
      <c r="I360" s="221"/>
      <c r="J360" s="222">
        <f>ROUND(I360*H360,2)</f>
        <v>0</v>
      </c>
      <c r="K360" s="218" t="s">
        <v>185</v>
      </c>
      <c r="L360" s="47"/>
      <c r="M360" s="223" t="s">
        <v>19</v>
      </c>
      <c r="N360" s="224" t="s">
        <v>45</v>
      </c>
      <c r="O360" s="87"/>
      <c r="P360" s="225">
        <f>O360*H360</f>
        <v>0</v>
      </c>
      <c r="Q360" s="225">
        <v>0</v>
      </c>
      <c r="R360" s="225">
        <f>Q360*H360</f>
        <v>0</v>
      </c>
      <c r="S360" s="225">
        <v>0.0092499999999999995</v>
      </c>
      <c r="T360" s="226">
        <f>S360*H360</f>
        <v>0.29896</v>
      </c>
      <c r="U360" s="41"/>
      <c r="V360" s="41"/>
      <c r="W360" s="41"/>
      <c r="X360" s="41"/>
      <c r="Y360" s="41"/>
      <c r="Z360" s="41"/>
      <c r="AA360" s="41"/>
      <c r="AB360" s="41"/>
      <c r="AC360" s="41"/>
      <c r="AD360" s="41"/>
      <c r="AE360" s="41"/>
      <c r="AR360" s="227" t="s">
        <v>186</v>
      </c>
      <c r="AT360" s="227" t="s">
        <v>182</v>
      </c>
      <c r="AU360" s="227" t="s">
        <v>83</v>
      </c>
      <c r="AY360" s="20" t="s">
        <v>180</v>
      </c>
      <c r="BE360" s="228">
        <f>IF(N360="základní",J360,0)</f>
        <v>0</v>
      </c>
      <c r="BF360" s="228">
        <f>IF(N360="snížená",J360,0)</f>
        <v>0</v>
      </c>
      <c r="BG360" s="228">
        <f>IF(N360="zákl. přenesená",J360,0)</f>
        <v>0</v>
      </c>
      <c r="BH360" s="228">
        <f>IF(N360="sníž. přenesená",J360,0)</f>
        <v>0</v>
      </c>
      <c r="BI360" s="228">
        <f>IF(N360="nulová",J360,0)</f>
        <v>0</v>
      </c>
      <c r="BJ360" s="20" t="s">
        <v>81</v>
      </c>
      <c r="BK360" s="228">
        <f>ROUND(I360*H360,2)</f>
        <v>0</v>
      </c>
      <c r="BL360" s="20" t="s">
        <v>186</v>
      </c>
      <c r="BM360" s="227" t="s">
        <v>3079</v>
      </c>
    </row>
    <row r="361" s="2" customFormat="1">
      <c r="A361" s="41"/>
      <c r="B361" s="42"/>
      <c r="C361" s="43"/>
      <c r="D361" s="229" t="s">
        <v>188</v>
      </c>
      <c r="E361" s="43"/>
      <c r="F361" s="230" t="s">
        <v>3080</v>
      </c>
      <c r="G361" s="43"/>
      <c r="H361" s="43"/>
      <c r="I361" s="231"/>
      <c r="J361" s="43"/>
      <c r="K361" s="43"/>
      <c r="L361" s="47"/>
      <c r="M361" s="232"/>
      <c r="N361" s="233"/>
      <c r="O361" s="87"/>
      <c r="P361" s="87"/>
      <c r="Q361" s="87"/>
      <c r="R361" s="87"/>
      <c r="S361" s="87"/>
      <c r="T361" s="88"/>
      <c r="U361" s="41"/>
      <c r="V361" s="41"/>
      <c r="W361" s="41"/>
      <c r="X361" s="41"/>
      <c r="Y361" s="41"/>
      <c r="Z361" s="41"/>
      <c r="AA361" s="41"/>
      <c r="AB361" s="41"/>
      <c r="AC361" s="41"/>
      <c r="AD361" s="41"/>
      <c r="AE361" s="41"/>
      <c r="AT361" s="20" t="s">
        <v>188</v>
      </c>
      <c r="AU361" s="20" t="s">
        <v>83</v>
      </c>
    </row>
    <row r="362" s="2" customFormat="1" ht="16.5" customHeight="1">
      <c r="A362" s="41"/>
      <c r="B362" s="42"/>
      <c r="C362" s="216" t="s">
        <v>601</v>
      </c>
      <c r="D362" s="216" t="s">
        <v>182</v>
      </c>
      <c r="E362" s="217" t="s">
        <v>3081</v>
      </c>
      <c r="F362" s="218" t="s">
        <v>3082</v>
      </c>
      <c r="G362" s="219" t="s">
        <v>386</v>
      </c>
      <c r="H362" s="220">
        <v>1</v>
      </c>
      <c r="I362" s="221"/>
      <c r="J362" s="222">
        <f>ROUND(I362*H362,2)</f>
        <v>0</v>
      </c>
      <c r="K362" s="218" t="s">
        <v>185</v>
      </c>
      <c r="L362" s="47"/>
      <c r="M362" s="223" t="s">
        <v>19</v>
      </c>
      <c r="N362" s="224" t="s">
        <v>45</v>
      </c>
      <c r="O362" s="87"/>
      <c r="P362" s="225">
        <f>O362*H362</f>
        <v>0</v>
      </c>
      <c r="Q362" s="225">
        <v>0</v>
      </c>
      <c r="R362" s="225">
        <f>Q362*H362</f>
        <v>0</v>
      </c>
      <c r="S362" s="225">
        <v>0.20999999999999999</v>
      </c>
      <c r="T362" s="226">
        <f>S362*H362</f>
        <v>0.20999999999999999</v>
      </c>
      <c r="U362" s="41"/>
      <c r="V362" s="41"/>
      <c r="W362" s="41"/>
      <c r="X362" s="41"/>
      <c r="Y362" s="41"/>
      <c r="Z362" s="41"/>
      <c r="AA362" s="41"/>
      <c r="AB362" s="41"/>
      <c r="AC362" s="41"/>
      <c r="AD362" s="41"/>
      <c r="AE362" s="41"/>
      <c r="AR362" s="227" t="s">
        <v>186</v>
      </c>
      <c r="AT362" s="227" t="s">
        <v>182</v>
      </c>
      <c r="AU362" s="227" t="s">
        <v>83</v>
      </c>
      <c r="AY362" s="20" t="s">
        <v>180</v>
      </c>
      <c r="BE362" s="228">
        <f>IF(N362="základní",J362,0)</f>
        <v>0</v>
      </c>
      <c r="BF362" s="228">
        <f>IF(N362="snížená",J362,0)</f>
        <v>0</v>
      </c>
      <c r="BG362" s="228">
        <f>IF(N362="zákl. přenesená",J362,0)</f>
        <v>0</v>
      </c>
      <c r="BH362" s="228">
        <f>IF(N362="sníž. přenesená",J362,0)</f>
        <v>0</v>
      </c>
      <c r="BI362" s="228">
        <f>IF(N362="nulová",J362,0)</f>
        <v>0</v>
      </c>
      <c r="BJ362" s="20" t="s">
        <v>81</v>
      </c>
      <c r="BK362" s="228">
        <f>ROUND(I362*H362,2)</f>
        <v>0</v>
      </c>
      <c r="BL362" s="20" t="s">
        <v>186</v>
      </c>
      <c r="BM362" s="227" t="s">
        <v>3083</v>
      </c>
    </row>
    <row r="363" s="2" customFormat="1">
      <c r="A363" s="41"/>
      <c r="B363" s="42"/>
      <c r="C363" s="43"/>
      <c r="D363" s="229" t="s">
        <v>188</v>
      </c>
      <c r="E363" s="43"/>
      <c r="F363" s="230" t="s">
        <v>3084</v>
      </c>
      <c r="G363" s="43"/>
      <c r="H363" s="43"/>
      <c r="I363" s="231"/>
      <c r="J363" s="43"/>
      <c r="K363" s="43"/>
      <c r="L363" s="47"/>
      <c r="M363" s="232"/>
      <c r="N363" s="233"/>
      <c r="O363" s="87"/>
      <c r="P363" s="87"/>
      <c r="Q363" s="87"/>
      <c r="R363" s="87"/>
      <c r="S363" s="87"/>
      <c r="T363" s="88"/>
      <c r="U363" s="41"/>
      <c r="V363" s="41"/>
      <c r="W363" s="41"/>
      <c r="X363" s="41"/>
      <c r="Y363" s="41"/>
      <c r="Z363" s="41"/>
      <c r="AA363" s="41"/>
      <c r="AB363" s="41"/>
      <c r="AC363" s="41"/>
      <c r="AD363" s="41"/>
      <c r="AE363" s="41"/>
      <c r="AT363" s="20" t="s">
        <v>188</v>
      </c>
      <c r="AU363" s="20" t="s">
        <v>83</v>
      </c>
    </row>
    <row r="364" s="12" customFormat="1" ht="22.8" customHeight="1">
      <c r="A364" s="12"/>
      <c r="B364" s="200"/>
      <c r="C364" s="201"/>
      <c r="D364" s="202" t="s">
        <v>73</v>
      </c>
      <c r="E364" s="214" t="s">
        <v>2518</v>
      </c>
      <c r="F364" s="214" t="s">
        <v>2519</v>
      </c>
      <c r="G364" s="201"/>
      <c r="H364" s="201"/>
      <c r="I364" s="204"/>
      <c r="J364" s="215">
        <f>BK364</f>
        <v>0</v>
      </c>
      <c r="K364" s="201"/>
      <c r="L364" s="206"/>
      <c r="M364" s="207"/>
      <c r="N364" s="208"/>
      <c r="O364" s="208"/>
      <c r="P364" s="209">
        <f>SUM(P365:P372)</f>
        <v>0</v>
      </c>
      <c r="Q364" s="208"/>
      <c r="R364" s="209">
        <f>SUM(R365:R372)</f>
        <v>0</v>
      </c>
      <c r="S364" s="208"/>
      <c r="T364" s="210">
        <f>SUM(T365:T372)</f>
        <v>0</v>
      </c>
      <c r="U364" s="12"/>
      <c r="V364" s="12"/>
      <c r="W364" s="12"/>
      <c r="X364" s="12"/>
      <c r="Y364" s="12"/>
      <c r="Z364" s="12"/>
      <c r="AA364" s="12"/>
      <c r="AB364" s="12"/>
      <c r="AC364" s="12"/>
      <c r="AD364" s="12"/>
      <c r="AE364" s="12"/>
      <c r="AR364" s="211" t="s">
        <v>81</v>
      </c>
      <c r="AT364" s="212" t="s">
        <v>73</v>
      </c>
      <c r="AU364" s="212" t="s">
        <v>81</v>
      </c>
      <c r="AY364" s="211" t="s">
        <v>180</v>
      </c>
      <c r="BK364" s="213">
        <f>SUM(BK365:BK372)</f>
        <v>0</v>
      </c>
    </row>
    <row r="365" s="2" customFormat="1" ht="24.15" customHeight="1">
      <c r="A365" s="41"/>
      <c r="B365" s="42"/>
      <c r="C365" s="216" t="s">
        <v>605</v>
      </c>
      <c r="D365" s="303" t="s">
        <v>182</v>
      </c>
      <c r="E365" s="217" t="s">
        <v>3085</v>
      </c>
      <c r="F365" s="218" t="s">
        <v>3086</v>
      </c>
      <c r="G365" s="219" t="s">
        <v>231</v>
      </c>
      <c r="H365" s="220">
        <v>26.396999999999998</v>
      </c>
      <c r="I365" s="221"/>
      <c r="J365" s="222">
        <f>ROUND(I365*H365,2)</f>
        <v>0</v>
      </c>
      <c r="K365" s="218" t="s">
        <v>185</v>
      </c>
      <c r="L365" s="47"/>
      <c r="M365" s="223" t="s">
        <v>19</v>
      </c>
      <c r="N365" s="224" t="s">
        <v>45</v>
      </c>
      <c r="O365" s="87"/>
      <c r="P365" s="225">
        <f>O365*H365</f>
        <v>0</v>
      </c>
      <c r="Q365" s="225">
        <v>0</v>
      </c>
      <c r="R365" s="225">
        <f>Q365*H365</f>
        <v>0</v>
      </c>
      <c r="S365" s="225">
        <v>0</v>
      </c>
      <c r="T365" s="226">
        <f>S365*H365</f>
        <v>0</v>
      </c>
      <c r="U365" s="41"/>
      <c r="V365" s="41"/>
      <c r="W365" s="41"/>
      <c r="X365" s="41"/>
      <c r="Y365" s="41"/>
      <c r="Z365" s="41"/>
      <c r="AA365" s="41"/>
      <c r="AB365" s="41"/>
      <c r="AC365" s="41"/>
      <c r="AD365" s="41"/>
      <c r="AE365" s="41"/>
      <c r="AR365" s="227" t="s">
        <v>186</v>
      </c>
      <c r="AT365" s="227" t="s">
        <v>182</v>
      </c>
      <c r="AU365" s="227" t="s">
        <v>83</v>
      </c>
      <c r="AY365" s="20" t="s">
        <v>180</v>
      </c>
      <c r="BE365" s="228">
        <f>IF(N365="základní",J365,0)</f>
        <v>0</v>
      </c>
      <c r="BF365" s="228">
        <f>IF(N365="snížená",J365,0)</f>
        <v>0</v>
      </c>
      <c r="BG365" s="228">
        <f>IF(N365="zákl. přenesená",J365,0)</f>
        <v>0</v>
      </c>
      <c r="BH365" s="228">
        <f>IF(N365="sníž. přenesená",J365,0)</f>
        <v>0</v>
      </c>
      <c r="BI365" s="228">
        <f>IF(N365="nulová",J365,0)</f>
        <v>0</v>
      </c>
      <c r="BJ365" s="20" t="s">
        <v>81</v>
      </c>
      <c r="BK365" s="228">
        <f>ROUND(I365*H365,2)</f>
        <v>0</v>
      </c>
      <c r="BL365" s="20" t="s">
        <v>186</v>
      </c>
      <c r="BM365" s="227" t="s">
        <v>3087</v>
      </c>
    </row>
    <row r="366" s="2" customFormat="1">
      <c r="A366" s="41"/>
      <c r="B366" s="42"/>
      <c r="C366" s="43"/>
      <c r="D366" s="229" t="s">
        <v>188</v>
      </c>
      <c r="E366" s="43"/>
      <c r="F366" s="230" t="s">
        <v>3088</v>
      </c>
      <c r="G366" s="43"/>
      <c r="H366" s="43"/>
      <c r="I366" s="231"/>
      <c r="J366" s="43"/>
      <c r="K366" s="43"/>
      <c r="L366" s="47"/>
      <c r="M366" s="232"/>
      <c r="N366" s="233"/>
      <c r="O366" s="87"/>
      <c r="P366" s="87"/>
      <c r="Q366" s="87"/>
      <c r="R366" s="87"/>
      <c r="S366" s="87"/>
      <c r="T366" s="88"/>
      <c r="U366" s="41"/>
      <c r="V366" s="41"/>
      <c r="W366" s="41"/>
      <c r="X366" s="41"/>
      <c r="Y366" s="41"/>
      <c r="Z366" s="41"/>
      <c r="AA366" s="41"/>
      <c r="AB366" s="41"/>
      <c r="AC366" s="41"/>
      <c r="AD366" s="41"/>
      <c r="AE366" s="41"/>
      <c r="AT366" s="20" t="s">
        <v>188</v>
      </c>
      <c r="AU366" s="20" t="s">
        <v>83</v>
      </c>
    </row>
    <row r="367" s="2" customFormat="1" ht="21.75" customHeight="1">
      <c r="A367" s="41"/>
      <c r="B367" s="42"/>
      <c r="C367" s="216" t="s">
        <v>611</v>
      </c>
      <c r="D367" s="303" t="s">
        <v>182</v>
      </c>
      <c r="E367" s="217" t="s">
        <v>3089</v>
      </c>
      <c r="F367" s="218" t="s">
        <v>3090</v>
      </c>
      <c r="G367" s="219" t="s">
        <v>231</v>
      </c>
      <c r="H367" s="220">
        <v>26.396999999999998</v>
      </c>
      <c r="I367" s="221"/>
      <c r="J367" s="222">
        <f>ROUND(I367*H367,2)</f>
        <v>0</v>
      </c>
      <c r="K367" s="218" t="s">
        <v>185</v>
      </c>
      <c r="L367" s="47"/>
      <c r="M367" s="223" t="s">
        <v>19</v>
      </c>
      <c r="N367" s="224" t="s">
        <v>45</v>
      </c>
      <c r="O367" s="87"/>
      <c r="P367" s="225">
        <f>O367*H367</f>
        <v>0</v>
      </c>
      <c r="Q367" s="225">
        <v>0</v>
      </c>
      <c r="R367" s="225">
        <f>Q367*H367</f>
        <v>0</v>
      </c>
      <c r="S367" s="225">
        <v>0</v>
      </c>
      <c r="T367" s="226">
        <f>S367*H367</f>
        <v>0</v>
      </c>
      <c r="U367" s="41"/>
      <c r="V367" s="41"/>
      <c r="W367" s="41"/>
      <c r="X367" s="41"/>
      <c r="Y367" s="41"/>
      <c r="Z367" s="41"/>
      <c r="AA367" s="41"/>
      <c r="AB367" s="41"/>
      <c r="AC367" s="41"/>
      <c r="AD367" s="41"/>
      <c r="AE367" s="41"/>
      <c r="AR367" s="227" t="s">
        <v>186</v>
      </c>
      <c r="AT367" s="227" t="s">
        <v>182</v>
      </c>
      <c r="AU367" s="227" t="s">
        <v>83</v>
      </c>
      <c r="AY367" s="20" t="s">
        <v>180</v>
      </c>
      <c r="BE367" s="228">
        <f>IF(N367="základní",J367,0)</f>
        <v>0</v>
      </c>
      <c r="BF367" s="228">
        <f>IF(N367="snížená",J367,0)</f>
        <v>0</v>
      </c>
      <c r="BG367" s="228">
        <f>IF(N367="zákl. přenesená",J367,0)</f>
        <v>0</v>
      </c>
      <c r="BH367" s="228">
        <f>IF(N367="sníž. přenesená",J367,0)</f>
        <v>0</v>
      </c>
      <c r="BI367" s="228">
        <f>IF(N367="nulová",J367,0)</f>
        <v>0</v>
      </c>
      <c r="BJ367" s="20" t="s">
        <v>81</v>
      </c>
      <c r="BK367" s="228">
        <f>ROUND(I367*H367,2)</f>
        <v>0</v>
      </c>
      <c r="BL367" s="20" t="s">
        <v>186</v>
      </c>
      <c r="BM367" s="227" t="s">
        <v>3091</v>
      </c>
    </row>
    <row r="368" s="2" customFormat="1">
      <c r="A368" s="41"/>
      <c r="B368" s="42"/>
      <c r="C368" s="43"/>
      <c r="D368" s="229" t="s">
        <v>188</v>
      </c>
      <c r="E368" s="43"/>
      <c r="F368" s="230" t="s">
        <v>3092</v>
      </c>
      <c r="G368" s="43"/>
      <c r="H368" s="43"/>
      <c r="I368" s="231"/>
      <c r="J368" s="43"/>
      <c r="K368" s="43"/>
      <c r="L368" s="47"/>
      <c r="M368" s="232"/>
      <c r="N368" s="233"/>
      <c r="O368" s="87"/>
      <c r="P368" s="87"/>
      <c r="Q368" s="87"/>
      <c r="R368" s="87"/>
      <c r="S368" s="87"/>
      <c r="T368" s="88"/>
      <c r="U368" s="41"/>
      <c r="V368" s="41"/>
      <c r="W368" s="41"/>
      <c r="X368" s="41"/>
      <c r="Y368" s="41"/>
      <c r="Z368" s="41"/>
      <c r="AA368" s="41"/>
      <c r="AB368" s="41"/>
      <c r="AC368" s="41"/>
      <c r="AD368" s="41"/>
      <c r="AE368" s="41"/>
      <c r="AT368" s="20" t="s">
        <v>188</v>
      </c>
      <c r="AU368" s="20" t="s">
        <v>83</v>
      </c>
    </row>
    <row r="369" s="2" customFormat="1" ht="24.15" customHeight="1">
      <c r="A369" s="41"/>
      <c r="B369" s="42"/>
      <c r="C369" s="216" t="s">
        <v>615</v>
      </c>
      <c r="D369" s="303" t="s">
        <v>182</v>
      </c>
      <c r="E369" s="217" t="s">
        <v>3093</v>
      </c>
      <c r="F369" s="218" t="s">
        <v>3094</v>
      </c>
      <c r="G369" s="219" t="s">
        <v>231</v>
      </c>
      <c r="H369" s="220">
        <v>26.396999999999998</v>
      </c>
      <c r="I369" s="221"/>
      <c r="J369" s="222">
        <f>ROUND(I369*H369,2)</f>
        <v>0</v>
      </c>
      <c r="K369" s="218" t="s">
        <v>185</v>
      </c>
      <c r="L369" s="47"/>
      <c r="M369" s="223" t="s">
        <v>19</v>
      </c>
      <c r="N369" s="224" t="s">
        <v>45</v>
      </c>
      <c r="O369" s="87"/>
      <c r="P369" s="225">
        <f>O369*H369</f>
        <v>0</v>
      </c>
      <c r="Q369" s="225">
        <v>0</v>
      </c>
      <c r="R369" s="225">
        <f>Q369*H369</f>
        <v>0</v>
      </c>
      <c r="S369" s="225">
        <v>0</v>
      </c>
      <c r="T369" s="226">
        <f>S369*H369</f>
        <v>0</v>
      </c>
      <c r="U369" s="41"/>
      <c r="V369" s="41"/>
      <c r="W369" s="41"/>
      <c r="X369" s="41"/>
      <c r="Y369" s="41"/>
      <c r="Z369" s="41"/>
      <c r="AA369" s="41"/>
      <c r="AB369" s="41"/>
      <c r="AC369" s="41"/>
      <c r="AD369" s="41"/>
      <c r="AE369" s="41"/>
      <c r="AR369" s="227" t="s">
        <v>186</v>
      </c>
      <c r="AT369" s="227" t="s">
        <v>182</v>
      </c>
      <c r="AU369" s="227" t="s">
        <v>83</v>
      </c>
      <c r="AY369" s="20" t="s">
        <v>180</v>
      </c>
      <c r="BE369" s="228">
        <f>IF(N369="základní",J369,0)</f>
        <v>0</v>
      </c>
      <c r="BF369" s="228">
        <f>IF(N369="snížená",J369,0)</f>
        <v>0</v>
      </c>
      <c r="BG369" s="228">
        <f>IF(N369="zákl. přenesená",J369,0)</f>
        <v>0</v>
      </c>
      <c r="BH369" s="228">
        <f>IF(N369="sníž. přenesená",J369,0)</f>
        <v>0</v>
      </c>
      <c r="BI369" s="228">
        <f>IF(N369="nulová",J369,0)</f>
        <v>0</v>
      </c>
      <c r="BJ369" s="20" t="s">
        <v>81</v>
      </c>
      <c r="BK369" s="228">
        <f>ROUND(I369*H369,2)</f>
        <v>0</v>
      </c>
      <c r="BL369" s="20" t="s">
        <v>186</v>
      </c>
      <c r="BM369" s="227" t="s">
        <v>3095</v>
      </c>
    </row>
    <row r="370" s="2" customFormat="1">
      <c r="A370" s="41"/>
      <c r="B370" s="42"/>
      <c r="C370" s="43"/>
      <c r="D370" s="229" t="s">
        <v>188</v>
      </c>
      <c r="E370" s="43"/>
      <c r="F370" s="230" t="s">
        <v>3096</v>
      </c>
      <c r="G370" s="43"/>
      <c r="H370" s="43"/>
      <c r="I370" s="231"/>
      <c r="J370" s="43"/>
      <c r="K370" s="43"/>
      <c r="L370" s="47"/>
      <c r="M370" s="232"/>
      <c r="N370" s="233"/>
      <c r="O370" s="87"/>
      <c r="P370" s="87"/>
      <c r="Q370" s="87"/>
      <c r="R370" s="87"/>
      <c r="S370" s="87"/>
      <c r="T370" s="88"/>
      <c r="U370" s="41"/>
      <c r="V370" s="41"/>
      <c r="W370" s="41"/>
      <c r="X370" s="41"/>
      <c r="Y370" s="41"/>
      <c r="Z370" s="41"/>
      <c r="AA370" s="41"/>
      <c r="AB370" s="41"/>
      <c r="AC370" s="41"/>
      <c r="AD370" s="41"/>
      <c r="AE370" s="41"/>
      <c r="AT370" s="20" t="s">
        <v>188</v>
      </c>
      <c r="AU370" s="20" t="s">
        <v>83</v>
      </c>
    </row>
    <row r="371" s="2" customFormat="1" ht="24.15" customHeight="1">
      <c r="A371" s="41"/>
      <c r="B371" s="42"/>
      <c r="C371" s="216" t="s">
        <v>622</v>
      </c>
      <c r="D371" s="303" t="s">
        <v>182</v>
      </c>
      <c r="E371" s="217" t="s">
        <v>3097</v>
      </c>
      <c r="F371" s="218" t="s">
        <v>3098</v>
      </c>
      <c r="G371" s="219" t="s">
        <v>231</v>
      </c>
      <c r="H371" s="220">
        <v>26.396999999999998</v>
      </c>
      <c r="I371" s="221"/>
      <c r="J371" s="222">
        <f>ROUND(I371*H371,2)</f>
        <v>0</v>
      </c>
      <c r="K371" s="218" t="s">
        <v>185</v>
      </c>
      <c r="L371" s="47"/>
      <c r="M371" s="223" t="s">
        <v>19</v>
      </c>
      <c r="N371" s="224" t="s">
        <v>45</v>
      </c>
      <c r="O371" s="87"/>
      <c r="P371" s="225">
        <f>O371*H371</f>
        <v>0</v>
      </c>
      <c r="Q371" s="225">
        <v>0</v>
      </c>
      <c r="R371" s="225">
        <f>Q371*H371</f>
        <v>0</v>
      </c>
      <c r="S371" s="225">
        <v>0</v>
      </c>
      <c r="T371" s="226">
        <f>S371*H371</f>
        <v>0</v>
      </c>
      <c r="U371" s="41"/>
      <c r="V371" s="41"/>
      <c r="W371" s="41"/>
      <c r="X371" s="41"/>
      <c r="Y371" s="41"/>
      <c r="Z371" s="41"/>
      <c r="AA371" s="41"/>
      <c r="AB371" s="41"/>
      <c r="AC371" s="41"/>
      <c r="AD371" s="41"/>
      <c r="AE371" s="41"/>
      <c r="AR371" s="227" t="s">
        <v>186</v>
      </c>
      <c r="AT371" s="227" t="s">
        <v>182</v>
      </c>
      <c r="AU371" s="227" t="s">
        <v>83</v>
      </c>
      <c r="AY371" s="20" t="s">
        <v>180</v>
      </c>
      <c r="BE371" s="228">
        <f>IF(N371="základní",J371,0)</f>
        <v>0</v>
      </c>
      <c r="BF371" s="228">
        <f>IF(N371="snížená",J371,0)</f>
        <v>0</v>
      </c>
      <c r="BG371" s="228">
        <f>IF(N371="zákl. přenesená",J371,0)</f>
        <v>0</v>
      </c>
      <c r="BH371" s="228">
        <f>IF(N371="sníž. přenesená",J371,0)</f>
        <v>0</v>
      </c>
      <c r="BI371" s="228">
        <f>IF(N371="nulová",J371,0)</f>
        <v>0</v>
      </c>
      <c r="BJ371" s="20" t="s">
        <v>81</v>
      </c>
      <c r="BK371" s="228">
        <f>ROUND(I371*H371,2)</f>
        <v>0</v>
      </c>
      <c r="BL371" s="20" t="s">
        <v>186</v>
      </c>
      <c r="BM371" s="227" t="s">
        <v>3099</v>
      </c>
    </row>
    <row r="372" s="2" customFormat="1">
      <c r="A372" s="41"/>
      <c r="B372" s="42"/>
      <c r="C372" s="43"/>
      <c r="D372" s="229" t="s">
        <v>188</v>
      </c>
      <c r="E372" s="43"/>
      <c r="F372" s="230" t="s">
        <v>3100</v>
      </c>
      <c r="G372" s="43"/>
      <c r="H372" s="43"/>
      <c r="I372" s="231"/>
      <c r="J372" s="43"/>
      <c r="K372" s="43"/>
      <c r="L372" s="47"/>
      <c r="M372" s="232"/>
      <c r="N372" s="233"/>
      <c r="O372" s="87"/>
      <c r="P372" s="87"/>
      <c r="Q372" s="87"/>
      <c r="R372" s="87"/>
      <c r="S372" s="87"/>
      <c r="T372" s="88"/>
      <c r="U372" s="41"/>
      <c r="V372" s="41"/>
      <c r="W372" s="41"/>
      <c r="X372" s="41"/>
      <c r="Y372" s="41"/>
      <c r="Z372" s="41"/>
      <c r="AA372" s="41"/>
      <c r="AB372" s="41"/>
      <c r="AC372" s="41"/>
      <c r="AD372" s="41"/>
      <c r="AE372" s="41"/>
      <c r="AT372" s="20" t="s">
        <v>188</v>
      </c>
      <c r="AU372" s="20" t="s">
        <v>83</v>
      </c>
    </row>
    <row r="373" s="12" customFormat="1" ht="22.8" customHeight="1">
      <c r="A373" s="12"/>
      <c r="B373" s="200"/>
      <c r="C373" s="201"/>
      <c r="D373" s="202" t="s">
        <v>73</v>
      </c>
      <c r="E373" s="214" t="s">
        <v>407</v>
      </c>
      <c r="F373" s="214" t="s">
        <v>408</v>
      </c>
      <c r="G373" s="201"/>
      <c r="H373" s="201"/>
      <c r="I373" s="204"/>
      <c r="J373" s="215">
        <f>BK373</f>
        <v>0</v>
      </c>
      <c r="K373" s="201"/>
      <c r="L373" s="206"/>
      <c r="M373" s="207"/>
      <c r="N373" s="208"/>
      <c r="O373" s="208"/>
      <c r="P373" s="209">
        <f>SUM(P374:P375)</f>
        <v>0</v>
      </c>
      <c r="Q373" s="208"/>
      <c r="R373" s="209">
        <f>SUM(R374:R375)</f>
        <v>0</v>
      </c>
      <c r="S373" s="208"/>
      <c r="T373" s="210">
        <f>SUM(T374:T375)</f>
        <v>0</v>
      </c>
      <c r="U373" s="12"/>
      <c r="V373" s="12"/>
      <c r="W373" s="12"/>
      <c r="X373" s="12"/>
      <c r="Y373" s="12"/>
      <c r="Z373" s="12"/>
      <c r="AA373" s="12"/>
      <c r="AB373" s="12"/>
      <c r="AC373" s="12"/>
      <c r="AD373" s="12"/>
      <c r="AE373" s="12"/>
      <c r="AR373" s="211" t="s">
        <v>81</v>
      </c>
      <c r="AT373" s="212" t="s">
        <v>73</v>
      </c>
      <c r="AU373" s="212" t="s">
        <v>81</v>
      </c>
      <c r="AY373" s="211" t="s">
        <v>180</v>
      </c>
      <c r="BK373" s="213">
        <f>SUM(BK374:BK375)</f>
        <v>0</v>
      </c>
    </row>
    <row r="374" s="2" customFormat="1" ht="24.15" customHeight="1">
      <c r="A374" s="41"/>
      <c r="B374" s="42"/>
      <c r="C374" s="216" t="s">
        <v>627</v>
      </c>
      <c r="D374" s="303" t="s">
        <v>182</v>
      </c>
      <c r="E374" s="217" t="s">
        <v>3101</v>
      </c>
      <c r="F374" s="218" t="s">
        <v>3102</v>
      </c>
      <c r="G374" s="219" t="s">
        <v>231</v>
      </c>
      <c r="H374" s="220">
        <v>114.874</v>
      </c>
      <c r="I374" s="221"/>
      <c r="J374" s="222">
        <f>ROUND(I374*H374,2)</f>
        <v>0</v>
      </c>
      <c r="K374" s="218" t="s">
        <v>185</v>
      </c>
      <c r="L374" s="47"/>
      <c r="M374" s="223" t="s">
        <v>19</v>
      </c>
      <c r="N374" s="224" t="s">
        <v>45</v>
      </c>
      <c r="O374" s="87"/>
      <c r="P374" s="225">
        <f>O374*H374</f>
        <v>0</v>
      </c>
      <c r="Q374" s="225">
        <v>0</v>
      </c>
      <c r="R374" s="225">
        <f>Q374*H374</f>
        <v>0</v>
      </c>
      <c r="S374" s="225">
        <v>0</v>
      </c>
      <c r="T374" s="226">
        <f>S374*H374</f>
        <v>0</v>
      </c>
      <c r="U374" s="41"/>
      <c r="V374" s="41"/>
      <c r="W374" s="41"/>
      <c r="X374" s="41"/>
      <c r="Y374" s="41"/>
      <c r="Z374" s="41"/>
      <c r="AA374" s="41"/>
      <c r="AB374" s="41"/>
      <c r="AC374" s="41"/>
      <c r="AD374" s="41"/>
      <c r="AE374" s="41"/>
      <c r="AR374" s="227" t="s">
        <v>186</v>
      </c>
      <c r="AT374" s="227" t="s">
        <v>182</v>
      </c>
      <c r="AU374" s="227" t="s">
        <v>83</v>
      </c>
      <c r="AY374" s="20" t="s">
        <v>180</v>
      </c>
      <c r="BE374" s="228">
        <f>IF(N374="základní",J374,0)</f>
        <v>0</v>
      </c>
      <c r="BF374" s="228">
        <f>IF(N374="snížená",J374,0)</f>
        <v>0</v>
      </c>
      <c r="BG374" s="228">
        <f>IF(N374="zákl. přenesená",J374,0)</f>
        <v>0</v>
      </c>
      <c r="BH374" s="228">
        <f>IF(N374="sníž. přenesená",J374,0)</f>
        <v>0</v>
      </c>
      <c r="BI374" s="228">
        <f>IF(N374="nulová",J374,0)</f>
        <v>0</v>
      </c>
      <c r="BJ374" s="20" t="s">
        <v>81</v>
      </c>
      <c r="BK374" s="228">
        <f>ROUND(I374*H374,2)</f>
        <v>0</v>
      </c>
      <c r="BL374" s="20" t="s">
        <v>186</v>
      </c>
      <c r="BM374" s="227" t="s">
        <v>3103</v>
      </c>
    </row>
    <row r="375" s="2" customFormat="1">
      <c r="A375" s="41"/>
      <c r="B375" s="42"/>
      <c r="C375" s="43"/>
      <c r="D375" s="229" t="s">
        <v>188</v>
      </c>
      <c r="E375" s="43"/>
      <c r="F375" s="230" t="s">
        <v>3104</v>
      </c>
      <c r="G375" s="43"/>
      <c r="H375" s="43"/>
      <c r="I375" s="231"/>
      <c r="J375" s="43"/>
      <c r="K375" s="43"/>
      <c r="L375" s="47"/>
      <c r="M375" s="232"/>
      <c r="N375" s="233"/>
      <c r="O375" s="87"/>
      <c r="P375" s="87"/>
      <c r="Q375" s="87"/>
      <c r="R375" s="87"/>
      <c r="S375" s="87"/>
      <c r="T375" s="88"/>
      <c r="U375" s="41"/>
      <c r="V375" s="41"/>
      <c r="W375" s="41"/>
      <c r="X375" s="41"/>
      <c r="Y375" s="41"/>
      <c r="Z375" s="41"/>
      <c r="AA375" s="41"/>
      <c r="AB375" s="41"/>
      <c r="AC375" s="41"/>
      <c r="AD375" s="41"/>
      <c r="AE375" s="41"/>
      <c r="AT375" s="20" t="s">
        <v>188</v>
      </c>
      <c r="AU375" s="20" t="s">
        <v>83</v>
      </c>
    </row>
    <row r="376" s="12" customFormat="1" ht="25.92" customHeight="1">
      <c r="A376" s="12"/>
      <c r="B376" s="200"/>
      <c r="C376" s="201"/>
      <c r="D376" s="202" t="s">
        <v>73</v>
      </c>
      <c r="E376" s="203" t="s">
        <v>414</v>
      </c>
      <c r="F376" s="203" t="s">
        <v>415</v>
      </c>
      <c r="G376" s="201"/>
      <c r="H376" s="201"/>
      <c r="I376" s="204"/>
      <c r="J376" s="205">
        <f>BK376</f>
        <v>0</v>
      </c>
      <c r="K376" s="201"/>
      <c r="L376" s="206"/>
      <c r="M376" s="207"/>
      <c r="N376" s="208"/>
      <c r="O376" s="208"/>
      <c r="P376" s="209">
        <f>P377+P386</f>
        <v>0</v>
      </c>
      <c r="Q376" s="208"/>
      <c r="R376" s="209">
        <f>R377+R386</f>
        <v>0.01108584</v>
      </c>
      <c r="S376" s="208"/>
      <c r="T376" s="210">
        <f>T377+T386</f>
        <v>0</v>
      </c>
      <c r="U376" s="12"/>
      <c r="V376" s="12"/>
      <c r="W376" s="12"/>
      <c r="X376" s="12"/>
      <c r="Y376" s="12"/>
      <c r="Z376" s="12"/>
      <c r="AA376" s="12"/>
      <c r="AB376" s="12"/>
      <c r="AC376" s="12"/>
      <c r="AD376" s="12"/>
      <c r="AE376" s="12"/>
      <c r="AR376" s="211" t="s">
        <v>83</v>
      </c>
      <c r="AT376" s="212" t="s">
        <v>73</v>
      </c>
      <c r="AU376" s="212" t="s">
        <v>74</v>
      </c>
      <c r="AY376" s="211" t="s">
        <v>180</v>
      </c>
      <c r="BK376" s="213">
        <f>BK377+BK386</f>
        <v>0</v>
      </c>
    </row>
    <row r="377" s="12" customFormat="1" ht="22.8" customHeight="1">
      <c r="A377" s="12"/>
      <c r="B377" s="200"/>
      <c r="C377" s="201"/>
      <c r="D377" s="202" t="s">
        <v>73</v>
      </c>
      <c r="E377" s="214" t="s">
        <v>416</v>
      </c>
      <c r="F377" s="214" t="s">
        <v>417</v>
      </c>
      <c r="G377" s="201"/>
      <c r="H377" s="201"/>
      <c r="I377" s="204"/>
      <c r="J377" s="215">
        <f>BK377</f>
        <v>0</v>
      </c>
      <c r="K377" s="201"/>
      <c r="L377" s="206"/>
      <c r="M377" s="207"/>
      <c r="N377" s="208"/>
      <c r="O377" s="208"/>
      <c r="P377" s="209">
        <f>SUM(P378:P385)</f>
        <v>0</v>
      </c>
      <c r="Q377" s="208"/>
      <c r="R377" s="209">
        <f>SUM(R378:R385)</f>
        <v>0.0097658399999999996</v>
      </c>
      <c r="S377" s="208"/>
      <c r="T377" s="210">
        <f>SUM(T378:T385)</f>
        <v>0</v>
      </c>
      <c r="U377" s="12"/>
      <c r="V377" s="12"/>
      <c r="W377" s="12"/>
      <c r="X377" s="12"/>
      <c r="Y377" s="12"/>
      <c r="Z377" s="12"/>
      <c r="AA377" s="12"/>
      <c r="AB377" s="12"/>
      <c r="AC377" s="12"/>
      <c r="AD377" s="12"/>
      <c r="AE377" s="12"/>
      <c r="AR377" s="211" t="s">
        <v>83</v>
      </c>
      <c r="AT377" s="212" t="s">
        <v>73</v>
      </c>
      <c r="AU377" s="212" t="s">
        <v>81</v>
      </c>
      <c r="AY377" s="211" t="s">
        <v>180</v>
      </c>
      <c r="BK377" s="213">
        <f>SUM(BK378:BK385)</f>
        <v>0</v>
      </c>
    </row>
    <row r="378" s="2" customFormat="1" ht="21.75" customHeight="1">
      <c r="A378" s="41"/>
      <c r="B378" s="42"/>
      <c r="C378" s="216" t="s">
        <v>634</v>
      </c>
      <c r="D378" s="216" t="s">
        <v>182</v>
      </c>
      <c r="E378" s="217" t="s">
        <v>3105</v>
      </c>
      <c r="F378" s="218" t="s">
        <v>3106</v>
      </c>
      <c r="G378" s="219" t="s">
        <v>122</v>
      </c>
      <c r="H378" s="220">
        <v>24.036000000000001</v>
      </c>
      <c r="I378" s="221"/>
      <c r="J378" s="222">
        <f>ROUND(I378*H378,2)</f>
        <v>0</v>
      </c>
      <c r="K378" s="218" t="s">
        <v>185</v>
      </c>
      <c r="L378" s="47"/>
      <c r="M378" s="223" t="s">
        <v>19</v>
      </c>
      <c r="N378" s="224" t="s">
        <v>45</v>
      </c>
      <c r="O378" s="87"/>
      <c r="P378" s="225">
        <f>O378*H378</f>
        <v>0</v>
      </c>
      <c r="Q378" s="225">
        <v>4.0000000000000003E-05</v>
      </c>
      <c r="R378" s="225">
        <f>Q378*H378</f>
        <v>0.00096144000000000015</v>
      </c>
      <c r="S378" s="225">
        <v>0</v>
      </c>
      <c r="T378" s="226">
        <f>S378*H378</f>
        <v>0</v>
      </c>
      <c r="U378" s="41"/>
      <c r="V378" s="41"/>
      <c r="W378" s="41"/>
      <c r="X378" s="41"/>
      <c r="Y378" s="41"/>
      <c r="Z378" s="41"/>
      <c r="AA378" s="41"/>
      <c r="AB378" s="41"/>
      <c r="AC378" s="41"/>
      <c r="AD378" s="41"/>
      <c r="AE378" s="41"/>
      <c r="AR378" s="227" t="s">
        <v>279</v>
      </c>
      <c r="AT378" s="227" t="s">
        <v>182</v>
      </c>
      <c r="AU378" s="227" t="s">
        <v>83</v>
      </c>
      <c r="AY378" s="20" t="s">
        <v>180</v>
      </c>
      <c r="BE378" s="228">
        <f>IF(N378="základní",J378,0)</f>
        <v>0</v>
      </c>
      <c r="BF378" s="228">
        <f>IF(N378="snížená",J378,0)</f>
        <v>0</v>
      </c>
      <c r="BG378" s="228">
        <f>IF(N378="zákl. přenesená",J378,0)</f>
        <v>0</v>
      </c>
      <c r="BH378" s="228">
        <f>IF(N378="sníž. přenesená",J378,0)</f>
        <v>0</v>
      </c>
      <c r="BI378" s="228">
        <f>IF(N378="nulová",J378,0)</f>
        <v>0</v>
      </c>
      <c r="BJ378" s="20" t="s">
        <v>81</v>
      </c>
      <c r="BK378" s="228">
        <f>ROUND(I378*H378,2)</f>
        <v>0</v>
      </c>
      <c r="BL378" s="20" t="s">
        <v>279</v>
      </c>
      <c r="BM378" s="227" t="s">
        <v>3107</v>
      </c>
    </row>
    <row r="379" s="2" customFormat="1">
      <c r="A379" s="41"/>
      <c r="B379" s="42"/>
      <c r="C379" s="43"/>
      <c r="D379" s="229" t="s">
        <v>188</v>
      </c>
      <c r="E379" s="43"/>
      <c r="F379" s="230" t="s">
        <v>3108</v>
      </c>
      <c r="G379" s="43"/>
      <c r="H379" s="43"/>
      <c r="I379" s="231"/>
      <c r="J379" s="43"/>
      <c r="K379" s="43"/>
      <c r="L379" s="47"/>
      <c r="M379" s="232"/>
      <c r="N379" s="233"/>
      <c r="O379" s="87"/>
      <c r="P379" s="87"/>
      <c r="Q379" s="87"/>
      <c r="R379" s="87"/>
      <c r="S379" s="87"/>
      <c r="T379" s="88"/>
      <c r="U379" s="41"/>
      <c r="V379" s="41"/>
      <c r="W379" s="41"/>
      <c r="X379" s="41"/>
      <c r="Y379" s="41"/>
      <c r="Z379" s="41"/>
      <c r="AA379" s="41"/>
      <c r="AB379" s="41"/>
      <c r="AC379" s="41"/>
      <c r="AD379" s="41"/>
      <c r="AE379" s="41"/>
      <c r="AT379" s="20" t="s">
        <v>188</v>
      </c>
      <c r="AU379" s="20" t="s">
        <v>83</v>
      </c>
    </row>
    <row r="380" s="13" customFormat="1">
      <c r="A380" s="13"/>
      <c r="B380" s="234"/>
      <c r="C380" s="235"/>
      <c r="D380" s="236" t="s">
        <v>190</v>
      </c>
      <c r="E380" s="237" t="s">
        <v>19</v>
      </c>
      <c r="F380" s="238" t="s">
        <v>3109</v>
      </c>
      <c r="G380" s="235"/>
      <c r="H380" s="237" t="s">
        <v>19</v>
      </c>
      <c r="I380" s="239"/>
      <c r="J380" s="235"/>
      <c r="K380" s="235"/>
      <c r="L380" s="240"/>
      <c r="M380" s="241"/>
      <c r="N380" s="242"/>
      <c r="O380" s="242"/>
      <c r="P380" s="242"/>
      <c r="Q380" s="242"/>
      <c r="R380" s="242"/>
      <c r="S380" s="242"/>
      <c r="T380" s="243"/>
      <c r="U380" s="13"/>
      <c r="V380" s="13"/>
      <c r="W380" s="13"/>
      <c r="X380" s="13"/>
      <c r="Y380" s="13"/>
      <c r="Z380" s="13"/>
      <c r="AA380" s="13"/>
      <c r="AB380" s="13"/>
      <c r="AC380" s="13"/>
      <c r="AD380" s="13"/>
      <c r="AE380" s="13"/>
      <c r="AT380" s="244" t="s">
        <v>190</v>
      </c>
      <c r="AU380" s="244" t="s">
        <v>83</v>
      </c>
      <c r="AV380" s="13" t="s">
        <v>81</v>
      </c>
      <c r="AW380" s="13" t="s">
        <v>34</v>
      </c>
      <c r="AX380" s="13" t="s">
        <v>74</v>
      </c>
      <c r="AY380" s="244" t="s">
        <v>180</v>
      </c>
    </row>
    <row r="381" s="14" customFormat="1">
      <c r="A381" s="14"/>
      <c r="B381" s="245"/>
      <c r="C381" s="246"/>
      <c r="D381" s="236" t="s">
        <v>190</v>
      </c>
      <c r="E381" s="247" t="s">
        <v>19</v>
      </c>
      <c r="F381" s="248" t="s">
        <v>3110</v>
      </c>
      <c r="G381" s="246"/>
      <c r="H381" s="249">
        <v>24.036000000000001</v>
      </c>
      <c r="I381" s="250"/>
      <c r="J381" s="246"/>
      <c r="K381" s="246"/>
      <c r="L381" s="251"/>
      <c r="M381" s="252"/>
      <c r="N381" s="253"/>
      <c r="O381" s="253"/>
      <c r="P381" s="253"/>
      <c r="Q381" s="253"/>
      <c r="R381" s="253"/>
      <c r="S381" s="253"/>
      <c r="T381" s="254"/>
      <c r="U381" s="14"/>
      <c r="V381" s="14"/>
      <c r="W381" s="14"/>
      <c r="X381" s="14"/>
      <c r="Y381" s="14"/>
      <c r="Z381" s="14"/>
      <c r="AA381" s="14"/>
      <c r="AB381" s="14"/>
      <c r="AC381" s="14"/>
      <c r="AD381" s="14"/>
      <c r="AE381" s="14"/>
      <c r="AT381" s="255" t="s">
        <v>190</v>
      </c>
      <c r="AU381" s="255" t="s">
        <v>83</v>
      </c>
      <c r="AV381" s="14" t="s">
        <v>83</v>
      </c>
      <c r="AW381" s="14" t="s">
        <v>34</v>
      </c>
      <c r="AX381" s="14" t="s">
        <v>81</v>
      </c>
      <c r="AY381" s="255" t="s">
        <v>180</v>
      </c>
    </row>
    <row r="382" s="2" customFormat="1" ht="16.5" customHeight="1">
      <c r="A382" s="41"/>
      <c r="B382" s="42"/>
      <c r="C382" s="278" t="s">
        <v>638</v>
      </c>
      <c r="D382" s="278" t="s">
        <v>330</v>
      </c>
      <c r="E382" s="279" t="s">
        <v>3111</v>
      </c>
      <c r="F382" s="280" t="s">
        <v>3112</v>
      </c>
      <c r="G382" s="281" t="s">
        <v>122</v>
      </c>
      <c r="H382" s="282">
        <v>29.347999999999999</v>
      </c>
      <c r="I382" s="283"/>
      <c r="J382" s="284">
        <f>ROUND(I382*H382,2)</f>
        <v>0</v>
      </c>
      <c r="K382" s="280" t="s">
        <v>185</v>
      </c>
      <c r="L382" s="285"/>
      <c r="M382" s="286" t="s">
        <v>19</v>
      </c>
      <c r="N382" s="287" t="s">
        <v>45</v>
      </c>
      <c r="O382" s="87"/>
      <c r="P382" s="225">
        <f>O382*H382</f>
        <v>0</v>
      </c>
      <c r="Q382" s="225">
        <v>0.00029999999999999997</v>
      </c>
      <c r="R382" s="225">
        <f>Q382*H382</f>
        <v>0.0088043999999999987</v>
      </c>
      <c r="S382" s="225">
        <v>0</v>
      </c>
      <c r="T382" s="226">
        <f>S382*H382</f>
        <v>0</v>
      </c>
      <c r="U382" s="41"/>
      <c r="V382" s="41"/>
      <c r="W382" s="41"/>
      <c r="X382" s="41"/>
      <c r="Y382" s="41"/>
      <c r="Z382" s="41"/>
      <c r="AA382" s="41"/>
      <c r="AB382" s="41"/>
      <c r="AC382" s="41"/>
      <c r="AD382" s="41"/>
      <c r="AE382" s="41"/>
      <c r="AR382" s="227" t="s">
        <v>409</v>
      </c>
      <c r="AT382" s="227" t="s">
        <v>330</v>
      </c>
      <c r="AU382" s="227" t="s">
        <v>83</v>
      </c>
      <c r="AY382" s="20" t="s">
        <v>180</v>
      </c>
      <c r="BE382" s="228">
        <f>IF(N382="základní",J382,0)</f>
        <v>0</v>
      </c>
      <c r="BF382" s="228">
        <f>IF(N382="snížená",J382,0)</f>
        <v>0</v>
      </c>
      <c r="BG382" s="228">
        <f>IF(N382="zákl. přenesená",J382,0)</f>
        <v>0</v>
      </c>
      <c r="BH382" s="228">
        <f>IF(N382="sníž. přenesená",J382,0)</f>
        <v>0</v>
      </c>
      <c r="BI382" s="228">
        <f>IF(N382="nulová",J382,0)</f>
        <v>0</v>
      </c>
      <c r="BJ382" s="20" t="s">
        <v>81</v>
      </c>
      <c r="BK382" s="228">
        <f>ROUND(I382*H382,2)</f>
        <v>0</v>
      </c>
      <c r="BL382" s="20" t="s">
        <v>279</v>
      </c>
      <c r="BM382" s="227" t="s">
        <v>3113</v>
      </c>
    </row>
    <row r="383" s="14" customFormat="1">
      <c r="A383" s="14"/>
      <c r="B383" s="245"/>
      <c r="C383" s="246"/>
      <c r="D383" s="236" t="s">
        <v>190</v>
      </c>
      <c r="E383" s="246"/>
      <c r="F383" s="248" t="s">
        <v>3114</v>
      </c>
      <c r="G383" s="246"/>
      <c r="H383" s="249">
        <v>29.347999999999999</v>
      </c>
      <c r="I383" s="250"/>
      <c r="J383" s="246"/>
      <c r="K383" s="246"/>
      <c r="L383" s="251"/>
      <c r="M383" s="252"/>
      <c r="N383" s="253"/>
      <c r="O383" s="253"/>
      <c r="P383" s="253"/>
      <c r="Q383" s="253"/>
      <c r="R383" s="253"/>
      <c r="S383" s="253"/>
      <c r="T383" s="254"/>
      <c r="U383" s="14"/>
      <c r="V383" s="14"/>
      <c r="W383" s="14"/>
      <c r="X383" s="14"/>
      <c r="Y383" s="14"/>
      <c r="Z383" s="14"/>
      <c r="AA383" s="14"/>
      <c r="AB383" s="14"/>
      <c r="AC383" s="14"/>
      <c r="AD383" s="14"/>
      <c r="AE383" s="14"/>
      <c r="AT383" s="255" t="s">
        <v>190</v>
      </c>
      <c r="AU383" s="255" t="s">
        <v>83</v>
      </c>
      <c r="AV383" s="14" t="s">
        <v>83</v>
      </c>
      <c r="AW383" s="14" t="s">
        <v>4</v>
      </c>
      <c r="AX383" s="14" t="s">
        <v>81</v>
      </c>
      <c r="AY383" s="255" t="s">
        <v>180</v>
      </c>
    </row>
    <row r="384" s="2" customFormat="1" ht="24.15" customHeight="1">
      <c r="A384" s="41"/>
      <c r="B384" s="42"/>
      <c r="C384" s="216" t="s">
        <v>642</v>
      </c>
      <c r="D384" s="216" t="s">
        <v>182</v>
      </c>
      <c r="E384" s="217" t="s">
        <v>452</v>
      </c>
      <c r="F384" s="218" t="s">
        <v>453</v>
      </c>
      <c r="G384" s="219" t="s">
        <v>231</v>
      </c>
      <c r="H384" s="220">
        <v>0.01</v>
      </c>
      <c r="I384" s="221"/>
      <c r="J384" s="222">
        <f>ROUND(I384*H384,2)</f>
        <v>0</v>
      </c>
      <c r="K384" s="218" t="s">
        <v>185</v>
      </c>
      <c r="L384" s="47"/>
      <c r="M384" s="223" t="s">
        <v>19</v>
      </c>
      <c r="N384" s="224" t="s">
        <v>45</v>
      </c>
      <c r="O384" s="87"/>
      <c r="P384" s="225">
        <f>O384*H384</f>
        <v>0</v>
      </c>
      <c r="Q384" s="225">
        <v>0</v>
      </c>
      <c r="R384" s="225">
        <f>Q384*H384</f>
        <v>0</v>
      </c>
      <c r="S384" s="225">
        <v>0</v>
      </c>
      <c r="T384" s="226">
        <f>S384*H384</f>
        <v>0</v>
      </c>
      <c r="U384" s="41"/>
      <c r="V384" s="41"/>
      <c r="W384" s="41"/>
      <c r="X384" s="41"/>
      <c r="Y384" s="41"/>
      <c r="Z384" s="41"/>
      <c r="AA384" s="41"/>
      <c r="AB384" s="41"/>
      <c r="AC384" s="41"/>
      <c r="AD384" s="41"/>
      <c r="AE384" s="41"/>
      <c r="AR384" s="227" t="s">
        <v>279</v>
      </c>
      <c r="AT384" s="227" t="s">
        <v>182</v>
      </c>
      <c r="AU384" s="227" t="s">
        <v>83</v>
      </c>
      <c r="AY384" s="20" t="s">
        <v>180</v>
      </c>
      <c r="BE384" s="228">
        <f>IF(N384="základní",J384,0)</f>
        <v>0</v>
      </c>
      <c r="BF384" s="228">
        <f>IF(N384="snížená",J384,0)</f>
        <v>0</v>
      </c>
      <c r="BG384" s="228">
        <f>IF(N384="zákl. přenesená",J384,0)</f>
        <v>0</v>
      </c>
      <c r="BH384" s="228">
        <f>IF(N384="sníž. přenesená",J384,0)</f>
        <v>0</v>
      </c>
      <c r="BI384" s="228">
        <f>IF(N384="nulová",J384,0)</f>
        <v>0</v>
      </c>
      <c r="BJ384" s="20" t="s">
        <v>81</v>
      </c>
      <c r="BK384" s="228">
        <f>ROUND(I384*H384,2)</f>
        <v>0</v>
      </c>
      <c r="BL384" s="20" t="s">
        <v>279</v>
      </c>
      <c r="BM384" s="227" t="s">
        <v>3115</v>
      </c>
    </row>
    <row r="385" s="2" customFormat="1">
      <c r="A385" s="41"/>
      <c r="B385" s="42"/>
      <c r="C385" s="43"/>
      <c r="D385" s="229" t="s">
        <v>188</v>
      </c>
      <c r="E385" s="43"/>
      <c r="F385" s="230" t="s">
        <v>455</v>
      </c>
      <c r="G385" s="43"/>
      <c r="H385" s="43"/>
      <c r="I385" s="231"/>
      <c r="J385" s="43"/>
      <c r="K385" s="43"/>
      <c r="L385" s="47"/>
      <c r="M385" s="232"/>
      <c r="N385" s="233"/>
      <c r="O385" s="87"/>
      <c r="P385" s="87"/>
      <c r="Q385" s="87"/>
      <c r="R385" s="87"/>
      <c r="S385" s="87"/>
      <c r="T385" s="88"/>
      <c r="U385" s="41"/>
      <c r="V385" s="41"/>
      <c r="W385" s="41"/>
      <c r="X385" s="41"/>
      <c r="Y385" s="41"/>
      <c r="Z385" s="41"/>
      <c r="AA385" s="41"/>
      <c r="AB385" s="41"/>
      <c r="AC385" s="41"/>
      <c r="AD385" s="41"/>
      <c r="AE385" s="41"/>
      <c r="AT385" s="20" t="s">
        <v>188</v>
      </c>
      <c r="AU385" s="20" t="s">
        <v>83</v>
      </c>
    </row>
    <row r="386" s="12" customFormat="1" ht="22.8" customHeight="1">
      <c r="A386" s="12"/>
      <c r="B386" s="200"/>
      <c r="C386" s="201"/>
      <c r="D386" s="202" t="s">
        <v>73</v>
      </c>
      <c r="E386" s="214" t="s">
        <v>507</v>
      </c>
      <c r="F386" s="214" t="s">
        <v>508</v>
      </c>
      <c r="G386" s="201"/>
      <c r="H386" s="201"/>
      <c r="I386" s="204"/>
      <c r="J386" s="215">
        <f>BK386</f>
        <v>0</v>
      </c>
      <c r="K386" s="201"/>
      <c r="L386" s="206"/>
      <c r="M386" s="207"/>
      <c r="N386" s="208"/>
      <c r="O386" s="208"/>
      <c r="P386" s="209">
        <f>SUM(P387:P392)</f>
        <v>0</v>
      </c>
      <c r="Q386" s="208"/>
      <c r="R386" s="209">
        <f>SUM(R387:R392)</f>
        <v>0.00132</v>
      </c>
      <c r="S386" s="208"/>
      <c r="T386" s="210">
        <f>SUM(T387:T392)</f>
        <v>0</v>
      </c>
      <c r="U386" s="12"/>
      <c r="V386" s="12"/>
      <c r="W386" s="12"/>
      <c r="X386" s="12"/>
      <c r="Y386" s="12"/>
      <c r="Z386" s="12"/>
      <c r="AA386" s="12"/>
      <c r="AB386" s="12"/>
      <c r="AC386" s="12"/>
      <c r="AD386" s="12"/>
      <c r="AE386" s="12"/>
      <c r="AR386" s="211" t="s">
        <v>83</v>
      </c>
      <c r="AT386" s="212" t="s">
        <v>73</v>
      </c>
      <c r="AU386" s="212" t="s">
        <v>81</v>
      </c>
      <c r="AY386" s="211" t="s">
        <v>180</v>
      </c>
      <c r="BK386" s="213">
        <f>SUM(BK387:BK392)</f>
        <v>0</v>
      </c>
    </row>
    <row r="387" s="2" customFormat="1" ht="24.15" customHeight="1">
      <c r="A387" s="41"/>
      <c r="B387" s="42"/>
      <c r="C387" s="216" t="s">
        <v>649</v>
      </c>
      <c r="D387" s="216" t="s">
        <v>182</v>
      </c>
      <c r="E387" s="217" t="s">
        <v>546</v>
      </c>
      <c r="F387" s="218" t="s">
        <v>547</v>
      </c>
      <c r="G387" s="219" t="s">
        <v>122</v>
      </c>
      <c r="H387" s="220">
        <v>0.82499999999999996</v>
      </c>
      <c r="I387" s="221"/>
      <c r="J387" s="222">
        <f>ROUND(I387*H387,2)</f>
        <v>0</v>
      </c>
      <c r="K387" s="218" t="s">
        <v>185</v>
      </c>
      <c r="L387" s="47"/>
      <c r="M387" s="223" t="s">
        <v>19</v>
      </c>
      <c r="N387" s="224" t="s">
        <v>45</v>
      </c>
      <c r="O387" s="87"/>
      <c r="P387" s="225">
        <f>O387*H387</f>
        <v>0</v>
      </c>
      <c r="Q387" s="225">
        <v>0.001</v>
      </c>
      <c r="R387" s="225">
        <f>Q387*H387</f>
        <v>0.000825</v>
      </c>
      <c r="S387" s="225">
        <v>0</v>
      </c>
      <c r="T387" s="226">
        <f>S387*H387</f>
        <v>0</v>
      </c>
      <c r="U387" s="41"/>
      <c r="V387" s="41"/>
      <c r="W387" s="41"/>
      <c r="X387" s="41"/>
      <c r="Y387" s="41"/>
      <c r="Z387" s="41"/>
      <c r="AA387" s="41"/>
      <c r="AB387" s="41"/>
      <c r="AC387" s="41"/>
      <c r="AD387" s="41"/>
      <c r="AE387" s="41"/>
      <c r="AR387" s="227" t="s">
        <v>279</v>
      </c>
      <c r="AT387" s="227" t="s">
        <v>182</v>
      </c>
      <c r="AU387" s="227" t="s">
        <v>83</v>
      </c>
      <c r="AY387" s="20" t="s">
        <v>180</v>
      </c>
      <c r="BE387" s="228">
        <f>IF(N387="základní",J387,0)</f>
        <v>0</v>
      </c>
      <c r="BF387" s="228">
        <f>IF(N387="snížená",J387,0)</f>
        <v>0</v>
      </c>
      <c r="BG387" s="228">
        <f>IF(N387="zákl. přenesená",J387,0)</f>
        <v>0</v>
      </c>
      <c r="BH387" s="228">
        <f>IF(N387="sníž. přenesená",J387,0)</f>
        <v>0</v>
      </c>
      <c r="BI387" s="228">
        <f>IF(N387="nulová",J387,0)</f>
        <v>0</v>
      </c>
      <c r="BJ387" s="20" t="s">
        <v>81</v>
      </c>
      <c r="BK387" s="228">
        <f>ROUND(I387*H387,2)</f>
        <v>0</v>
      </c>
      <c r="BL387" s="20" t="s">
        <v>279</v>
      </c>
      <c r="BM387" s="227" t="s">
        <v>3116</v>
      </c>
    </row>
    <row r="388" s="2" customFormat="1">
      <c r="A388" s="41"/>
      <c r="B388" s="42"/>
      <c r="C388" s="43"/>
      <c r="D388" s="229" t="s">
        <v>188</v>
      </c>
      <c r="E388" s="43"/>
      <c r="F388" s="230" t="s">
        <v>549</v>
      </c>
      <c r="G388" s="43"/>
      <c r="H388" s="43"/>
      <c r="I388" s="231"/>
      <c r="J388" s="43"/>
      <c r="K388" s="43"/>
      <c r="L388" s="47"/>
      <c r="M388" s="232"/>
      <c r="N388" s="233"/>
      <c r="O388" s="87"/>
      <c r="P388" s="87"/>
      <c r="Q388" s="87"/>
      <c r="R388" s="87"/>
      <c r="S388" s="87"/>
      <c r="T388" s="88"/>
      <c r="U388" s="41"/>
      <c r="V388" s="41"/>
      <c r="W388" s="41"/>
      <c r="X388" s="41"/>
      <c r="Y388" s="41"/>
      <c r="Z388" s="41"/>
      <c r="AA388" s="41"/>
      <c r="AB388" s="41"/>
      <c r="AC388" s="41"/>
      <c r="AD388" s="41"/>
      <c r="AE388" s="41"/>
      <c r="AT388" s="20" t="s">
        <v>188</v>
      </c>
      <c r="AU388" s="20" t="s">
        <v>83</v>
      </c>
    </row>
    <row r="389" s="14" customFormat="1">
      <c r="A389" s="14"/>
      <c r="B389" s="245"/>
      <c r="C389" s="246"/>
      <c r="D389" s="236" t="s">
        <v>190</v>
      </c>
      <c r="E389" s="247" t="s">
        <v>19</v>
      </c>
      <c r="F389" s="248" t="s">
        <v>3117</v>
      </c>
      <c r="G389" s="246"/>
      <c r="H389" s="249">
        <v>0.82499999999999996</v>
      </c>
      <c r="I389" s="250"/>
      <c r="J389" s="246"/>
      <c r="K389" s="246"/>
      <c r="L389" s="251"/>
      <c r="M389" s="252"/>
      <c r="N389" s="253"/>
      <c r="O389" s="253"/>
      <c r="P389" s="253"/>
      <c r="Q389" s="253"/>
      <c r="R389" s="253"/>
      <c r="S389" s="253"/>
      <c r="T389" s="254"/>
      <c r="U389" s="14"/>
      <c r="V389" s="14"/>
      <c r="W389" s="14"/>
      <c r="X389" s="14"/>
      <c r="Y389" s="14"/>
      <c r="Z389" s="14"/>
      <c r="AA389" s="14"/>
      <c r="AB389" s="14"/>
      <c r="AC389" s="14"/>
      <c r="AD389" s="14"/>
      <c r="AE389" s="14"/>
      <c r="AT389" s="255" t="s">
        <v>190</v>
      </c>
      <c r="AU389" s="255" t="s">
        <v>83</v>
      </c>
      <c r="AV389" s="14" t="s">
        <v>83</v>
      </c>
      <c r="AW389" s="14" t="s">
        <v>34</v>
      </c>
      <c r="AX389" s="14" t="s">
        <v>81</v>
      </c>
      <c r="AY389" s="255" t="s">
        <v>180</v>
      </c>
    </row>
    <row r="390" s="2" customFormat="1" ht="16.5" customHeight="1">
      <c r="A390" s="41"/>
      <c r="B390" s="42"/>
      <c r="C390" s="278" t="s">
        <v>654</v>
      </c>
      <c r="D390" s="278" t="s">
        <v>330</v>
      </c>
      <c r="E390" s="279" t="s">
        <v>3118</v>
      </c>
      <c r="F390" s="280" t="s">
        <v>3119</v>
      </c>
      <c r="G390" s="281" t="s">
        <v>122</v>
      </c>
      <c r="H390" s="282">
        <v>0.82499999999999996</v>
      </c>
      <c r="I390" s="283"/>
      <c r="J390" s="284">
        <f>ROUND(I390*H390,2)</f>
        <v>0</v>
      </c>
      <c r="K390" s="280" t="s">
        <v>185</v>
      </c>
      <c r="L390" s="285"/>
      <c r="M390" s="286" t="s">
        <v>19</v>
      </c>
      <c r="N390" s="287" t="s">
        <v>45</v>
      </c>
      <c r="O390" s="87"/>
      <c r="P390" s="225">
        <f>O390*H390</f>
        <v>0</v>
      </c>
      <c r="Q390" s="225">
        <v>0.00059999999999999995</v>
      </c>
      <c r="R390" s="225">
        <f>Q390*H390</f>
        <v>0.00049499999999999989</v>
      </c>
      <c r="S390" s="225">
        <v>0</v>
      </c>
      <c r="T390" s="226">
        <f>S390*H390</f>
        <v>0</v>
      </c>
      <c r="U390" s="41"/>
      <c r="V390" s="41"/>
      <c r="W390" s="41"/>
      <c r="X390" s="41"/>
      <c r="Y390" s="41"/>
      <c r="Z390" s="41"/>
      <c r="AA390" s="41"/>
      <c r="AB390" s="41"/>
      <c r="AC390" s="41"/>
      <c r="AD390" s="41"/>
      <c r="AE390" s="41"/>
      <c r="AR390" s="227" t="s">
        <v>409</v>
      </c>
      <c r="AT390" s="227" t="s">
        <v>330</v>
      </c>
      <c r="AU390" s="227" t="s">
        <v>83</v>
      </c>
      <c r="AY390" s="20" t="s">
        <v>180</v>
      </c>
      <c r="BE390" s="228">
        <f>IF(N390="základní",J390,0)</f>
        <v>0</v>
      </c>
      <c r="BF390" s="228">
        <f>IF(N390="snížená",J390,0)</f>
        <v>0</v>
      </c>
      <c r="BG390" s="228">
        <f>IF(N390="zákl. přenesená",J390,0)</f>
        <v>0</v>
      </c>
      <c r="BH390" s="228">
        <f>IF(N390="sníž. přenesená",J390,0)</f>
        <v>0</v>
      </c>
      <c r="BI390" s="228">
        <f>IF(N390="nulová",J390,0)</f>
        <v>0</v>
      </c>
      <c r="BJ390" s="20" t="s">
        <v>81</v>
      </c>
      <c r="BK390" s="228">
        <f>ROUND(I390*H390,2)</f>
        <v>0</v>
      </c>
      <c r="BL390" s="20" t="s">
        <v>279</v>
      </c>
      <c r="BM390" s="227" t="s">
        <v>3120</v>
      </c>
    </row>
    <row r="391" s="2" customFormat="1" ht="24.15" customHeight="1">
      <c r="A391" s="41"/>
      <c r="B391" s="42"/>
      <c r="C391" s="216" t="s">
        <v>659</v>
      </c>
      <c r="D391" s="216" t="s">
        <v>182</v>
      </c>
      <c r="E391" s="217" t="s">
        <v>628</v>
      </c>
      <c r="F391" s="218" t="s">
        <v>629</v>
      </c>
      <c r="G391" s="219" t="s">
        <v>231</v>
      </c>
      <c r="H391" s="220">
        <v>0.001</v>
      </c>
      <c r="I391" s="221"/>
      <c r="J391" s="222">
        <f>ROUND(I391*H391,2)</f>
        <v>0</v>
      </c>
      <c r="K391" s="218" t="s">
        <v>185</v>
      </c>
      <c r="L391" s="47"/>
      <c r="M391" s="223" t="s">
        <v>19</v>
      </c>
      <c r="N391" s="224" t="s">
        <v>45</v>
      </c>
      <c r="O391" s="87"/>
      <c r="P391" s="225">
        <f>O391*H391</f>
        <v>0</v>
      </c>
      <c r="Q391" s="225">
        <v>0</v>
      </c>
      <c r="R391" s="225">
        <f>Q391*H391</f>
        <v>0</v>
      </c>
      <c r="S391" s="225">
        <v>0</v>
      </c>
      <c r="T391" s="226">
        <f>S391*H391</f>
        <v>0</v>
      </c>
      <c r="U391" s="41"/>
      <c r="V391" s="41"/>
      <c r="W391" s="41"/>
      <c r="X391" s="41"/>
      <c r="Y391" s="41"/>
      <c r="Z391" s="41"/>
      <c r="AA391" s="41"/>
      <c r="AB391" s="41"/>
      <c r="AC391" s="41"/>
      <c r="AD391" s="41"/>
      <c r="AE391" s="41"/>
      <c r="AR391" s="227" t="s">
        <v>279</v>
      </c>
      <c r="AT391" s="227" t="s">
        <v>182</v>
      </c>
      <c r="AU391" s="227" t="s">
        <v>83</v>
      </c>
      <c r="AY391" s="20" t="s">
        <v>180</v>
      </c>
      <c r="BE391" s="228">
        <f>IF(N391="základní",J391,0)</f>
        <v>0</v>
      </c>
      <c r="BF391" s="228">
        <f>IF(N391="snížená",J391,0)</f>
        <v>0</v>
      </c>
      <c r="BG391" s="228">
        <f>IF(N391="zákl. přenesená",J391,0)</f>
        <v>0</v>
      </c>
      <c r="BH391" s="228">
        <f>IF(N391="sníž. přenesená",J391,0)</f>
        <v>0</v>
      </c>
      <c r="BI391" s="228">
        <f>IF(N391="nulová",J391,0)</f>
        <v>0</v>
      </c>
      <c r="BJ391" s="20" t="s">
        <v>81</v>
      </c>
      <c r="BK391" s="228">
        <f>ROUND(I391*H391,2)</f>
        <v>0</v>
      </c>
      <c r="BL391" s="20" t="s">
        <v>279</v>
      </c>
      <c r="BM391" s="227" t="s">
        <v>3121</v>
      </c>
    </row>
    <row r="392" s="2" customFormat="1">
      <c r="A392" s="41"/>
      <c r="B392" s="42"/>
      <c r="C392" s="43"/>
      <c r="D392" s="229" t="s">
        <v>188</v>
      </c>
      <c r="E392" s="43"/>
      <c r="F392" s="230" t="s">
        <v>631</v>
      </c>
      <c r="G392" s="43"/>
      <c r="H392" s="43"/>
      <c r="I392" s="231"/>
      <c r="J392" s="43"/>
      <c r="K392" s="43"/>
      <c r="L392" s="47"/>
      <c r="M392" s="232"/>
      <c r="N392" s="233"/>
      <c r="O392" s="87"/>
      <c r="P392" s="87"/>
      <c r="Q392" s="87"/>
      <c r="R392" s="87"/>
      <c r="S392" s="87"/>
      <c r="T392" s="88"/>
      <c r="U392" s="41"/>
      <c r="V392" s="41"/>
      <c r="W392" s="41"/>
      <c r="X392" s="41"/>
      <c r="Y392" s="41"/>
      <c r="Z392" s="41"/>
      <c r="AA392" s="41"/>
      <c r="AB392" s="41"/>
      <c r="AC392" s="41"/>
      <c r="AD392" s="41"/>
      <c r="AE392" s="41"/>
      <c r="AT392" s="20" t="s">
        <v>188</v>
      </c>
      <c r="AU392" s="20" t="s">
        <v>83</v>
      </c>
    </row>
    <row r="393" s="12" customFormat="1" ht="25.92" customHeight="1">
      <c r="A393" s="12"/>
      <c r="B393" s="200"/>
      <c r="C393" s="201"/>
      <c r="D393" s="202" t="s">
        <v>73</v>
      </c>
      <c r="E393" s="203" t="s">
        <v>117</v>
      </c>
      <c r="F393" s="203" t="s">
        <v>1259</v>
      </c>
      <c r="G393" s="201"/>
      <c r="H393" s="201"/>
      <c r="I393" s="204"/>
      <c r="J393" s="205">
        <f>BK393</f>
        <v>0</v>
      </c>
      <c r="K393" s="201"/>
      <c r="L393" s="206"/>
      <c r="M393" s="207"/>
      <c r="N393" s="208"/>
      <c r="O393" s="208"/>
      <c r="P393" s="209">
        <f>P394+P397+P400</f>
        <v>0</v>
      </c>
      <c r="Q393" s="208"/>
      <c r="R393" s="209">
        <f>R394+R397+R400</f>
        <v>0</v>
      </c>
      <c r="S393" s="208"/>
      <c r="T393" s="210">
        <f>T394+T397+T400</f>
        <v>0</v>
      </c>
      <c r="U393" s="12"/>
      <c r="V393" s="12"/>
      <c r="W393" s="12"/>
      <c r="X393" s="12"/>
      <c r="Y393" s="12"/>
      <c r="Z393" s="12"/>
      <c r="AA393" s="12"/>
      <c r="AB393" s="12"/>
      <c r="AC393" s="12"/>
      <c r="AD393" s="12"/>
      <c r="AE393" s="12"/>
      <c r="AR393" s="211" t="s">
        <v>209</v>
      </c>
      <c r="AT393" s="212" t="s">
        <v>73</v>
      </c>
      <c r="AU393" s="212" t="s">
        <v>74</v>
      </c>
      <c r="AY393" s="211" t="s">
        <v>180</v>
      </c>
      <c r="BK393" s="213">
        <f>BK394+BK397+BK400</f>
        <v>0</v>
      </c>
    </row>
    <row r="394" s="12" customFormat="1" ht="22.8" customHeight="1">
      <c r="A394" s="12"/>
      <c r="B394" s="200"/>
      <c r="C394" s="201"/>
      <c r="D394" s="202" t="s">
        <v>73</v>
      </c>
      <c r="E394" s="214" t="s">
        <v>1260</v>
      </c>
      <c r="F394" s="214" t="s">
        <v>1261</v>
      </c>
      <c r="G394" s="201"/>
      <c r="H394" s="201"/>
      <c r="I394" s="204"/>
      <c r="J394" s="215">
        <f>BK394</f>
        <v>0</v>
      </c>
      <c r="K394" s="201"/>
      <c r="L394" s="206"/>
      <c r="M394" s="207"/>
      <c r="N394" s="208"/>
      <c r="O394" s="208"/>
      <c r="P394" s="209">
        <f>SUM(P395:P396)</f>
        <v>0</v>
      </c>
      <c r="Q394" s="208"/>
      <c r="R394" s="209">
        <f>SUM(R395:R396)</f>
        <v>0</v>
      </c>
      <c r="S394" s="208"/>
      <c r="T394" s="210">
        <f>SUM(T395:T396)</f>
        <v>0</v>
      </c>
      <c r="U394" s="12"/>
      <c r="V394" s="12"/>
      <c r="W394" s="12"/>
      <c r="X394" s="12"/>
      <c r="Y394" s="12"/>
      <c r="Z394" s="12"/>
      <c r="AA394" s="12"/>
      <c r="AB394" s="12"/>
      <c r="AC394" s="12"/>
      <c r="AD394" s="12"/>
      <c r="AE394" s="12"/>
      <c r="AR394" s="211" t="s">
        <v>209</v>
      </c>
      <c r="AT394" s="212" t="s">
        <v>73</v>
      </c>
      <c r="AU394" s="212" t="s">
        <v>81</v>
      </c>
      <c r="AY394" s="211" t="s">
        <v>180</v>
      </c>
      <c r="BK394" s="213">
        <f>SUM(BK395:BK396)</f>
        <v>0</v>
      </c>
    </row>
    <row r="395" s="2" customFormat="1" ht="16.5" customHeight="1">
      <c r="A395" s="41"/>
      <c r="B395" s="42"/>
      <c r="C395" s="216" t="s">
        <v>668</v>
      </c>
      <c r="D395" s="216" t="s">
        <v>182</v>
      </c>
      <c r="E395" s="217" t="s">
        <v>1263</v>
      </c>
      <c r="F395" s="218" t="s">
        <v>1264</v>
      </c>
      <c r="G395" s="219" t="s">
        <v>201</v>
      </c>
      <c r="H395" s="220">
        <v>1</v>
      </c>
      <c r="I395" s="221"/>
      <c r="J395" s="222">
        <f>ROUND(I395*H395,2)</f>
        <v>0</v>
      </c>
      <c r="K395" s="218" t="s">
        <v>185</v>
      </c>
      <c r="L395" s="47"/>
      <c r="M395" s="223" t="s">
        <v>19</v>
      </c>
      <c r="N395" s="224" t="s">
        <v>45</v>
      </c>
      <c r="O395" s="87"/>
      <c r="P395" s="225">
        <f>O395*H395</f>
        <v>0</v>
      </c>
      <c r="Q395" s="225">
        <v>0</v>
      </c>
      <c r="R395" s="225">
        <f>Q395*H395</f>
        <v>0</v>
      </c>
      <c r="S395" s="225">
        <v>0</v>
      </c>
      <c r="T395" s="226">
        <f>S395*H395</f>
        <v>0</v>
      </c>
      <c r="U395" s="41"/>
      <c r="V395" s="41"/>
      <c r="W395" s="41"/>
      <c r="X395" s="41"/>
      <c r="Y395" s="41"/>
      <c r="Z395" s="41"/>
      <c r="AA395" s="41"/>
      <c r="AB395" s="41"/>
      <c r="AC395" s="41"/>
      <c r="AD395" s="41"/>
      <c r="AE395" s="41"/>
      <c r="AR395" s="227" t="s">
        <v>1265</v>
      </c>
      <c r="AT395" s="227" t="s">
        <v>182</v>
      </c>
      <c r="AU395" s="227" t="s">
        <v>83</v>
      </c>
      <c r="AY395" s="20" t="s">
        <v>180</v>
      </c>
      <c r="BE395" s="228">
        <f>IF(N395="základní",J395,0)</f>
        <v>0</v>
      </c>
      <c r="BF395" s="228">
        <f>IF(N395="snížená",J395,0)</f>
        <v>0</v>
      </c>
      <c r="BG395" s="228">
        <f>IF(N395="zákl. přenesená",J395,0)</f>
        <v>0</v>
      </c>
      <c r="BH395" s="228">
        <f>IF(N395="sníž. přenesená",J395,0)</f>
        <v>0</v>
      </c>
      <c r="BI395" s="228">
        <f>IF(N395="nulová",J395,0)</f>
        <v>0</v>
      </c>
      <c r="BJ395" s="20" t="s">
        <v>81</v>
      </c>
      <c r="BK395" s="228">
        <f>ROUND(I395*H395,2)</f>
        <v>0</v>
      </c>
      <c r="BL395" s="20" t="s">
        <v>1265</v>
      </c>
      <c r="BM395" s="227" t="s">
        <v>3122</v>
      </c>
    </row>
    <row r="396" s="2" customFormat="1">
      <c r="A396" s="41"/>
      <c r="B396" s="42"/>
      <c r="C396" s="43"/>
      <c r="D396" s="229" t="s">
        <v>188</v>
      </c>
      <c r="E396" s="43"/>
      <c r="F396" s="230" t="s">
        <v>1267</v>
      </c>
      <c r="G396" s="43"/>
      <c r="H396" s="43"/>
      <c r="I396" s="231"/>
      <c r="J396" s="43"/>
      <c r="K396" s="43"/>
      <c r="L396" s="47"/>
      <c r="M396" s="232"/>
      <c r="N396" s="233"/>
      <c r="O396" s="87"/>
      <c r="P396" s="87"/>
      <c r="Q396" s="87"/>
      <c r="R396" s="87"/>
      <c r="S396" s="87"/>
      <c r="T396" s="88"/>
      <c r="U396" s="41"/>
      <c r="V396" s="41"/>
      <c r="W396" s="41"/>
      <c r="X396" s="41"/>
      <c r="Y396" s="41"/>
      <c r="Z396" s="41"/>
      <c r="AA396" s="41"/>
      <c r="AB396" s="41"/>
      <c r="AC396" s="41"/>
      <c r="AD396" s="41"/>
      <c r="AE396" s="41"/>
      <c r="AT396" s="20" t="s">
        <v>188</v>
      </c>
      <c r="AU396" s="20" t="s">
        <v>83</v>
      </c>
    </row>
    <row r="397" s="12" customFormat="1" ht="22.8" customHeight="1">
      <c r="A397" s="12"/>
      <c r="B397" s="200"/>
      <c r="C397" s="201"/>
      <c r="D397" s="202" t="s">
        <v>73</v>
      </c>
      <c r="E397" s="214" t="s">
        <v>1268</v>
      </c>
      <c r="F397" s="214" t="s">
        <v>1269</v>
      </c>
      <c r="G397" s="201"/>
      <c r="H397" s="201"/>
      <c r="I397" s="204"/>
      <c r="J397" s="215">
        <f>BK397</f>
        <v>0</v>
      </c>
      <c r="K397" s="201"/>
      <c r="L397" s="206"/>
      <c r="M397" s="207"/>
      <c r="N397" s="208"/>
      <c r="O397" s="208"/>
      <c r="P397" s="209">
        <f>SUM(P398:P399)</f>
        <v>0</v>
      </c>
      <c r="Q397" s="208"/>
      <c r="R397" s="209">
        <f>SUM(R398:R399)</f>
        <v>0</v>
      </c>
      <c r="S397" s="208"/>
      <c r="T397" s="210">
        <f>SUM(T398:T399)</f>
        <v>0</v>
      </c>
      <c r="U397" s="12"/>
      <c r="V397" s="12"/>
      <c r="W397" s="12"/>
      <c r="X397" s="12"/>
      <c r="Y397" s="12"/>
      <c r="Z397" s="12"/>
      <c r="AA397" s="12"/>
      <c r="AB397" s="12"/>
      <c r="AC397" s="12"/>
      <c r="AD397" s="12"/>
      <c r="AE397" s="12"/>
      <c r="AR397" s="211" t="s">
        <v>209</v>
      </c>
      <c r="AT397" s="212" t="s">
        <v>73</v>
      </c>
      <c r="AU397" s="212" t="s">
        <v>81</v>
      </c>
      <c r="AY397" s="211" t="s">
        <v>180</v>
      </c>
      <c r="BK397" s="213">
        <f>SUM(BK398:BK399)</f>
        <v>0</v>
      </c>
    </row>
    <row r="398" s="2" customFormat="1" ht="16.5" customHeight="1">
      <c r="A398" s="41"/>
      <c r="B398" s="42"/>
      <c r="C398" s="216" t="s">
        <v>678</v>
      </c>
      <c r="D398" s="216" t="s">
        <v>182</v>
      </c>
      <c r="E398" s="217" t="s">
        <v>1271</v>
      </c>
      <c r="F398" s="218" t="s">
        <v>1269</v>
      </c>
      <c r="G398" s="219" t="s">
        <v>1272</v>
      </c>
      <c r="H398" s="220">
        <v>1</v>
      </c>
      <c r="I398" s="221"/>
      <c r="J398" s="222">
        <f>ROUND(I398*H398,2)</f>
        <v>0</v>
      </c>
      <c r="K398" s="218" t="s">
        <v>185</v>
      </c>
      <c r="L398" s="47"/>
      <c r="M398" s="223" t="s">
        <v>19</v>
      </c>
      <c r="N398" s="224" t="s">
        <v>45</v>
      </c>
      <c r="O398" s="87"/>
      <c r="P398" s="225">
        <f>O398*H398</f>
        <v>0</v>
      </c>
      <c r="Q398" s="225">
        <v>0</v>
      </c>
      <c r="R398" s="225">
        <f>Q398*H398</f>
        <v>0</v>
      </c>
      <c r="S398" s="225">
        <v>0</v>
      </c>
      <c r="T398" s="226">
        <f>S398*H398</f>
        <v>0</v>
      </c>
      <c r="U398" s="41"/>
      <c r="V398" s="41"/>
      <c r="W398" s="41"/>
      <c r="X398" s="41"/>
      <c r="Y398" s="41"/>
      <c r="Z398" s="41"/>
      <c r="AA398" s="41"/>
      <c r="AB398" s="41"/>
      <c r="AC398" s="41"/>
      <c r="AD398" s="41"/>
      <c r="AE398" s="41"/>
      <c r="AR398" s="227" t="s">
        <v>1265</v>
      </c>
      <c r="AT398" s="227" t="s">
        <v>182</v>
      </c>
      <c r="AU398" s="227" t="s">
        <v>83</v>
      </c>
      <c r="AY398" s="20" t="s">
        <v>180</v>
      </c>
      <c r="BE398" s="228">
        <f>IF(N398="základní",J398,0)</f>
        <v>0</v>
      </c>
      <c r="BF398" s="228">
        <f>IF(N398="snížená",J398,0)</f>
        <v>0</v>
      </c>
      <c r="BG398" s="228">
        <f>IF(N398="zákl. přenesená",J398,0)</f>
        <v>0</v>
      </c>
      <c r="BH398" s="228">
        <f>IF(N398="sníž. přenesená",J398,0)</f>
        <v>0</v>
      </c>
      <c r="BI398" s="228">
        <f>IF(N398="nulová",J398,0)</f>
        <v>0</v>
      </c>
      <c r="BJ398" s="20" t="s">
        <v>81</v>
      </c>
      <c r="BK398" s="228">
        <f>ROUND(I398*H398,2)</f>
        <v>0</v>
      </c>
      <c r="BL398" s="20" t="s">
        <v>1265</v>
      </c>
      <c r="BM398" s="227" t="s">
        <v>3123</v>
      </c>
    </row>
    <row r="399" s="2" customFormat="1">
      <c r="A399" s="41"/>
      <c r="B399" s="42"/>
      <c r="C399" s="43"/>
      <c r="D399" s="229" t="s">
        <v>188</v>
      </c>
      <c r="E399" s="43"/>
      <c r="F399" s="230" t="s">
        <v>1274</v>
      </c>
      <c r="G399" s="43"/>
      <c r="H399" s="43"/>
      <c r="I399" s="231"/>
      <c r="J399" s="43"/>
      <c r="K399" s="43"/>
      <c r="L399" s="47"/>
      <c r="M399" s="232"/>
      <c r="N399" s="233"/>
      <c r="O399" s="87"/>
      <c r="P399" s="87"/>
      <c r="Q399" s="87"/>
      <c r="R399" s="87"/>
      <c r="S399" s="87"/>
      <c r="T399" s="88"/>
      <c r="U399" s="41"/>
      <c r="V399" s="41"/>
      <c r="W399" s="41"/>
      <c r="X399" s="41"/>
      <c r="Y399" s="41"/>
      <c r="Z399" s="41"/>
      <c r="AA399" s="41"/>
      <c r="AB399" s="41"/>
      <c r="AC399" s="41"/>
      <c r="AD399" s="41"/>
      <c r="AE399" s="41"/>
      <c r="AT399" s="20" t="s">
        <v>188</v>
      </c>
      <c r="AU399" s="20" t="s">
        <v>83</v>
      </c>
    </row>
    <row r="400" s="12" customFormat="1" ht="22.8" customHeight="1">
      <c r="A400" s="12"/>
      <c r="B400" s="200"/>
      <c r="C400" s="201"/>
      <c r="D400" s="202" t="s">
        <v>73</v>
      </c>
      <c r="E400" s="214" t="s">
        <v>1275</v>
      </c>
      <c r="F400" s="214" t="s">
        <v>1276</v>
      </c>
      <c r="G400" s="201"/>
      <c r="H400" s="201"/>
      <c r="I400" s="204"/>
      <c r="J400" s="215">
        <f>BK400</f>
        <v>0</v>
      </c>
      <c r="K400" s="201"/>
      <c r="L400" s="206"/>
      <c r="M400" s="207"/>
      <c r="N400" s="208"/>
      <c r="O400" s="208"/>
      <c r="P400" s="209">
        <f>SUM(P401:P402)</f>
        <v>0</v>
      </c>
      <c r="Q400" s="208"/>
      <c r="R400" s="209">
        <f>SUM(R401:R402)</f>
        <v>0</v>
      </c>
      <c r="S400" s="208"/>
      <c r="T400" s="210">
        <f>SUM(T401:T402)</f>
        <v>0</v>
      </c>
      <c r="U400" s="12"/>
      <c r="V400" s="12"/>
      <c r="W400" s="12"/>
      <c r="X400" s="12"/>
      <c r="Y400" s="12"/>
      <c r="Z400" s="12"/>
      <c r="AA400" s="12"/>
      <c r="AB400" s="12"/>
      <c r="AC400" s="12"/>
      <c r="AD400" s="12"/>
      <c r="AE400" s="12"/>
      <c r="AR400" s="211" t="s">
        <v>209</v>
      </c>
      <c r="AT400" s="212" t="s">
        <v>73</v>
      </c>
      <c r="AU400" s="212" t="s">
        <v>81</v>
      </c>
      <c r="AY400" s="211" t="s">
        <v>180</v>
      </c>
      <c r="BK400" s="213">
        <f>SUM(BK401:BK402)</f>
        <v>0</v>
      </c>
    </row>
    <row r="401" s="2" customFormat="1" ht="16.5" customHeight="1">
      <c r="A401" s="41"/>
      <c r="B401" s="42"/>
      <c r="C401" s="216" t="s">
        <v>684</v>
      </c>
      <c r="D401" s="216" t="s">
        <v>182</v>
      </c>
      <c r="E401" s="217" t="s">
        <v>1278</v>
      </c>
      <c r="F401" s="218" t="s">
        <v>1276</v>
      </c>
      <c r="G401" s="219" t="s">
        <v>1272</v>
      </c>
      <c r="H401" s="220">
        <v>1</v>
      </c>
      <c r="I401" s="221"/>
      <c r="J401" s="222">
        <f>ROUND(I401*H401,2)</f>
        <v>0</v>
      </c>
      <c r="K401" s="218" t="s">
        <v>185</v>
      </c>
      <c r="L401" s="47"/>
      <c r="M401" s="223" t="s">
        <v>19</v>
      </c>
      <c r="N401" s="224" t="s">
        <v>45</v>
      </c>
      <c r="O401" s="87"/>
      <c r="P401" s="225">
        <f>O401*H401</f>
        <v>0</v>
      </c>
      <c r="Q401" s="225">
        <v>0</v>
      </c>
      <c r="R401" s="225">
        <f>Q401*H401</f>
        <v>0</v>
      </c>
      <c r="S401" s="225">
        <v>0</v>
      </c>
      <c r="T401" s="226">
        <f>S401*H401</f>
        <v>0</v>
      </c>
      <c r="U401" s="41"/>
      <c r="V401" s="41"/>
      <c r="W401" s="41"/>
      <c r="X401" s="41"/>
      <c r="Y401" s="41"/>
      <c r="Z401" s="41"/>
      <c r="AA401" s="41"/>
      <c r="AB401" s="41"/>
      <c r="AC401" s="41"/>
      <c r="AD401" s="41"/>
      <c r="AE401" s="41"/>
      <c r="AR401" s="227" t="s">
        <v>1265</v>
      </c>
      <c r="AT401" s="227" t="s">
        <v>182</v>
      </c>
      <c r="AU401" s="227" t="s">
        <v>83</v>
      </c>
      <c r="AY401" s="20" t="s">
        <v>180</v>
      </c>
      <c r="BE401" s="228">
        <f>IF(N401="základní",J401,0)</f>
        <v>0</v>
      </c>
      <c r="BF401" s="228">
        <f>IF(N401="snížená",J401,0)</f>
        <v>0</v>
      </c>
      <c r="BG401" s="228">
        <f>IF(N401="zákl. přenesená",J401,0)</f>
        <v>0</v>
      </c>
      <c r="BH401" s="228">
        <f>IF(N401="sníž. přenesená",J401,0)</f>
        <v>0</v>
      </c>
      <c r="BI401" s="228">
        <f>IF(N401="nulová",J401,0)</f>
        <v>0</v>
      </c>
      <c r="BJ401" s="20" t="s">
        <v>81</v>
      </c>
      <c r="BK401" s="228">
        <f>ROUND(I401*H401,2)</f>
        <v>0</v>
      </c>
      <c r="BL401" s="20" t="s">
        <v>1265</v>
      </c>
      <c r="BM401" s="227" t="s">
        <v>3124</v>
      </c>
    </row>
    <row r="402" s="2" customFormat="1">
      <c r="A402" s="41"/>
      <c r="B402" s="42"/>
      <c r="C402" s="43"/>
      <c r="D402" s="229" t="s">
        <v>188</v>
      </c>
      <c r="E402" s="43"/>
      <c r="F402" s="230" t="s">
        <v>1280</v>
      </c>
      <c r="G402" s="43"/>
      <c r="H402" s="43"/>
      <c r="I402" s="231"/>
      <c r="J402" s="43"/>
      <c r="K402" s="43"/>
      <c r="L402" s="47"/>
      <c r="M402" s="290"/>
      <c r="N402" s="291"/>
      <c r="O402" s="292"/>
      <c r="P402" s="292"/>
      <c r="Q402" s="292"/>
      <c r="R402" s="292"/>
      <c r="S402" s="292"/>
      <c r="T402" s="293"/>
      <c r="U402" s="41"/>
      <c r="V402" s="41"/>
      <c r="W402" s="41"/>
      <c r="X402" s="41"/>
      <c r="Y402" s="41"/>
      <c r="Z402" s="41"/>
      <c r="AA402" s="41"/>
      <c r="AB402" s="41"/>
      <c r="AC402" s="41"/>
      <c r="AD402" s="41"/>
      <c r="AE402" s="41"/>
      <c r="AT402" s="20" t="s">
        <v>188</v>
      </c>
      <c r="AU402" s="20" t="s">
        <v>83</v>
      </c>
    </row>
    <row r="403" s="2" customFormat="1" ht="6.96" customHeight="1">
      <c r="A403" s="41"/>
      <c r="B403" s="62"/>
      <c r="C403" s="63"/>
      <c r="D403" s="63"/>
      <c r="E403" s="63"/>
      <c r="F403" s="63"/>
      <c r="G403" s="63"/>
      <c r="H403" s="63"/>
      <c r="I403" s="63"/>
      <c r="J403" s="63"/>
      <c r="K403" s="63"/>
      <c r="L403" s="47"/>
      <c r="M403" s="41"/>
      <c r="O403" s="41"/>
      <c r="P403" s="41"/>
      <c r="Q403" s="41"/>
      <c r="R403" s="41"/>
      <c r="S403" s="41"/>
      <c r="T403" s="41"/>
      <c r="U403" s="41"/>
      <c r="V403" s="41"/>
      <c r="W403" s="41"/>
      <c r="X403" s="41"/>
      <c r="Y403" s="41"/>
      <c r="Z403" s="41"/>
      <c r="AA403" s="41"/>
      <c r="AB403" s="41"/>
      <c r="AC403" s="41"/>
      <c r="AD403" s="41"/>
      <c r="AE403" s="41"/>
    </row>
  </sheetData>
  <sheetProtection sheet="1" autoFilter="0" formatColumns="0" formatRows="0" objects="1" scenarios="1" spinCount="100000" saltValue="/9FEAfPFv6bYLnSj35KC3m1gnzLE/D5VBUc1Ki3Q0M9UDGK3bFCBg9SxYEWS/Hr4ND62vCblMRdcIelNLS9DXg==" hashValue="RU/Jq5iBfC5+6pAKr+nzaD3JcsxphmFPK2nvHjAPUUK3fCHnP75JF6anHM3ScV21HU2WyP8jcxOaCixAYOvGRA==" algorithmName="SHA-512" password="CC35"/>
  <autoFilter ref="C93:K402"/>
  <mergeCells count="9">
    <mergeCell ref="E7:H7"/>
    <mergeCell ref="E9:H9"/>
    <mergeCell ref="E18:H18"/>
    <mergeCell ref="E27:H27"/>
    <mergeCell ref="E48:H48"/>
    <mergeCell ref="E50:H50"/>
    <mergeCell ref="E84:H84"/>
    <mergeCell ref="E86:H86"/>
    <mergeCell ref="L2:V2"/>
  </mergeCells>
  <hyperlinks>
    <hyperlink ref="F98" r:id="rId1" display="https://podminky.urs.cz/item/CS_URS_2024_01/112101124"/>
    <hyperlink ref="F100" r:id="rId2" display="https://podminky.urs.cz/item/CS_URS_2024_01/112251104"/>
    <hyperlink ref="F105" r:id="rId3" display="https://podminky.urs.cz/item/CS_URS_2024_01/113106187"/>
    <hyperlink ref="F113" r:id="rId4" display="https://podminky.urs.cz/item/CS_URS_2024_01/131111333"/>
    <hyperlink ref="F117" r:id="rId5" display="https://podminky.urs.cz/item/CS_URS_2024_01/132251101"/>
    <hyperlink ref="F126" r:id="rId6" display="https://podminky.urs.cz/item/CS_URS_2024_01/162201408"/>
    <hyperlink ref="F128" r:id="rId7" display="https://podminky.urs.cz/item/CS_URS_2024_01/162201418"/>
    <hyperlink ref="F130" r:id="rId8" display="https://podminky.urs.cz/item/CS_URS_2024_01/162201424"/>
    <hyperlink ref="F132" r:id="rId9" display="https://podminky.urs.cz/item/CS_URS_2024_01/162301501"/>
    <hyperlink ref="F134" r:id="rId10" display="https://podminky.urs.cz/item/CS_URS_2024_01/162301944"/>
    <hyperlink ref="F136" r:id="rId11" display="https://podminky.urs.cz/item/CS_URS_2024_01/162301954"/>
    <hyperlink ref="F138" r:id="rId12" display="https://podminky.urs.cz/item/CS_URS_2024_01/162301974"/>
    <hyperlink ref="F140" r:id="rId13" display="https://podminky.urs.cz/item/CS_URS_2024_01/162301981"/>
    <hyperlink ref="F142" r:id="rId14" display="https://podminky.urs.cz/item/CS_URS_2024_01/162251102"/>
    <hyperlink ref="F151" r:id="rId15" display="https://podminky.urs.cz/item/CS_URS_2024_01/162751119"/>
    <hyperlink ref="F156" r:id="rId16" display="https://podminky.urs.cz/item/CS_URS_2024_01/167151101"/>
    <hyperlink ref="F158" r:id="rId17" display="https://podminky.urs.cz/item/CS_URS_2024_01/171201231"/>
    <hyperlink ref="F161" r:id="rId18" display="https://podminky.urs.cz/item/CS_URS_2024_01/174251101"/>
    <hyperlink ref="F165" r:id="rId19" display="https://podminky.urs.cz/item/CS_URS_2024_01/180405114"/>
    <hyperlink ref="F171" r:id="rId20" display="https://podminky.urs.cz/item/CS_URS_2024_01/181411131"/>
    <hyperlink ref="F175" r:id="rId21" display="https://podminky.urs.cz/item/CS_URS_2024_01/184853511"/>
    <hyperlink ref="F177" r:id="rId22" display="https://podminky.urs.cz/item/CS_URS_2024_01/185802113"/>
    <hyperlink ref="F186" r:id="rId23" display="https://podminky.urs.cz/item/CS_URS_2024_01/211531111"/>
    <hyperlink ref="F190" r:id="rId24" display="https://podminky.urs.cz/item/CS_URS_2024_01/211561111"/>
    <hyperlink ref="F194" r:id="rId25" display="https://podminky.urs.cz/item/CS_URS_2024_01/212312111"/>
    <hyperlink ref="F197" r:id="rId26" display="https://podminky.urs.cz/item/CS_URS_2024_01/212752111"/>
    <hyperlink ref="F202" r:id="rId27" display="https://podminky.urs.cz/item/CS_URS_2024_01/212755214"/>
    <hyperlink ref="F207" r:id="rId28" display="https://podminky.urs.cz/item/CS_URS_2024_01/274321311"/>
    <hyperlink ref="F218" r:id="rId29" display="https://podminky.urs.cz/item/CS_URS_2024_01/279113142"/>
    <hyperlink ref="F224" r:id="rId30" display="https://podminky.urs.cz/item/CS_URS_2024_01/279113145"/>
    <hyperlink ref="F233" r:id="rId31" display="https://podminky.urs.cz/item/CS_URS_2024_01/279361821"/>
    <hyperlink ref="F240" r:id="rId32" display="https://podminky.urs.cz/item/CS_URS_2024_01/338171121"/>
    <hyperlink ref="F248" r:id="rId33" display="https://podminky.urs.cz/item/CS_URS_2024_01/339921132"/>
    <hyperlink ref="F255" r:id="rId34" display="https://podminky.urs.cz/item/CS_URS_2024_01/348101220"/>
    <hyperlink ref="F260" r:id="rId35" display="https://podminky.urs.cz/item/CS_URS_2024_01/348101240"/>
    <hyperlink ref="F263" r:id="rId36" display="https://podminky.urs.cz/item/CS_URS_2024_01/348121211"/>
    <hyperlink ref="F268" r:id="rId37" display="https://podminky.urs.cz/item/CS_URS_2024_01/348171130"/>
    <hyperlink ref="F305" r:id="rId38" display="https://podminky.urs.cz/item/CS_URS_2024_01/348262064"/>
    <hyperlink ref="F317" r:id="rId39" display="https://podminky.urs.cz/item/CS_URS_2024_01/348262404"/>
    <hyperlink ref="F330" r:id="rId40" display="https://podminky.urs.cz/item/CS_URS_2024_01/564851011"/>
    <hyperlink ref="F335" r:id="rId41" display="https://podminky.urs.cz/item/CS_URS_2024_01/596211110"/>
    <hyperlink ref="F340" r:id="rId42" display="https://podminky.urs.cz/item/CS_URS_2024_01/916231113"/>
    <hyperlink ref="F347" r:id="rId43" display="https://podminky.urs.cz/item/CS_URS_2024_01/916921112"/>
    <hyperlink ref="F350" r:id="rId44" display="https://podminky.urs.cz/item/CS_URS_2024_01/966001211"/>
    <hyperlink ref="F357" r:id="rId45" display="https://podminky.urs.cz/item/CS_URS_2024_01/966071711"/>
    <hyperlink ref="F361" r:id="rId46" display="https://podminky.urs.cz/item/CS_URS_2024_01/966072811"/>
    <hyperlink ref="F363" r:id="rId47" display="https://podminky.urs.cz/item/CS_URS_2024_01/966073811"/>
    <hyperlink ref="F366" r:id="rId48" display="https://podminky.urs.cz/item/CS_URS_2024_01/997013655"/>
    <hyperlink ref="F368" r:id="rId49" display="https://podminky.urs.cz/item/CS_URS_2024_01/997231111"/>
    <hyperlink ref="F370" r:id="rId50" display="https://podminky.urs.cz/item/CS_URS_2024_01/997231119"/>
    <hyperlink ref="F372" r:id="rId51" display="https://podminky.urs.cz/item/CS_URS_2024_01/997231511"/>
    <hyperlink ref="F375" r:id="rId52" display="https://podminky.urs.cz/item/CS_URS_2024_01/998232110"/>
    <hyperlink ref="F379" r:id="rId53" display="https://podminky.urs.cz/item/CS_URS_2024_01/711161273"/>
    <hyperlink ref="F385" r:id="rId54" display="https://podminky.urs.cz/item/CS_URS_2024_01/998711101"/>
    <hyperlink ref="F388" r:id="rId55" display="https://podminky.urs.cz/item/CS_URS_2024_01/713131151"/>
    <hyperlink ref="F392" r:id="rId56" display="https://podminky.urs.cz/item/CS_URS_2024_01/998713101"/>
    <hyperlink ref="F396" r:id="rId57" display="https://podminky.urs.cz/item/CS_URS_2024_01/012002000"/>
    <hyperlink ref="F399" r:id="rId58" display="https://podminky.urs.cz/item/CS_URS_2024_01/030001000"/>
    <hyperlink ref="F402" r:id="rId59" display="https://podminky.urs.cz/item/CS_URS_2024_01/090001000"/>
  </hyperlinks>
  <pageMargins left="0.39375" right="0.39375" top="0.39375" bottom="0.39375" header="0" footer="0"/>
  <pageSetup paperSize="9" orientation="landscape" blackAndWhite="1" fitToHeight="100"/>
  <headerFooter>
    <oddFooter>&amp;CStrana &amp;P z &amp;N</oddFooter>
  </headerFooter>
  <drawing r:id="rId60"/>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116</v>
      </c>
    </row>
    <row r="3" s="1" customFormat="1" ht="6.96" customHeight="1">
      <c r="B3" s="142"/>
      <c r="C3" s="143"/>
      <c r="D3" s="143"/>
      <c r="E3" s="143"/>
      <c r="F3" s="143"/>
      <c r="G3" s="143"/>
      <c r="H3" s="143"/>
      <c r="I3" s="143"/>
      <c r="J3" s="143"/>
      <c r="K3" s="143"/>
      <c r="L3" s="23"/>
      <c r="AT3" s="20" t="s">
        <v>83</v>
      </c>
    </row>
    <row r="4" s="1" customFormat="1" ht="24.96" customHeight="1">
      <c r="B4" s="23"/>
      <c r="D4" s="144" t="s">
        <v>128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MŠ Záchlumí - přístavba pavilonu</v>
      </c>
      <c r="F7" s="146"/>
      <c r="G7" s="146"/>
      <c r="H7" s="146"/>
      <c r="L7" s="23"/>
    </row>
    <row r="8" s="2" customFormat="1" ht="12" customHeight="1">
      <c r="A8" s="41"/>
      <c r="B8" s="47"/>
      <c r="C8" s="41"/>
      <c r="D8" s="146" t="s">
        <v>132</v>
      </c>
      <c r="E8" s="41"/>
      <c r="F8" s="41"/>
      <c r="G8" s="41"/>
      <c r="H8" s="41"/>
      <c r="I8" s="41"/>
      <c r="J8" s="41"/>
      <c r="K8" s="41"/>
      <c r="L8" s="148"/>
      <c r="S8" s="41"/>
      <c r="T8" s="41"/>
      <c r="U8" s="41"/>
      <c r="V8" s="41"/>
      <c r="W8" s="41"/>
      <c r="X8" s="41"/>
      <c r="Y8" s="41"/>
      <c r="Z8" s="41"/>
      <c r="AA8" s="41"/>
      <c r="AB8" s="41"/>
      <c r="AC8" s="41"/>
      <c r="AD8" s="41"/>
      <c r="AE8" s="41"/>
    </row>
    <row r="9" s="2" customFormat="1" ht="16.5" customHeight="1">
      <c r="A9" s="41"/>
      <c r="B9" s="47"/>
      <c r="C9" s="41"/>
      <c r="D9" s="41"/>
      <c r="E9" s="149" t="s">
        <v>3125</v>
      </c>
      <c r="F9" s="41"/>
      <c r="G9" s="41"/>
      <c r="H9" s="41"/>
      <c r="I9" s="41"/>
      <c r="J9" s="41"/>
      <c r="K9" s="41"/>
      <c r="L9" s="148"/>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8"/>
      <c r="S10" s="41"/>
      <c r="T10" s="41"/>
      <c r="U10" s="41"/>
      <c r="V10" s="41"/>
      <c r="W10" s="41"/>
      <c r="X10" s="41"/>
      <c r="Y10" s="41"/>
      <c r="Z10" s="41"/>
      <c r="AA10" s="41"/>
      <c r="AB10" s="41"/>
      <c r="AC10" s="41"/>
      <c r="AD10" s="41"/>
      <c r="AE10" s="41"/>
    </row>
    <row r="11" s="2" customFormat="1" ht="12" customHeight="1">
      <c r="A11" s="41"/>
      <c r="B11" s="47"/>
      <c r="C11" s="41"/>
      <c r="D11" s="146" t="s">
        <v>18</v>
      </c>
      <c r="E11" s="41"/>
      <c r="F11" s="136" t="s">
        <v>19</v>
      </c>
      <c r="G11" s="41"/>
      <c r="H11" s="41"/>
      <c r="I11" s="146" t="s">
        <v>20</v>
      </c>
      <c r="J11" s="136" t="s">
        <v>19</v>
      </c>
      <c r="K11" s="41"/>
      <c r="L11" s="148"/>
      <c r="S11" s="41"/>
      <c r="T11" s="41"/>
      <c r="U11" s="41"/>
      <c r="V11" s="41"/>
      <c r="W11" s="41"/>
      <c r="X11" s="41"/>
      <c r="Y11" s="41"/>
      <c r="Z11" s="41"/>
      <c r="AA11" s="41"/>
      <c r="AB11" s="41"/>
      <c r="AC11" s="41"/>
      <c r="AD11" s="41"/>
      <c r="AE11" s="41"/>
    </row>
    <row r="12" s="2" customFormat="1" ht="12" customHeight="1">
      <c r="A12" s="41"/>
      <c r="B12" s="47"/>
      <c r="C12" s="41"/>
      <c r="D12" s="146" t="s">
        <v>21</v>
      </c>
      <c r="E12" s="41"/>
      <c r="F12" s="136" t="s">
        <v>22</v>
      </c>
      <c r="G12" s="41"/>
      <c r="H12" s="41"/>
      <c r="I12" s="146" t="s">
        <v>23</v>
      </c>
      <c r="J12" s="150" t="str">
        <f>'Rekapitulace stavby'!AN8</f>
        <v>23. 4. 2024</v>
      </c>
      <c r="K12" s="41"/>
      <c r="L12" s="148"/>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8"/>
      <c r="S13" s="41"/>
      <c r="T13" s="41"/>
      <c r="U13" s="41"/>
      <c r="V13" s="41"/>
      <c r="W13" s="41"/>
      <c r="X13" s="41"/>
      <c r="Y13" s="41"/>
      <c r="Z13" s="41"/>
      <c r="AA13" s="41"/>
      <c r="AB13" s="41"/>
      <c r="AC13" s="41"/>
      <c r="AD13" s="41"/>
      <c r="AE13" s="41"/>
    </row>
    <row r="14" s="2" customFormat="1" ht="12" customHeight="1">
      <c r="A14" s="41"/>
      <c r="B14" s="47"/>
      <c r="C14" s="41"/>
      <c r="D14" s="146" t="s">
        <v>25</v>
      </c>
      <c r="E14" s="41"/>
      <c r="F14" s="41"/>
      <c r="G14" s="41"/>
      <c r="H14" s="41"/>
      <c r="I14" s="146" t="s">
        <v>26</v>
      </c>
      <c r="J14" s="136" t="s">
        <v>19</v>
      </c>
      <c r="K14" s="41"/>
      <c r="L14" s="148"/>
      <c r="S14" s="41"/>
      <c r="T14" s="41"/>
      <c r="U14" s="41"/>
      <c r="V14" s="41"/>
      <c r="W14" s="41"/>
      <c r="X14" s="41"/>
      <c r="Y14" s="41"/>
      <c r="Z14" s="41"/>
      <c r="AA14" s="41"/>
      <c r="AB14" s="41"/>
      <c r="AC14" s="41"/>
      <c r="AD14" s="41"/>
      <c r="AE14" s="41"/>
    </row>
    <row r="15" s="2" customFormat="1" ht="18" customHeight="1">
      <c r="A15" s="41"/>
      <c r="B15" s="47"/>
      <c r="C15" s="41"/>
      <c r="D15" s="41"/>
      <c r="E15" s="136" t="s">
        <v>27</v>
      </c>
      <c r="F15" s="41"/>
      <c r="G15" s="41"/>
      <c r="H15" s="41"/>
      <c r="I15" s="146" t="s">
        <v>28</v>
      </c>
      <c r="J15" s="136" t="s">
        <v>19</v>
      </c>
      <c r="K15" s="41"/>
      <c r="L15" s="148"/>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8"/>
      <c r="S16" s="41"/>
      <c r="T16" s="41"/>
      <c r="U16" s="41"/>
      <c r="V16" s="41"/>
      <c r="W16" s="41"/>
      <c r="X16" s="41"/>
      <c r="Y16" s="41"/>
      <c r="Z16" s="41"/>
      <c r="AA16" s="41"/>
      <c r="AB16" s="41"/>
      <c r="AC16" s="41"/>
      <c r="AD16" s="41"/>
      <c r="AE16" s="41"/>
    </row>
    <row r="17" s="2" customFormat="1" ht="12" customHeight="1">
      <c r="A17" s="41"/>
      <c r="B17" s="47"/>
      <c r="C17" s="41"/>
      <c r="D17" s="146" t="s">
        <v>29</v>
      </c>
      <c r="E17" s="41"/>
      <c r="F17" s="41"/>
      <c r="G17" s="41"/>
      <c r="H17" s="41"/>
      <c r="I17" s="146" t="s">
        <v>26</v>
      </c>
      <c r="J17" s="36" t="str">
        <f>'Rekapitulace stavby'!AN13</f>
        <v>Vyplň údaj</v>
      </c>
      <c r="K17" s="41"/>
      <c r="L17" s="148"/>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6" t="s">
        <v>28</v>
      </c>
      <c r="J18" s="36" t="str">
        <f>'Rekapitulace stavby'!AN14</f>
        <v>Vyplň údaj</v>
      </c>
      <c r="K18" s="41"/>
      <c r="L18" s="148"/>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8"/>
      <c r="S19" s="41"/>
      <c r="T19" s="41"/>
      <c r="U19" s="41"/>
      <c r="V19" s="41"/>
      <c r="W19" s="41"/>
      <c r="X19" s="41"/>
      <c r="Y19" s="41"/>
      <c r="Z19" s="41"/>
      <c r="AA19" s="41"/>
      <c r="AB19" s="41"/>
      <c r="AC19" s="41"/>
      <c r="AD19" s="41"/>
      <c r="AE19" s="41"/>
    </row>
    <row r="20" s="2" customFormat="1" ht="12" customHeight="1">
      <c r="A20" s="41"/>
      <c r="B20" s="47"/>
      <c r="C20" s="41"/>
      <c r="D20" s="146" t="s">
        <v>31</v>
      </c>
      <c r="E20" s="41"/>
      <c r="F20" s="41"/>
      <c r="G20" s="41"/>
      <c r="H20" s="41"/>
      <c r="I20" s="146" t="s">
        <v>26</v>
      </c>
      <c r="J20" s="136" t="s">
        <v>32</v>
      </c>
      <c r="K20" s="41"/>
      <c r="L20" s="148"/>
      <c r="S20" s="41"/>
      <c r="T20" s="41"/>
      <c r="U20" s="41"/>
      <c r="V20" s="41"/>
      <c r="W20" s="41"/>
      <c r="X20" s="41"/>
      <c r="Y20" s="41"/>
      <c r="Z20" s="41"/>
      <c r="AA20" s="41"/>
      <c r="AB20" s="41"/>
      <c r="AC20" s="41"/>
      <c r="AD20" s="41"/>
      <c r="AE20" s="41"/>
    </row>
    <row r="21" s="2" customFormat="1" ht="18" customHeight="1">
      <c r="A21" s="41"/>
      <c r="B21" s="47"/>
      <c r="C21" s="41"/>
      <c r="D21" s="41"/>
      <c r="E21" s="136" t="s">
        <v>33</v>
      </c>
      <c r="F21" s="41"/>
      <c r="G21" s="41"/>
      <c r="H21" s="41"/>
      <c r="I21" s="146" t="s">
        <v>28</v>
      </c>
      <c r="J21" s="136" t="s">
        <v>19</v>
      </c>
      <c r="K21" s="41"/>
      <c r="L21" s="148"/>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8"/>
      <c r="S22" s="41"/>
      <c r="T22" s="41"/>
      <c r="U22" s="41"/>
      <c r="V22" s="41"/>
      <c r="W22" s="41"/>
      <c r="X22" s="41"/>
      <c r="Y22" s="41"/>
      <c r="Z22" s="41"/>
      <c r="AA22" s="41"/>
      <c r="AB22" s="41"/>
      <c r="AC22" s="41"/>
      <c r="AD22" s="41"/>
      <c r="AE22" s="41"/>
    </row>
    <row r="23" s="2" customFormat="1" ht="12" customHeight="1">
      <c r="A23" s="41"/>
      <c r="B23" s="47"/>
      <c r="C23" s="41"/>
      <c r="D23" s="146" t="s">
        <v>35</v>
      </c>
      <c r="E23" s="41"/>
      <c r="F23" s="41"/>
      <c r="G23" s="41"/>
      <c r="H23" s="41"/>
      <c r="I23" s="146" t="s">
        <v>26</v>
      </c>
      <c r="J23" s="136" t="s">
        <v>36</v>
      </c>
      <c r="K23" s="41"/>
      <c r="L23" s="148"/>
      <c r="S23" s="41"/>
      <c r="T23" s="41"/>
      <c r="U23" s="41"/>
      <c r="V23" s="41"/>
      <c r="W23" s="41"/>
      <c r="X23" s="41"/>
      <c r="Y23" s="41"/>
      <c r="Z23" s="41"/>
      <c r="AA23" s="41"/>
      <c r="AB23" s="41"/>
      <c r="AC23" s="41"/>
      <c r="AD23" s="41"/>
      <c r="AE23" s="41"/>
    </row>
    <row r="24" s="2" customFormat="1" ht="18" customHeight="1">
      <c r="A24" s="41"/>
      <c r="B24" s="47"/>
      <c r="C24" s="41"/>
      <c r="D24" s="41"/>
      <c r="E24" s="136" t="s">
        <v>37</v>
      </c>
      <c r="F24" s="41"/>
      <c r="G24" s="41"/>
      <c r="H24" s="41"/>
      <c r="I24" s="146" t="s">
        <v>28</v>
      </c>
      <c r="J24" s="136" t="s">
        <v>19</v>
      </c>
      <c r="K24" s="41"/>
      <c r="L24" s="148"/>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8"/>
      <c r="S25" s="41"/>
      <c r="T25" s="41"/>
      <c r="U25" s="41"/>
      <c r="V25" s="41"/>
      <c r="W25" s="41"/>
      <c r="X25" s="41"/>
      <c r="Y25" s="41"/>
      <c r="Z25" s="41"/>
      <c r="AA25" s="41"/>
      <c r="AB25" s="41"/>
      <c r="AC25" s="41"/>
      <c r="AD25" s="41"/>
      <c r="AE25" s="41"/>
    </row>
    <row r="26" s="2" customFormat="1" ht="12" customHeight="1">
      <c r="A26" s="41"/>
      <c r="B26" s="47"/>
      <c r="C26" s="41"/>
      <c r="D26" s="146" t="s">
        <v>38</v>
      </c>
      <c r="E26" s="41"/>
      <c r="F26" s="41"/>
      <c r="G26" s="41"/>
      <c r="H26" s="41"/>
      <c r="I26" s="41"/>
      <c r="J26" s="41"/>
      <c r="K26" s="41"/>
      <c r="L26" s="148"/>
      <c r="S26" s="41"/>
      <c r="T26" s="41"/>
      <c r="U26" s="41"/>
      <c r="V26" s="41"/>
      <c r="W26" s="41"/>
      <c r="X26" s="41"/>
      <c r="Y26" s="41"/>
      <c r="Z26" s="41"/>
      <c r="AA26" s="41"/>
      <c r="AB26" s="41"/>
      <c r="AC26" s="41"/>
      <c r="AD26" s="41"/>
      <c r="AE26" s="41"/>
    </row>
    <row r="27" s="8" customFormat="1" ht="16.5" customHeight="1">
      <c r="A27" s="151"/>
      <c r="B27" s="152"/>
      <c r="C27" s="151"/>
      <c r="D27" s="151"/>
      <c r="E27" s="153" t="s">
        <v>19</v>
      </c>
      <c r="F27" s="153"/>
      <c r="G27" s="153"/>
      <c r="H27" s="153"/>
      <c r="I27" s="151"/>
      <c r="J27" s="151"/>
      <c r="K27" s="151"/>
      <c r="L27" s="154"/>
      <c r="S27" s="151"/>
      <c r="T27" s="151"/>
      <c r="U27" s="151"/>
      <c r="V27" s="151"/>
      <c r="W27" s="151"/>
      <c r="X27" s="151"/>
      <c r="Y27" s="151"/>
      <c r="Z27" s="151"/>
      <c r="AA27" s="151"/>
      <c r="AB27" s="151"/>
      <c r="AC27" s="151"/>
      <c r="AD27" s="151"/>
      <c r="AE27" s="151"/>
    </row>
    <row r="28" s="2" customFormat="1" ht="6.96" customHeight="1">
      <c r="A28" s="41"/>
      <c r="B28" s="47"/>
      <c r="C28" s="41"/>
      <c r="D28" s="41"/>
      <c r="E28" s="41"/>
      <c r="F28" s="41"/>
      <c r="G28" s="41"/>
      <c r="H28" s="41"/>
      <c r="I28" s="41"/>
      <c r="J28" s="41"/>
      <c r="K28" s="41"/>
      <c r="L28" s="148"/>
      <c r="S28" s="41"/>
      <c r="T28" s="41"/>
      <c r="U28" s="41"/>
      <c r="V28" s="41"/>
      <c r="W28" s="41"/>
      <c r="X28" s="41"/>
      <c r="Y28" s="41"/>
      <c r="Z28" s="41"/>
      <c r="AA28" s="41"/>
      <c r="AB28" s="41"/>
      <c r="AC28" s="41"/>
      <c r="AD28" s="41"/>
      <c r="AE28" s="41"/>
    </row>
    <row r="29" s="2" customFormat="1" ht="6.96" customHeight="1">
      <c r="A29" s="41"/>
      <c r="B29" s="47"/>
      <c r="C29" s="41"/>
      <c r="D29" s="155"/>
      <c r="E29" s="155"/>
      <c r="F29" s="155"/>
      <c r="G29" s="155"/>
      <c r="H29" s="155"/>
      <c r="I29" s="155"/>
      <c r="J29" s="155"/>
      <c r="K29" s="155"/>
      <c r="L29" s="148"/>
      <c r="S29" s="41"/>
      <c r="T29" s="41"/>
      <c r="U29" s="41"/>
      <c r="V29" s="41"/>
      <c r="W29" s="41"/>
      <c r="X29" s="41"/>
      <c r="Y29" s="41"/>
      <c r="Z29" s="41"/>
      <c r="AA29" s="41"/>
      <c r="AB29" s="41"/>
      <c r="AC29" s="41"/>
      <c r="AD29" s="41"/>
      <c r="AE29" s="41"/>
    </row>
    <row r="30" s="2" customFormat="1" ht="25.44" customHeight="1">
      <c r="A30" s="41"/>
      <c r="B30" s="47"/>
      <c r="C30" s="41"/>
      <c r="D30" s="156" t="s">
        <v>40</v>
      </c>
      <c r="E30" s="41"/>
      <c r="F30" s="41"/>
      <c r="G30" s="41"/>
      <c r="H30" s="41"/>
      <c r="I30" s="41"/>
      <c r="J30" s="157">
        <f>ROUND(J87, 2)</f>
        <v>0</v>
      </c>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14.4" customHeight="1">
      <c r="A32" s="41"/>
      <c r="B32" s="47"/>
      <c r="C32" s="41"/>
      <c r="D32" s="41"/>
      <c r="E32" s="41"/>
      <c r="F32" s="158" t="s">
        <v>42</v>
      </c>
      <c r="G32" s="41"/>
      <c r="H32" s="41"/>
      <c r="I32" s="158" t="s">
        <v>41</v>
      </c>
      <c r="J32" s="158" t="s">
        <v>43</v>
      </c>
      <c r="K32" s="41"/>
      <c r="L32" s="148"/>
      <c r="S32" s="41"/>
      <c r="T32" s="41"/>
      <c r="U32" s="41"/>
      <c r="V32" s="41"/>
      <c r="W32" s="41"/>
      <c r="X32" s="41"/>
      <c r="Y32" s="41"/>
      <c r="Z32" s="41"/>
      <c r="AA32" s="41"/>
      <c r="AB32" s="41"/>
      <c r="AC32" s="41"/>
      <c r="AD32" s="41"/>
      <c r="AE32" s="41"/>
    </row>
    <row r="33" s="2" customFormat="1" ht="14.4" customHeight="1">
      <c r="A33" s="41"/>
      <c r="B33" s="47"/>
      <c r="C33" s="41"/>
      <c r="D33" s="159" t="s">
        <v>44</v>
      </c>
      <c r="E33" s="146" t="s">
        <v>45</v>
      </c>
      <c r="F33" s="160">
        <f>ROUND((SUM(BE87:BE198)),  2)</f>
        <v>0</v>
      </c>
      <c r="G33" s="41"/>
      <c r="H33" s="41"/>
      <c r="I33" s="161">
        <v>0.20999999999999999</v>
      </c>
      <c r="J33" s="160">
        <f>ROUND(((SUM(BE87:BE198))*I33),  2)</f>
        <v>0</v>
      </c>
      <c r="K33" s="41"/>
      <c r="L33" s="148"/>
      <c r="S33" s="41"/>
      <c r="T33" s="41"/>
      <c r="U33" s="41"/>
      <c r="V33" s="41"/>
      <c r="W33" s="41"/>
      <c r="X33" s="41"/>
      <c r="Y33" s="41"/>
      <c r="Z33" s="41"/>
      <c r="AA33" s="41"/>
      <c r="AB33" s="41"/>
      <c r="AC33" s="41"/>
      <c r="AD33" s="41"/>
      <c r="AE33" s="41"/>
    </row>
    <row r="34" s="2" customFormat="1" ht="14.4" customHeight="1">
      <c r="A34" s="41"/>
      <c r="B34" s="47"/>
      <c r="C34" s="41"/>
      <c r="D34" s="41"/>
      <c r="E34" s="146" t="s">
        <v>46</v>
      </c>
      <c r="F34" s="160">
        <f>ROUND((SUM(BF87:BF198)),  2)</f>
        <v>0</v>
      </c>
      <c r="G34" s="41"/>
      <c r="H34" s="41"/>
      <c r="I34" s="161">
        <v>0.12</v>
      </c>
      <c r="J34" s="160">
        <f>ROUND(((SUM(BF87:BF198))*I34),  2)</f>
        <v>0</v>
      </c>
      <c r="K34" s="41"/>
      <c r="L34" s="148"/>
      <c r="S34" s="41"/>
      <c r="T34" s="41"/>
      <c r="U34" s="41"/>
      <c r="V34" s="41"/>
      <c r="W34" s="41"/>
      <c r="X34" s="41"/>
      <c r="Y34" s="41"/>
      <c r="Z34" s="41"/>
      <c r="AA34" s="41"/>
      <c r="AB34" s="41"/>
      <c r="AC34" s="41"/>
      <c r="AD34" s="41"/>
      <c r="AE34" s="41"/>
    </row>
    <row r="35" hidden="1" s="2" customFormat="1" ht="14.4" customHeight="1">
      <c r="A35" s="41"/>
      <c r="B35" s="47"/>
      <c r="C35" s="41"/>
      <c r="D35" s="41"/>
      <c r="E35" s="146" t="s">
        <v>47</v>
      </c>
      <c r="F35" s="160">
        <f>ROUND((SUM(BG87:BG198)),  2)</f>
        <v>0</v>
      </c>
      <c r="G35" s="41"/>
      <c r="H35" s="41"/>
      <c r="I35" s="161">
        <v>0.20999999999999999</v>
      </c>
      <c r="J35" s="160">
        <f>0</f>
        <v>0</v>
      </c>
      <c r="K35" s="41"/>
      <c r="L35" s="148"/>
      <c r="S35" s="41"/>
      <c r="T35" s="41"/>
      <c r="U35" s="41"/>
      <c r="V35" s="41"/>
      <c r="W35" s="41"/>
      <c r="X35" s="41"/>
      <c r="Y35" s="41"/>
      <c r="Z35" s="41"/>
      <c r="AA35" s="41"/>
      <c r="AB35" s="41"/>
      <c r="AC35" s="41"/>
      <c r="AD35" s="41"/>
      <c r="AE35" s="41"/>
    </row>
    <row r="36" hidden="1" s="2" customFormat="1" ht="14.4" customHeight="1">
      <c r="A36" s="41"/>
      <c r="B36" s="47"/>
      <c r="C36" s="41"/>
      <c r="D36" s="41"/>
      <c r="E36" s="146" t="s">
        <v>48</v>
      </c>
      <c r="F36" s="160">
        <f>ROUND((SUM(BH87:BH198)),  2)</f>
        <v>0</v>
      </c>
      <c r="G36" s="41"/>
      <c r="H36" s="41"/>
      <c r="I36" s="161">
        <v>0.12</v>
      </c>
      <c r="J36" s="160">
        <f>0</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49</v>
      </c>
      <c r="F37" s="160">
        <f>ROUND((SUM(BI87:BI198)),  2)</f>
        <v>0</v>
      </c>
      <c r="G37" s="41"/>
      <c r="H37" s="41"/>
      <c r="I37" s="161">
        <v>0</v>
      </c>
      <c r="J37" s="160">
        <f>0</f>
        <v>0</v>
      </c>
      <c r="K37" s="41"/>
      <c r="L37" s="148"/>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8"/>
      <c r="S38" s="41"/>
      <c r="T38" s="41"/>
      <c r="U38" s="41"/>
      <c r="V38" s="41"/>
      <c r="W38" s="41"/>
      <c r="X38" s="41"/>
      <c r="Y38" s="41"/>
      <c r="Z38" s="41"/>
      <c r="AA38" s="41"/>
      <c r="AB38" s="41"/>
      <c r="AC38" s="41"/>
      <c r="AD38" s="41"/>
      <c r="AE38" s="41"/>
    </row>
    <row r="39" s="2" customFormat="1" ht="25.44" customHeight="1">
      <c r="A39" s="41"/>
      <c r="B39" s="47"/>
      <c r="C39" s="162"/>
      <c r="D39" s="163" t="s">
        <v>50</v>
      </c>
      <c r="E39" s="164"/>
      <c r="F39" s="164"/>
      <c r="G39" s="165" t="s">
        <v>51</v>
      </c>
      <c r="H39" s="166" t="s">
        <v>52</v>
      </c>
      <c r="I39" s="164"/>
      <c r="J39" s="167">
        <f>SUM(J30:J37)</f>
        <v>0</v>
      </c>
      <c r="K39" s="168"/>
      <c r="L39" s="148"/>
      <c r="S39" s="41"/>
      <c r="T39" s="41"/>
      <c r="U39" s="41"/>
      <c r="V39" s="41"/>
      <c r="W39" s="41"/>
      <c r="X39" s="41"/>
      <c r="Y39" s="41"/>
      <c r="Z39" s="41"/>
      <c r="AA39" s="41"/>
      <c r="AB39" s="41"/>
      <c r="AC39" s="41"/>
      <c r="AD39" s="41"/>
      <c r="AE39" s="41"/>
    </row>
    <row r="40" s="2" customFormat="1" ht="14.4" customHeight="1">
      <c r="A40" s="41"/>
      <c r="B40" s="169"/>
      <c r="C40" s="170"/>
      <c r="D40" s="170"/>
      <c r="E40" s="170"/>
      <c r="F40" s="170"/>
      <c r="G40" s="170"/>
      <c r="H40" s="170"/>
      <c r="I40" s="170"/>
      <c r="J40" s="170"/>
      <c r="K40" s="170"/>
      <c r="L40" s="148"/>
      <c r="S40" s="41"/>
      <c r="T40" s="41"/>
      <c r="U40" s="41"/>
      <c r="V40" s="41"/>
      <c r="W40" s="41"/>
      <c r="X40" s="41"/>
      <c r="Y40" s="41"/>
      <c r="Z40" s="41"/>
      <c r="AA40" s="41"/>
      <c r="AB40" s="41"/>
      <c r="AC40" s="41"/>
      <c r="AD40" s="41"/>
      <c r="AE40" s="41"/>
    </row>
    <row r="44" s="2" customFormat="1" ht="6.96" customHeight="1">
      <c r="A44" s="41"/>
      <c r="B44" s="171"/>
      <c r="C44" s="172"/>
      <c r="D44" s="172"/>
      <c r="E44" s="172"/>
      <c r="F44" s="172"/>
      <c r="G44" s="172"/>
      <c r="H44" s="172"/>
      <c r="I44" s="172"/>
      <c r="J44" s="172"/>
      <c r="K44" s="172"/>
      <c r="L44" s="148"/>
      <c r="S44" s="41"/>
      <c r="T44" s="41"/>
      <c r="U44" s="41"/>
      <c r="V44" s="41"/>
      <c r="W44" s="41"/>
      <c r="X44" s="41"/>
      <c r="Y44" s="41"/>
      <c r="Z44" s="41"/>
      <c r="AA44" s="41"/>
      <c r="AB44" s="41"/>
      <c r="AC44" s="41"/>
      <c r="AD44" s="41"/>
      <c r="AE44" s="41"/>
    </row>
    <row r="45" s="2" customFormat="1" ht="24.96" customHeight="1">
      <c r="A45" s="41"/>
      <c r="B45" s="42"/>
      <c r="C45" s="26" t="s">
        <v>136</v>
      </c>
      <c r="D45" s="43"/>
      <c r="E45" s="43"/>
      <c r="F45" s="43"/>
      <c r="G45" s="43"/>
      <c r="H45" s="43"/>
      <c r="I45" s="43"/>
      <c r="J45" s="43"/>
      <c r="K45" s="43"/>
      <c r="L45" s="148"/>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8"/>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16.5" customHeight="1">
      <c r="A48" s="41"/>
      <c r="B48" s="42"/>
      <c r="C48" s="43"/>
      <c r="D48" s="43"/>
      <c r="E48" s="173" t="str">
        <f>E7</f>
        <v>MŠ Záchlumí - přístavba pavilonu</v>
      </c>
      <c r="F48" s="35"/>
      <c r="G48" s="35"/>
      <c r="H48" s="35"/>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132</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72" t="str">
        <f>E9</f>
        <v>SO 04 - Parkoviště</v>
      </c>
      <c r="F50" s="43"/>
      <c r="G50" s="43"/>
      <c r="H50" s="43"/>
      <c r="I50" s="43"/>
      <c r="J50" s="43"/>
      <c r="K50" s="43"/>
      <c r="L50" s="148"/>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 </v>
      </c>
      <c r="G52" s="43"/>
      <c r="H52" s="43"/>
      <c r="I52" s="35" t="s">
        <v>23</v>
      </c>
      <c r="J52" s="75" t="str">
        <f>IF(J12="","",J12)</f>
        <v>23. 4. 2024</v>
      </c>
      <c r="K52" s="43"/>
      <c r="L52" s="148"/>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Obec Záchlumí</v>
      </c>
      <c r="G54" s="43"/>
      <c r="H54" s="43"/>
      <c r="I54" s="35" t="s">
        <v>31</v>
      </c>
      <c r="J54" s="39" t="str">
        <f>E21</f>
        <v>Ing. Miloš Valíček</v>
      </c>
      <c r="K54" s="43"/>
      <c r="L54" s="148"/>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35</v>
      </c>
      <c r="J55" s="39" t="str">
        <f>E24</f>
        <v xml:space="preserve">Veronika Šoulová </v>
      </c>
      <c r="K55" s="43"/>
      <c r="L55" s="148"/>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8"/>
      <c r="S56" s="41"/>
      <c r="T56" s="41"/>
      <c r="U56" s="41"/>
      <c r="V56" s="41"/>
      <c r="W56" s="41"/>
      <c r="X56" s="41"/>
      <c r="Y56" s="41"/>
      <c r="Z56" s="41"/>
      <c r="AA56" s="41"/>
      <c r="AB56" s="41"/>
      <c r="AC56" s="41"/>
      <c r="AD56" s="41"/>
      <c r="AE56" s="41"/>
    </row>
    <row r="57" s="2" customFormat="1" ht="29.28" customHeight="1">
      <c r="A57" s="41"/>
      <c r="B57" s="42"/>
      <c r="C57" s="174" t="s">
        <v>137</v>
      </c>
      <c r="D57" s="175"/>
      <c r="E57" s="175"/>
      <c r="F57" s="175"/>
      <c r="G57" s="175"/>
      <c r="H57" s="175"/>
      <c r="I57" s="175"/>
      <c r="J57" s="176" t="s">
        <v>138</v>
      </c>
      <c r="K57" s="175"/>
      <c r="L57" s="148"/>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8"/>
      <c r="S58" s="41"/>
      <c r="T58" s="41"/>
      <c r="U58" s="41"/>
      <c r="V58" s="41"/>
      <c r="W58" s="41"/>
      <c r="X58" s="41"/>
      <c r="Y58" s="41"/>
      <c r="Z58" s="41"/>
      <c r="AA58" s="41"/>
      <c r="AB58" s="41"/>
      <c r="AC58" s="41"/>
      <c r="AD58" s="41"/>
      <c r="AE58" s="41"/>
    </row>
    <row r="59" s="2" customFormat="1" ht="22.8" customHeight="1">
      <c r="A59" s="41"/>
      <c r="B59" s="42"/>
      <c r="C59" s="177" t="s">
        <v>72</v>
      </c>
      <c r="D59" s="43"/>
      <c r="E59" s="43"/>
      <c r="F59" s="43"/>
      <c r="G59" s="43"/>
      <c r="H59" s="43"/>
      <c r="I59" s="43"/>
      <c r="J59" s="105">
        <f>J87</f>
        <v>0</v>
      </c>
      <c r="K59" s="43"/>
      <c r="L59" s="148"/>
      <c r="S59" s="41"/>
      <c r="T59" s="41"/>
      <c r="U59" s="41"/>
      <c r="V59" s="41"/>
      <c r="W59" s="41"/>
      <c r="X59" s="41"/>
      <c r="Y59" s="41"/>
      <c r="Z59" s="41"/>
      <c r="AA59" s="41"/>
      <c r="AB59" s="41"/>
      <c r="AC59" s="41"/>
      <c r="AD59" s="41"/>
      <c r="AE59" s="41"/>
      <c r="AU59" s="20" t="s">
        <v>139</v>
      </c>
    </row>
    <row r="60" s="9" customFormat="1" ht="24.96" customHeight="1">
      <c r="A60" s="9"/>
      <c r="B60" s="178"/>
      <c r="C60" s="179"/>
      <c r="D60" s="180" t="s">
        <v>140</v>
      </c>
      <c r="E60" s="181"/>
      <c r="F60" s="181"/>
      <c r="G60" s="181"/>
      <c r="H60" s="181"/>
      <c r="I60" s="181"/>
      <c r="J60" s="182">
        <f>J88</f>
        <v>0</v>
      </c>
      <c r="K60" s="179"/>
      <c r="L60" s="183"/>
      <c r="S60" s="9"/>
      <c r="T60" s="9"/>
      <c r="U60" s="9"/>
      <c r="V60" s="9"/>
      <c r="W60" s="9"/>
      <c r="X60" s="9"/>
      <c r="Y60" s="9"/>
      <c r="Z60" s="9"/>
      <c r="AA60" s="9"/>
      <c r="AB60" s="9"/>
      <c r="AC60" s="9"/>
      <c r="AD60" s="9"/>
      <c r="AE60" s="9"/>
    </row>
    <row r="61" s="10" customFormat="1" ht="19.92" customHeight="1">
      <c r="A61" s="10"/>
      <c r="B61" s="184"/>
      <c r="C61" s="128"/>
      <c r="D61" s="185" t="s">
        <v>141</v>
      </c>
      <c r="E61" s="186"/>
      <c r="F61" s="186"/>
      <c r="G61" s="186"/>
      <c r="H61" s="186"/>
      <c r="I61" s="186"/>
      <c r="J61" s="187">
        <f>J89</f>
        <v>0</v>
      </c>
      <c r="K61" s="128"/>
      <c r="L61" s="188"/>
      <c r="S61" s="10"/>
      <c r="T61" s="10"/>
      <c r="U61" s="10"/>
      <c r="V61" s="10"/>
      <c r="W61" s="10"/>
      <c r="X61" s="10"/>
      <c r="Y61" s="10"/>
      <c r="Z61" s="10"/>
      <c r="AA61" s="10"/>
      <c r="AB61" s="10"/>
      <c r="AC61" s="10"/>
      <c r="AD61" s="10"/>
      <c r="AE61" s="10"/>
    </row>
    <row r="62" s="10" customFormat="1" ht="19.92" customHeight="1">
      <c r="A62" s="10"/>
      <c r="B62" s="184"/>
      <c r="C62" s="128"/>
      <c r="D62" s="185" t="s">
        <v>2779</v>
      </c>
      <c r="E62" s="186"/>
      <c r="F62" s="186"/>
      <c r="G62" s="186"/>
      <c r="H62" s="186"/>
      <c r="I62" s="186"/>
      <c r="J62" s="187">
        <f>J125</f>
        <v>0</v>
      </c>
      <c r="K62" s="128"/>
      <c r="L62" s="188"/>
      <c r="S62" s="10"/>
      <c r="T62" s="10"/>
      <c r="U62" s="10"/>
      <c r="V62" s="10"/>
      <c r="W62" s="10"/>
      <c r="X62" s="10"/>
      <c r="Y62" s="10"/>
      <c r="Z62" s="10"/>
      <c r="AA62" s="10"/>
      <c r="AB62" s="10"/>
      <c r="AC62" s="10"/>
      <c r="AD62" s="10"/>
      <c r="AE62" s="10"/>
    </row>
    <row r="63" s="10" customFormat="1" ht="19.92" customHeight="1">
      <c r="A63" s="10"/>
      <c r="B63" s="184"/>
      <c r="C63" s="128"/>
      <c r="D63" s="185" t="s">
        <v>144</v>
      </c>
      <c r="E63" s="186"/>
      <c r="F63" s="186"/>
      <c r="G63" s="186"/>
      <c r="H63" s="186"/>
      <c r="I63" s="186"/>
      <c r="J63" s="187">
        <f>J151</f>
        <v>0</v>
      </c>
      <c r="K63" s="128"/>
      <c r="L63" s="188"/>
      <c r="S63" s="10"/>
      <c r="T63" s="10"/>
      <c r="U63" s="10"/>
      <c r="V63" s="10"/>
      <c r="W63" s="10"/>
      <c r="X63" s="10"/>
      <c r="Y63" s="10"/>
      <c r="Z63" s="10"/>
      <c r="AA63" s="10"/>
      <c r="AB63" s="10"/>
      <c r="AC63" s="10"/>
      <c r="AD63" s="10"/>
      <c r="AE63" s="10"/>
    </row>
    <row r="64" s="10" customFormat="1" ht="19.92" customHeight="1">
      <c r="A64" s="10"/>
      <c r="B64" s="184"/>
      <c r="C64" s="128"/>
      <c r="D64" s="185" t="s">
        <v>2311</v>
      </c>
      <c r="E64" s="186"/>
      <c r="F64" s="186"/>
      <c r="G64" s="186"/>
      <c r="H64" s="186"/>
      <c r="I64" s="186"/>
      <c r="J64" s="187">
        <f>J183</f>
        <v>0</v>
      </c>
      <c r="K64" s="128"/>
      <c r="L64" s="188"/>
      <c r="S64" s="10"/>
      <c r="T64" s="10"/>
      <c r="U64" s="10"/>
      <c r="V64" s="10"/>
      <c r="W64" s="10"/>
      <c r="X64" s="10"/>
      <c r="Y64" s="10"/>
      <c r="Z64" s="10"/>
      <c r="AA64" s="10"/>
      <c r="AB64" s="10"/>
      <c r="AC64" s="10"/>
      <c r="AD64" s="10"/>
      <c r="AE64" s="10"/>
    </row>
    <row r="65" s="10" customFormat="1" ht="19.92" customHeight="1">
      <c r="A65" s="10"/>
      <c r="B65" s="184"/>
      <c r="C65" s="128"/>
      <c r="D65" s="185" t="s">
        <v>145</v>
      </c>
      <c r="E65" s="186"/>
      <c r="F65" s="186"/>
      <c r="G65" s="186"/>
      <c r="H65" s="186"/>
      <c r="I65" s="186"/>
      <c r="J65" s="187">
        <f>J192</f>
        <v>0</v>
      </c>
      <c r="K65" s="128"/>
      <c r="L65" s="188"/>
      <c r="S65" s="10"/>
      <c r="T65" s="10"/>
      <c r="U65" s="10"/>
      <c r="V65" s="10"/>
      <c r="W65" s="10"/>
      <c r="X65" s="10"/>
      <c r="Y65" s="10"/>
      <c r="Z65" s="10"/>
      <c r="AA65" s="10"/>
      <c r="AB65" s="10"/>
      <c r="AC65" s="10"/>
      <c r="AD65" s="10"/>
      <c r="AE65" s="10"/>
    </row>
    <row r="66" s="9" customFormat="1" ht="24.96" customHeight="1">
      <c r="A66" s="9"/>
      <c r="B66" s="178"/>
      <c r="C66" s="179"/>
      <c r="D66" s="180" t="s">
        <v>3126</v>
      </c>
      <c r="E66" s="181"/>
      <c r="F66" s="181"/>
      <c r="G66" s="181"/>
      <c r="H66" s="181"/>
      <c r="I66" s="181"/>
      <c r="J66" s="182">
        <f>J195</f>
        <v>0</v>
      </c>
      <c r="K66" s="179"/>
      <c r="L66" s="183"/>
      <c r="S66" s="9"/>
      <c r="T66" s="9"/>
      <c r="U66" s="9"/>
      <c r="V66" s="9"/>
      <c r="W66" s="9"/>
      <c r="X66" s="9"/>
      <c r="Y66" s="9"/>
      <c r="Z66" s="9"/>
      <c r="AA66" s="9"/>
      <c r="AB66" s="9"/>
      <c r="AC66" s="9"/>
      <c r="AD66" s="9"/>
      <c r="AE66" s="9"/>
    </row>
    <row r="67" s="10" customFormat="1" ht="19.92" customHeight="1">
      <c r="A67" s="10"/>
      <c r="B67" s="184"/>
      <c r="C67" s="128"/>
      <c r="D67" s="185" t="s">
        <v>3127</v>
      </c>
      <c r="E67" s="186"/>
      <c r="F67" s="186"/>
      <c r="G67" s="186"/>
      <c r="H67" s="186"/>
      <c r="I67" s="186"/>
      <c r="J67" s="187">
        <f>J196</f>
        <v>0</v>
      </c>
      <c r="K67" s="128"/>
      <c r="L67" s="188"/>
      <c r="S67" s="10"/>
      <c r="T67" s="10"/>
      <c r="U67" s="10"/>
      <c r="V67" s="10"/>
      <c r="W67" s="10"/>
      <c r="X67" s="10"/>
      <c r="Y67" s="10"/>
      <c r="Z67" s="10"/>
      <c r="AA67" s="10"/>
      <c r="AB67" s="10"/>
      <c r="AC67" s="10"/>
      <c r="AD67" s="10"/>
      <c r="AE67" s="10"/>
    </row>
    <row r="68" s="2" customFormat="1" ht="21.84" customHeight="1">
      <c r="A68" s="41"/>
      <c r="B68" s="42"/>
      <c r="C68" s="43"/>
      <c r="D68" s="43"/>
      <c r="E68" s="43"/>
      <c r="F68" s="43"/>
      <c r="G68" s="43"/>
      <c r="H68" s="43"/>
      <c r="I68" s="43"/>
      <c r="J68" s="43"/>
      <c r="K68" s="43"/>
      <c r="L68" s="148"/>
      <c r="S68" s="41"/>
      <c r="T68" s="41"/>
      <c r="U68" s="41"/>
      <c r="V68" s="41"/>
      <c r="W68" s="41"/>
      <c r="X68" s="41"/>
      <c r="Y68" s="41"/>
      <c r="Z68" s="41"/>
      <c r="AA68" s="41"/>
      <c r="AB68" s="41"/>
      <c r="AC68" s="41"/>
      <c r="AD68" s="41"/>
      <c r="AE68" s="41"/>
    </row>
    <row r="69" s="2" customFormat="1" ht="6.96" customHeight="1">
      <c r="A69" s="41"/>
      <c r="B69" s="62"/>
      <c r="C69" s="63"/>
      <c r="D69" s="63"/>
      <c r="E69" s="63"/>
      <c r="F69" s="63"/>
      <c r="G69" s="63"/>
      <c r="H69" s="63"/>
      <c r="I69" s="63"/>
      <c r="J69" s="63"/>
      <c r="K69" s="63"/>
      <c r="L69" s="148"/>
      <c r="S69" s="41"/>
      <c r="T69" s="41"/>
      <c r="U69" s="41"/>
      <c r="V69" s="41"/>
      <c r="W69" s="41"/>
      <c r="X69" s="41"/>
      <c r="Y69" s="41"/>
      <c r="Z69" s="41"/>
      <c r="AA69" s="41"/>
      <c r="AB69" s="41"/>
      <c r="AC69" s="41"/>
      <c r="AD69" s="41"/>
      <c r="AE69" s="41"/>
    </row>
    <row r="73" s="2" customFormat="1" ht="6.96" customHeight="1">
      <c r="A73" s="41"/>
      <c r="B73" s="64"/>
      <c r="C73" s="65"/>
      <c r="D73" s="65"/>
      <c r="E73" s="65"/>
      <c r="F73" s="65"/>
      <c r="G73" s="65"/>
      <c r="H73" s="65"/>
      <c r="I73" s="65"/>
      <c r="J73" s="65"/>
      <c r="K73" s="65"/>
      <c r="L73" s="148"/>
      <c r="S73" s="41"/>
      <c r="T73" s="41"/>
      <c r="U73" s="41"/>
      <c r="V73" s="41"/>
      <c r="W73" s="41"/>
      <c r="X73" s="41"/>
      <c r="Y73" s="41"/>
      <c r="Z73" s="41"/>
      <c r="AA73" s="41"/>
      <c r="AB73" s="41"/>
      <c r="AC73" s="41"/>
      <c r="AD73" s="41"/>
      <c r="AE73" s="41"/>
    </row>
    <row r="74" s="2" customFormat="1" ht="24.96" customHeight="1">
      <c r="A74" s="41"/>
      <c r="B74" s="42"/>
      <c r="C74" s="26" t="s">
        <v>165</v>
      </c>
      <c r="D74" s="43"/>
      <c r="E74" s="43"/>
      <c r="F74" s="43"/>
      <c r="G74" s="43"/>
      <c r="H74" s="43"/>
      <c r="I74" s="43"/>
      <c r="J74" s="43"/>
      <c r="K74" s="43"/>
      <c r="L74" s="148"/>
      <c r="S74" s="41"/>
      <c r="T74" s="41"/>
      <c r="U74" s="41"/>
      <c r="V74" s="41"/>
      <c r="W74" s="41"/>
      <c r="X74" s="41"/>
      <c r="Y74" s="41"/>
      <c r="Z74" s="41"/>
      <c r="AA74" s="41"/>
      <c r="AB74" s="41"/>
      <c r="AC74" s="41"/>
      <c r="AD74" s="41"/>
      <c r="AE74" s="41"/>
    </row>
    <row r="75" s="2" customFormat="1" ht="6.96" customHeight="1">
      <c r="A75" s="41"/>
      <c r="B75" s="42"/>
      <c r="C75" s="43"/>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12" customHeight="1">
      <c r="A76" s="41"/>
      <c r="B76" s="42"/>
      <c r="C76" s="35" t="s">
        <v>16</v>
      </c>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16.5" customHeight="1">
      <c r="A77" s="41"/>
      <c r="B77" s="42"/>
      <c r="C77" s="43"/>
      <c r="D77" s="43"/>
      <c r="E77" s="173" t="str">
        <f>E7</f>
        <v>MŠ Záchlumí - přístavba pavilonu</v>
      </c>
      <c r="F77" s="35"/>
      <c r="G77" s="35"/>
      <c r="H77" s="35"/>
      <c r="I77" s="43"/>
      <c r="J77" s="43"/>
      <c r="K77" s="43"/>
      <c r="L77" s="148"/>
      <c r="S77" s="41"/>
      <c r="T77" s="41"/>
      <c r="U77" s="41"/>
      <c r="V77" s="41"/>
      <c r="W77" s="41"/>
      <c r="X77" s="41"/>
      <c r="Y77" s="41"/>
      <c r="Z77" s="41"/>
      <c r="AA77" s="41"/>
      <c r="AB77" s="41"/>
      <c r="AC77" s="41"/>
      <c r="AD77" s="41"/>
      <c r="AE77" s="41"/>
    </row>
    <row r="78" s="2" customFormat="1" ht="12" customHeight="1">
      <c r="A78" s="41"/>
      <c r="B78" s="42"/>
      <c r="C78" s="35" t="s">
        <v>132</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16.5" customHeight="1">
      <c r="A79" s="41"/>
      <c r="B79" s="42"/>
      <c r="C79" s="43"/>
      <c r="D79" s="43"/>
      <c r="E79" s="72" t="str">
        <f>E9</f>
        <v>SO 04 - Parkoviště</v>
      </c>
      <c r="F79" s="43"/>
      <c r="G79" s="43"/>
      <c r="H79" s="43"/>
      <c r="I79" s="43"/>
      <c r="J79" s="43"/>
      <c r="K79" s="43"/>
      <c r="L79" s="148"/>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8"/>
      <c r="S80" s="41"/>
      <c r="T80" s="41"/>
      <c r="U80" s="41"/>
      <c r="V80" s="41"/>
      <c r="W80" s="41"/>
      <c r="X80" s="41"/>
      <c r="Y80" s="41"/>
      <c r="Z80" s="41"/>
      <c r="AA80" s="41"/>
      <c r="AB80" s="41"/>
      <c r="AC80" s="41"/>
      <c r="AD80" s="41"/>
      <c r="AE80" s="41"/>
    </row>
    <row r="81" s="2" customFormat="1" ht="12" customHeight="1">
      <c r="A81" s="41"/>
      <c r="B81" s="42"/>
      <c r="C81" s="35" t="s">
        <v>21</v>
      </c>
      <c r="D81" s="43"/>
      <c r="E81" s="43"/>
      <c r="F81" s="30" t="str">
        <f>F12</f>
        <v xml:space="preserve"> </v>
      </c>
      <c r="G81" s="43"/>
      <c r="H81" s="43"/>
      <c r="I81" s="35" t="s">
        <v>23</v>
      </c>
      <c r="J81" s="75" t="str">
        <f>IF(J12="","",J12)</f>
        <v>23. 4. 2024</v>
      </c>
      <c r="K81" s="43"/>
      <c r="L81" s="148"/>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8"/>
      <c r="S82" s="41"/>
      <c r="T82" s="41"/>
      <c r="U82" s="41"/>
      <c r="V82" s="41"/>
      <c r="W82" s="41"/>
      <c r="X82" s="41"/>
      <c r="Y82" s="41"/>
      <c r="Z82" s="41"/>
      <c r="AA82" s="41"/>
      <c r="AB82" s="41"/>
      <c r="AC82" s="41"/>
      <c r="AD82" s="41"/>
      <c r="AE82" s="41"/>
    </row>
    <row r="83" s="2" customFormat="1" ht="15.15" customHeight="1">
      <c r="A83" s="41"/>
      <c r="B83" s="42"/>
      <c r="C83" s="35" t="s">
        <v>25</v>
      </c>
      <c r="D83" s="43"/>
      <c r="E83" s="43"/>
      <c r="F83" s="30" t="str">
        <f>E15</f>
        <v>Obec Záchlumí</v>
      </c>
      <c r="G83" s="43"/>
      <c r="H83" s="43"/>
      <c r="I83" s="35" t="s">
        <v>31</v>
      </c>
      <c r="J83" s="39" t="str">
        <f>E21</f>
        <v>Ing. Miloš Valíček</v>
      </c>
      <c r="K83" s="43"/>
      <c r="L83" s="148"/>
      <c r="S83" s="41"/>
      <c r="T83" s="41"/>
      <c r="U83" s="41"/>
      <c r="V83" s="41"/>
      <c r="W83" s="41"/>
      <c r="X83" s="41"/>
      <c r="Y83" s="41"/>
      <c r="Z83" s="41"/>
      <c r="AA83" s="41"/>
      <c r="AB83" s="41"/>
      <c r="AC83" s="41"/>
      <c r="AD83" s="41"/>
      <c r="AE83" s="41"/>
    </row>
    <row r="84" s="2" customFormat="1" ht="15.15" customHeight="1">
      <c r="A84" s="41"/>
      <c r="B84" s="42"/>
      <c r="C84" s="35" t="s">
        <v>29</v>
      </c>
      <c r="D84" s="43"/>
      <c r="E84" s="43"/>
      <c r="F84" s="30" t="str">
        <f>IF(E18="","",E18)</f>
        <v>Vyplň údaj</v>
      </c>
      <c r="G84" s="43"/>
      <c r="H84" s="43"/>
      <c r="I84" s="35" t="s">
        <v>35</v>
      </c>
      <c r="J84" s="39" t="str">
        <f>E24</f>
        <v xml:space="preserve">Veronika Šoulová </v>
      </c>
      <c r="K84" s="43"/>
      <c r="L84" s="148"/>
      <c r="S84" s="41"/>
      <c r="T84" s="41"/>
      <c r="U84" s="41"/>
      <c r="V84" s="41"/>
      <c r="W84" s="41"/>
      <c r="X84" s="41"/>
      <c r="Y84" s="41"/>
      <c r="Z84" s="41"/>
      <c r="AA84" s="41"/>
      <c r="AB84" s="41"/>
      <c r="AC84" s="41"/>
      <c r="AD84" s="41"/>
      <c r="AE84" s="41"/>
    </row>
    <row r="85" s="2" customFormat="1" ht="10.32" customHeight="1">
      <c r="A85" s="41"/>
      <c r="B85" s="42"/>
      <c r="C85" s="43"/>
      <c r="D85" s="43"/>
      <c r="E85" s="43"/>
      <c r="F85" s="43"/>
      <c r="G85" s="43"/>
      <c r="H85" s="43"/>
      <c r="I85" s="43"/>
      <c r="J85" s="43"/>
      <c r="K85" s="43"/>
      <c r="L85" s="148"/>
      <c r="S85" s="41"/>
      <c r="T85" s="41"/>
      <c r="U85" s="41"/>
      <c r="V85" s="41"/>
      <c r="W85" s="41"/>
      <c r="X85" s="41"/>
      <c r="Y85" s="41"/>
      <c r="Z85" s="41"/>
      <c r="AA85" s="41"/>
      <c r="AB85" s="41"/>
      <c r="AC85" s="41"/>
      <c r="AD85" s="41"/>
      <c r="AE85" s="41"/>
    </row>
    <row r="86" s="11" customFormat="1" ht="29.28" customHeight="1">
      <c r="A86" s="189"/>
      <c r="B86" s="190"/>
      <c r="C86" s="191" t="s">
        <v>166</v>
      </c>
      <c r="D86" s="192" t="s">
        <v>59</v>
      </c>
      <c r="E86" s="192" t="s">
        <v>55</v>
      </c>
      <c r="F86" s="192" t="s">
        <v>56</v>
      </c>
      <c r="G86" s="192" t="s">
        <v>167</v>
      </c>
      <c r="H86" s="192" t="s">
        <v>168</v>
      </c>
      <c r="I86" s="192" t="s">
        <v>169</v>
      </c>
      <c r="J86" s="192" t="s">
        <v>138</v>
      </c>
      <c r="K86" s="193" t="s">
        <v>170</v>
      </c>
      <c r="L86" s="194"/>
      <c r="M86" s="95" t="s">
        <v>19</v>
      </c>
      <c r="N86" s="96" t="s">
        <v>44</v>
      </c>
      <c r="O86" s="96" t="s">
        <v>171</v>
      </c>
      <c r="P86" s="96" t="s">
        <v>172</v>
      </c>
      <c r="Q86" s="96" t="s">
        <v>173</v>
      </c>
      <c r="R86" s="96" t="s">
        <v>174</v>
      </c>
      <c r="S86" s="96" t="s">
        <v>175</v>
      </c>
      <c r="T86" s="97" t="s">
        <v>176</v>
      </c>
      <c r="U86" s="189"/>
      <c r="V86" s="189"/>
      <c r="W86" s="189"/>
      <c r="X86" s="189"/>
      <c r="Y86" s="189"/>
      <c r="Z86" s="189"/>
      <c r="AA86" s="189"/>
      <c r="AB86" s="189"/>
      <c r="AC86" s="189"/>
      <c r="AD86" s="189"/>
      <c r="AE86" s="189"/>
    </row>
    <row r="87" s="2" customFormat="1" ht="22.8" customHeight="1">
      <c r="A87" s="41"/>
      <c r="B87" s="42"/>
      <c r="C87" s="102" t="s">
        <v>177</v>
      </c>
      <c r="D87" s="43"/>
      <c r="E87" s="43"/>
      <c r="F87" s="43"/>
      <c r="G87" s="43"/>
      <c r="H87" s="43"/>
      <c r="I87" s="43"/>
      <c r="J87" s="195">
        <f>BK87</f>
        <v>0</v>
      </c>
      <c r="K87" s="43"/>
      <c r="L87" s="47"/>
      <c r="M87" s="98"/>
      <c r="N87" s="196"/>
      <c r="O87" s="99"/>
      <c r="P87" s="197">
        <f>P88+P195</f>
        <v>0</v>
      </c>
      <c r="Q87" s="99"/>
      <c r="R87" s="197">
        <f>R88+R195</f>
        <v>39.212959099999999</v>
      </c>
      <c r="S87" s="99"/>
      <c r="T87" s="198">
        <f>T88+T195</f>
        <v>1.3899999999999999</v>
      </c>
      <c r="U87" s="41"/>
      <c r="V87" s="41"/>
      <c r="W87" s="41"/>
      <c r="X87" s="41"/>
      <c r="Y87" s="41"/>
      <c r="Z87" s="41"/>
      <c r="AA87" s="41"/>
      <c r="AB87" s="41"/>
      <c r="AC87" s="41"/>
      <c r="AD87" s="41"/>
      <c r="AE87" s="41"/>
      <c r="AT87" s="20" t="s">
        <v>73</v>
      </c>
      <c r="AU87" s="20" t="s">
        <v>139</v>
      </c>
      <c r="BK87" s="199">
        <f>BK88+BK195</f>
        <v>0</v>
      </c>
    </row>
    <row r="88" s="12" customFormat="1" ht="25.92" customHeight="1">
      <c r="A88" s="12"/>
      <c r="B88" s="200"/>
      <c r="C88" s="201"/>
      <c r="D88" s="202" t="s">
        <v>73</v>
      </c>
      <c r="E88" s="203" t="s">
        <v>178</v>
      </c>
      <c r="F88" s="203" t="s">
        <v>179</v>
      </c>
      <c r="G88" s="201"/>
      <c r="H88" s="201"/>
      <c r="I88" s="204"/>
      <c r="J88" s="205">
        <f>BK88</f>
        <v>0</v>
      </c>
      <c r="K88" s="201"/>
      <c r="L88" s="206"/>
      <c r="M88" s="207"/>
      <c r="N88" s="208"/>
      <c r="O88" s="208"/>
      <c r="P88" s="209">
        <f>P89+P125+P151+P183+P192</f>
        <v>0</v>
      </c>
      <c r="Q88" s="208"/>
      <c r="R88" s="209">
        <f>R89+R125+R151+R183+R192</f>
        <v>30.2369591</v>
      </c>
      <c r="S88" s="208"/>
      <c r="T88" s="210">
        <f>T89+T125+T151+T183+T192</f>
        <v>1.3899999999999999</v>
      </c>
      <c r="U88" s="12"/>
      <c r="V88" s="12"/>
      <c r="W88" s="12"/>
      <c r="X88" s="12"/>
      <c r="Y88" s="12"/>
      <c r="Z88" s="12"/>
      <c r="AA88" s="12"/>
      <c r="AB88" s="12"/>
      <c r="AC88" s="12"/>
      <c r="AD88" s="12"/>
      <c r="AE88" s="12"/>
      <c r="AR88" s="211" t="s">
        <v>81</v>
      </c>
      <c r="AT88" s="212" t="s">
        <v>73</v>
      </c>
      <c r="AU88" s="212" t="s">
        <v>74</v>
      </c>
      <c r="AY88" s="211" t="s">
        <v>180</v>
      </c>
      <c r="BK88" s="213">
        <f>BK89+BK125+BK151+BK183+BK192</f>
        <v>0</v>
      </c>
    </row>
    <row r="89" s="12" customFormat="1" ht="22.8" customHeight="1">
      <c r="A89" s="12"/>
      <c r="B89" s="200"/>
      <c r="C89" s="201"/>
      <c r="D89" s="202" t="s">
        <v>73</v>
      </c>
      <c r="E89" s="214" t="s">
        <v>81</v>
      </c>
      <c r="F89" s="214" t="s">
        <v>181</v>
      </c>
      <c r="G89" s="201"/>
      <c r="H89" s="201"/>
      <c r="I89" s="204"/>
      <c r="J89" s="215">
        <f>BK89</f>
        <v>0</v>
      </c>
      <c r="K89" s="201"/>
      <c r="L89" s="206"/>
      <c r="M89" s="207"/>
      <c r="N89" s="208"/>
      <c r="O89" s="208"/>
      <c r="P89" s="209">
        <f>SUM(P90:P124)</f>
        <v>0</v>
      </c>
      <c r="Q89" s="208"/>
      <c r="R89" s="209">
        <f>SUM(R90:R124)</f>
        <v>1.0105660000000001</v>
      </c>
      <c r="S89" s="208"/>
      <c r="T89" s="210">
        <f>SUM(T90:T124)</f>
        <v>1.23</v>
      </c>
      <c r="U89" s="12"/>
      <c r="V89" s="12"/>
      <c r="W89" s="12"/>
      <c r="X89" s="12"/>
      <c r="Y89" s="12"/>
      <c r="Z89" s="12"/>
      <c r="AA89" s="12"/>
      <c r="AB89" s="12"/>
      <c r="AC89" s="12"/>
      <c r="AD89" s="12"/>
      <c r="AE89" s="12"/>
      <c r="AR89" s="211" t="s">
        <v>81</v>
      </c>
      <c r="AT89" s="212" t="s">
        <v>73</v>
      </c>
      <c r="AU89" s="212" t="s">
        <v>81</v>
      </c>
      <c r="AY89" s="211" t="s">
        <v>180</v>
      </c>
      <c r="BK89" s="213">
        <f>SUM(BK90:BK124)</f>
        <v>0</v>
      </c>
    </row>
    <row r="90" s="2" customFormat="1" ht="24.15" customHeight="1">
      <c r="A90" s="41"/>
      <c r="B90" s="42"/>
      <c r="C90" s="216" t="s">
        <v>81</v>
      </c>
      <c r="D90" s="216" t="s">
        <v>182</v>
      </c>
      <c r="E90" s="217" t="s">
        <v>3128</v>
      </c>
      <c r="F90" s="218" t="s">
        <v>3129</v>
      </c>
      <c r="G90" s="219" t="s">
        <v>350</v>
      </c>
      <c r="H90" s="220">
        <v>6</v>
      </c>
      <c r="I90" s="221"/>
      <c r="J90" s="222">
        <f>ROUND(I90*H90,2)</f>
        <v>0</v>
      </c>
      <c r="K90" s="218" t="s">
        <v>185</v>
      </c>
      <c r="L90" s="47"/>
      <c r="M90" s="223" t="s">
        <v>19</v>
      </c>
      <c r="N90" s="224" t="s">
        <v>45</v>
      </c>
      <c r="O90" s="87"/>
      <c r="P90" s="225">
        <f>O90*H90</f>
        <v>0</v>
      </c>
      <c r="Q90" s="225">
        <v>0</v>
      </c>
      <c r="R90" s="225">
        <f>Q90*H90</f>
        <v>0</v>
      </c>
      <c r="S90" s="225">
        <v>0.20499999999999999</v>
      </c>
      <c r="T90" s="226">
        <f>S90*H90</f>
        <v>1.23</v>
      </c>
      <c r="U90" s="41"/>
      <c r="V90" s="41"/>
      <c r="W90" s="41"/>
      <c r="X90" s="41"/>
      <c r="Y90" s="41"/>
      <c r="Z90" s="41"/>
      <c r="AA90" s="41"/>
      <c r="AB90" s="41"/>
      <c r="AC90" s="41"/>
      <c r="AD90" s="41"/>
      <c r="AE90" s="41"/>
      <c r="AR90" s="227" t="s">
        <v>186</v>
      </c>
      <c r="AT90" s="227" t="s">
        <v>182</v>
      </c>
      <c r="AU90" s="227" t="s">
        <v>83</v>
      </c>
      <c r="AY90" s="20" t="s">
        <v>180</v>
      </c>
      <c r="BE90" s="228">
        <f>IF(N90="základní",J90,0)</f>
        <v>0</v>
      </c>
      <c r="BF90" s="228">
        <f>IF(N90="snížená",J90,0)</f>
        <v>0</v>
      </c>
      <c r="BG90" s="228">
        <f>IF(N90="zákl. přenesená",J90,0)</f>
        <v>0</v>
      </c>
      <c r="BH90" s="228">
        <f>IF(N90="sníž. přenesená",J90,0)</f>
        <v>0</v>
      </c>
      <c r="BI90" s="228">
        <f>IF(N90="nulová",J90,0)</f>
        <v>0</v>
      </c>
      <c r="BJ90" s="20" t="s">
        <v>81</v>
      </c>
      <c r="BK90" s="228">
        <f>ROUND(I90*H90,2)</f>
        <v>0</v>
      </c>
      <c r="BL90" s="20" t="s">
        <v>186</v>
      </c>
      <c r="BM90" s="227" t="s">
        <v>3130</v>
      </c>
    </row>
    <row r="91" s="2" customFormat="1">
      <c r="A91" s="41"/>
      <c r="B91" s="42"/>
      <c r="C91" s="43"/>
      <c r="D91" s="229" t="s">
        <v>188</v>
      </c>
      <c r="E91" s="43"/>
      <c r="F91" s="230" t="s">
        <v>3131</v>
      </c>
      <c r="G91" s="43"/>
      <c r="H91" s="43"/>
      <c r="I91" s="231"/>
      <c r="J91" s="43"/>
      <c r="K91" s="43"/>
      <c r="L91" s="47"/>
      <c r="M91" s="232"/>
      <c r="N91" s="233"/>
      <c r="O91" s="87"/>
      <c r="P91" s="87"/>
      <c r="Q91" s="87"/>
      <c r="R91" s="87"/>
      <c r="S91" s="87"/>
      <c r="T91" s="88"/>
      <c r="U91" s="41"/>
      <c r="V91" s="41"/>
      <c r="W91" s="41"/>
      <c r="X91" s="41"/>
      <c r="Y91" s="41"/>
      <c r="Z91" s="41"/>
      <c r="AA91" s="41"/>
      <c r="AB91" s="41"/>
      <c r="AC91" s="41"/>
      <c r="AD91" s="41"/>
      <c r="AE91" s="41"/>
      <c r="AT91" s="20" t="s">
        <v>188</v>
      </c>
      <c r="AU91" s="20" t="s">
        <v>83</v>
      </c>
    </row>
    <row r="92" s="2" customFormat="1" ht="16.5" customHeight="1">
      <c r="A92" s="41"/>
      <c r="B92" s="42"/>
      <c r="C92" s="216" t="s">
        <v>83</v>
      </c>
      <c r="D92" s="216" t="s">
        <v>182</v>
      </c>
      <c r="E92" s="217" t="s">
        <v>3132</v>
      </c>
      <c r="F92" s="218" t="s">
        <v>3133</v>
      </c>
      <c r="G92" s="219" t="s">
        <v>195</v>
      </c>
      <c r="H92" s="220">
        <v>35.941000000000003</v>
      </c>
      <c r="I92" s="221"/>
      <c r="J92" s="222">
        <f>ROUND(I92*H92,2)</f>
        <v>0</v>
      </c>
      <c r="K92" s="218" t="s">
        <v>185</v>
      </c>
      <c r="L92" s="47"/>
      <c r="M92" s="223" t="s">
        <v>19</v>
      </c>
      <c r="N92" s="224" t="s">
        <v>45</v>
      </c>
      <c r="O92" s="87"/>
      <c r="P92" s="225">
        <f>O92*H92</f>
        <v>0</v>
      </c>
      <c r="Q92" s="225">
        <v>0</v>
      </c>
      <c r="R92" s="225">
        <f>Q92*H92</f>
        <v>0</v>
      </c>
      <c r="S92" s="225">
        <v>0</v>
      </c>
      <c r="T92" s="226">
        <f>S92*H92</f>
        <v>0</v>
      </c>
      <c r="U92" s="41"/>
      <c r="V92" s="41"/>
      <c r="W92" s="41"/>
      <c r="X92" s="41"/>
      <c r="Y92" s="41"/>
      <c r="Z92" s="41"/>
      <c r="AA92" s="41"/>
      <c r="AB92" s="41"/>
      <c r="AC92" s="41"/>
      <c r="AD92" s="41"/>
      <c r="AE92" s="41"/>
      <c r="AR92" s="227" t="s">
        <v>186</v>
      </c>
      <c r="AT92" s="227" t="s">
        <v>182</v>
      </c>
      <c r="AU92" s="227" t="s">
        <v>83</v>
      </c>
      <c r="AY92" s="20" t="s">
        <v>180</v>
      </c>
      <c r="BE92" s="228">
        <f>IF(N92="základní",J92,0)</f>
        <v>0</v>
      </c>
      <c r="BF92" s="228">
        <f>IF(N92="snížená",J92,0)</f>
        <v>0</v>
      </c>
      <c r="BG92" s="228">
        <f>IF(N92="zákl. přenesená",J92,0)</f>
        <v>0</v>
      </c>
      <c r="BH92" s="228">
        <f>IF(N92="sníž. přenesená",J92,0)</f>
        <v>0</v>
      </c>
      <c r="BI92" s="228">
        <f>IF(N92="nulová",J92,0)</f>
        <v>0</v>
      </c>
      <c r="BJ92" s="20" t="s">
        <v>81</v>
      </c>
      <c r="BK92" s="228">
        <f>ROUND(I92*H92,2)</f>
        <v>0</v>
      </c>
      <c r="BL92" s="20" t="s">
        <v>186</v>
      </c>
      <c r="BM92" s="227" t="s">
        <v>3134</v>
      </c>
    </row>
    <row r="93" s="2" customFormat="1">
      <c r="A93" s="41"/>
      <c r="B93" s="42"/>
      <c r="C93" s="43"/>
      <c r="D93" s="229" t="s">
        <v>188</v>
      </c>
      <c r="E93" s="43"/>
      <c r="F93" s="230" t="s">
        <v>3135</v>
      </c>
      <c r="G93" s="43"/>
      <c r="H93" s="43"/>
      <c r="I93" s="231"/>
      <c r="J93" s="43"/>
      <c r="K93" s="43"/>
      <c r="L93" s="47"/>
      <c r="M93" s="232"/>
      <c r="N93" s="233"/>
      <c r="O93" s="87"/>
      <c r="P93" s="87"/>
      <c r="Q93" s="87"/>
      <c r="R93" s="87"/>
      <c r="S93" s="87"/>
      <c r="T93" s="88"/>
      <c r="U93" s="41"/>
      <c r="V93" s="41"/>
      <c r="W93" s="41"/>
      <c r="X93" s="41"/>
      <c r="Y93" s="41"/>
      <c r="Z93" s="41"/>
      <c r="AA93" s="41"/>
      <c r="AB93" s="41"/>
      <c r="AC93" s="41"/>
      <c r="AD93" s="41"/>
      <c r="AE93" s="41"/>
      <c r="AT93" s="20" t="s">
        <v>188</v>
      </c>
      <c r="AU93" s="20" t="s">
        <v>83</v>
      </c>
    </row>
    <row r="94" s="13" customFormat="1">
      <c r="A94" s="13"/>
      <c r="B94" s="234"/>
      <c r="C94" s="235"/>
      <c r="D94" s="236" t="s">
        <v>190</v>
      </c>
      <c r="E94" s="237" t="s">
        <v>19</v>
      </c>
      <c r="F94" s="238" t="s">
        <v>3136</v>
      </c>
      <c r="G94" s="235"/>
      <c r="H94" s="237" t="s">
        <v>19</v>
      </c>
      <c r="I94" s="239"/>
      <c r="J94" s="235"/>
      <c r="K94" s="235"/>
      <c r="L94" s="240"/>
      <c r="M94" s="241"/>
      <c r="N94" s="242"/>
      <c r="O94" s="242"/>
      <c r="P94" s="242"/>
      <c r="Q94" s="242"/>
      <c r="R94" s="242"/>
      <c r="S94" s="242"/>
      <c r="T94" s="243"/>
      <c r="U94" s="13"/>
      <c r="V94" s="13"/>
      <c r="W94" s="13"/>
      <c r="X94" s="13"/>
      <c r="Y94" s="13"/>
      <c r="Z94" s="13"/>
      <c r="AA94" s="13"/>
      <c r="AB94" s="13"/>
      <c r="AC94" s="13"/>
      <c r="AD94" s="13"/>
      <c r="AE94" s="13"/>
      <c r="AT94" s="244" t="s">
        <v>190</v>
      </c>
      <c r="AU94" s="244" t="s">
        <v>83</v>
      </c>
      <c r="AV94" s="13" t="s">
        <v>81</v>
      </c>
      <c r="AW94" s="13" t="s">
        <v>34</v>
      </c>
      <c r="AX94" s="13" t="s">
        <v>74</v>
      </c>
      <c r="AY94" s="244" t="s">
        <v>180</v>
      </c>
    </row>
    <row r="95" s="14" customFormat="1">
      <c r="A95" s="14"/>
      <c r="B95" s="245"/>
      <c r="C95" s="246"/>
      <c r="D95" s="236" t="s">
        <v>190</v>
      </c>
      <c r="E95" s="247" t="s">
        <v>19</v>
      </c>
      <c r="F95" s="248" t="s">
        <v>3137</v>
      </c>
      <c r="G95" s="246"/>
      <c r="H95" s="249">
        <v>1.5700000000000001</v>
      </c>
      <c r="I95" s="250"/>
      <c r="J95" s="246"/>
      <c r="K95" s="246"/>
      <c r="L95" s="251"/>
      <c r="M95" s="252"/>
      <c r="N95" s="253"/>
      <c r="O95" s="253"/>
      <c r="P95" s="253"/>
      <c r="Q95" s="253"/>
      <c r="R95" s="253"/>
      <c r="S95" s="253"/>
      <c r="T95" s="254"/>
      <c r="U95" s="14"/>
      <c r="V95" s="14"/>
      <c r="W95" s="14"/>
      <c r="X95" s="14"/>
      <c r="Y95" s="14"/>
      <c r="Z95" s="14"/>
      <c r="AA95" s="14"/>
      <c r="AB95" s="14"/>
      <c r="AC95" s="14"/>
      <c r="AD95" s="14"/>
      <c r="AE95" s="14"/>
      <c r="AT95" s="255" t="s">
        <v>190</v>
      </c>
      <c r="AU95" s="255" t="s">
        <v>83</v>
      </c>
      <c r="AV95" s="14" t="s">
        <v>83</v>
      </c>
      <c r="AW95" s="14" t="s">
        <v>34</v>
      </c>
      <c r="AX95" s="14" t="s">
        <v>74</v>
      </c>
      <c r="AY95" s="255" t="s">
        <v>180</v>
      </c>
    </row>
    <row r="96" s="13" customFormat="1">
      <c r="A96" s="13"/>
      <c r="B96" s="234"/>
      <c r="C96" s="235"/>
      <c r="D96" s="236" t="s">
        <v>190</v>
      </c>
      <c r="E96" s="237" t="s">
        <v>19</v>
      </c>
      <c r="F96" s="238" t="s">
        <v>3138</v>
      </c>
      <c r="G96" s="235"/>
      <c r="H96" s="237" t="s">
        <v>19</v>
      </c>
      <c r="I96" s="239"/>
      <c r="J96" s="235"/>
      <c r="K96" s="235"/>
      <c r="L96" s="240"/>
      <c r="M96" s="241"/>
      <c r="N96" s="242"/>
      <c r="O96" s="242"/>
      <c r="P96" s="242"/>
      <c r="Q96" s="242"/>
      <c r="R96" s="242"/>
      <c r="S96" s="242"/>
      <c r="T96" s="243"/>
      <c r="U96" s="13"/>
      <c r="V96" s="13"/>
      <c r="W96" s="13"/>
      <c r="X96" s="13"/>
      <c r="Y96" s="13"/>
      <c r="Z96" s="13"/>
      <c r="AA96" s="13"/>
      <c r="AB96" s="13"/>
      <c r="AC96" s="13"/>
      <c r="AD96" s="13"/>
      <c r="AE96" s="13"/>
      <c r="AT96" s="244" t="s">
        <v>190</v>
      </c>
      <c r="AU96" s="244" t="s">
        <v>83</v>
      </c>
      <c r="AV96" s="13" t="s">
        <v>81</v>
      </c>
      <c r="AW96" s="13" t="s">
        <v>34</v>
      </c>
      <c r="AX96" s="13" t="s">
        <v>74</v>
      </c>
      <c r="AY96" s="244" t="s">
        <v>180</v>
      </c>
    </row>
    <row r="97" s="14" customFormat="1">
      <c r="A97" s="14"/>
      <c r="B97" s="245"/>
      <c r="C97" s="246"/>
      <c r="D97" s="236" t="s">
        <v>190</v>
      </c>
      <c r="E97" s="247" t="s">
        <v>19</v>
      </c>
      <c r="F97" s="248" t="s">
        <v>3139</v>
      </c>
      <c r="G97" s="246"/>
      <c r="H97" s="249">
        <v>34.371000000000002</v>
      </c>
      <c r="I97" s="250"/>
      <c r="J97" s="246"/>
      <c r="K97" s="246"/>
      <c r="L97" s="251"/>
      <c r="M97" s="252"/>
      <c r="N97" s="253"/>
      <c r="O97" s="253"/>
      <c r="P97" s="253"/>
      <c r="Q97" s="253"/>
      <c r="R97" s="253"/>
      <c r="S97" s="253"/>
      <c r="T97" s="254"/>
      <c r="U97" s="14"/>
      <c r="V97" s="14"/>
      <c r="W97" s="14"/>
      <c r="X97" s="14"/>
      <c r="Y97" s="14"/>
      <c r="Z97" s="14"/>
      <c r="AA97" s="14"/>
      <c r="AB97" s="14"/>
      <c r="AC97" s="14"/>
      <c r="AD97" s="14"/>
      <c r="AE97" s="14"/>
      <c r="AT97" s="255" t="s">
        <v>190</v>
      </c>
      <c r="AU97" s="255" t="s">
        <v>83</v>
      </c>
      <c r="AV97" s="14" t="s">
        <v>83</v>
      </c>
      <c r="AW97" s="14" t="s">
        <v>34</v>
      </c>
      <c r="AX97" s="14" t="s">
        <v>74</v>
      </c>
      <c r="AY97" s="255" t="s">
        <v>180</v>
      </c>
    </row>
    <row r="98" s="15" customFormat="1">
      <c r="A98" s="15"/>
      <c r="B98" s="256"/>
      <c r="C98" s="257"/>
      <c r="D98" s="236" t="s">
        <v>190</v>
      </c>
      <c r="E98" s="258" t="s">
        <v>19</v>
      </c>
      <c r="F98" s="259" t="s">
        <v>227</v>
      </c>
      <c r="G98" s="257"/>
      <c r="H98" s="260">
        <v>35.941000000000003</v>
      </c>
      <c r="I98" s="261"/>
      <c r="J98" s="257"/>
      <c r="K98" s="257"/>
      <c r="L98" s="262"/>
      <c r="M98" s="263"/>
      <c r="N98" s="264"/>
      <c r="O98" s="264"/>
      <c r="P98" s="264"/>
      <c r="Q98" s="264"/>
      <c r="R98" s="264"/>
      <c r="S98" s="264"/>
      <c r="T98" s="265"/>
      <c r="U98" s="15"/>
      <c r="V98" s="15"/>
      <c r="W98" s="15"/>
      <c r="X98" s="15"/>
      <c r="Y98" s="15"/>
      <c r="Z98" s="15"/>
      <c r="AA98" s="15"/>
      <c r="AB98" s="15"/>
      <c r="AC98" s="15"/>
      <c r="AD98" s="15"/>
      <c r="AE98" s="15"/>
      <c r="AT98" s="266" t="s">
        <v>190</v>
      </c>
      <c r="AU98" s="266" t="s">
        <v>83</v>
      </c>
      <c r="AV98" s="15" t="s">
        <v>186</v>
      </c>
      <c r="AW98" s="15" t="s">
        <v>34</v>
      </c>
      <c r="AX98" s="15" t="s">
        <v>81</v>
      </c>
      <c r="AY98" s="266" t="s">
        <v>180</v>
      </c>
    </row>
    <row r="99" s="2" customFormat="1" ht="37.8" customHeight="1">
      <c r="A99" s="41"/>
      <c r="B99" s="42"/>
      <c r="C99" s="216" t="s">
        <v>124</v>
      </c>
      <c r="D99" s="216" t="s">
        <v>182</v>
      </c>
      <c r="E99" s="217" t="s">
        <v>210</v>
      </c>
      <c r="F99" s="218" t="s">
        <v>211</v>
      </c>
      <c r="G99" s="219" t="s">
        <v>195</v>
      </c>
      <c r="H99" s="220">
        <v>35.941000000000003</v>
      </c>
      <c r="I99" s="221"/>
      <c r="J99" s="222">
        <f>ROUND(I99*H99,2)</f>
        <v>0</v>
      </c>
      <c r="K99" s="218" t="s">
        <v>185</v>
      </c>
      <c r="L99" s="47"/>
      <c r="M99" s="223" t="s">
        <v>19</v>
      </c>
      <c r="N99" s="224" t="s">
        <v>45</v>
      </c>
      <c r="O99" s="87"/>
      <c r="P99" s="225">
        <f>O99*H99</f>
        <v>0</v>
      </c>
      <c r="Q99" s="225">
        <v>0</v>
      </c>
      <c r="R99" s="225">
        <f>Q99*H99</f>
        <v>0</v>
      </c>
      <c r="S99" s="225">
        <v>0</v>
      </c>
      <c r="T99" s="226">
        <f>S99*H99</f>
        <v>0</v>
      </c>
      <c r="U99" s="41"/>
      <c r="V99" s="41"/>
      <c r="W99" s="41"/>
      <c r="X99" s="41"/>
      <c r="Y99" s="41"/>
      <c r="Z99" s="41"/>
      <c r="AA99" s="41"/>
      <c r="AB99" s="41"/>
      <c r="AC99" s="41"/>
      <c r="AD99" s="41"/>
      <c r="AE99" s="41"/>
      <c r="AR99" s="227" t="s">
        <v>186</v>
      </c>
      <c r="AT99" s="227" t="s">
        <v>182</v>
      </c>
      <c r="AU99" s="227" t="s">
        <v>83</v>
      </c>
      <c r="AY99" s="20" t="s">
        <v>180</v>
      </c>
      <c r="BE99" s="228">
        <f>IF(N99="základní",J99,0)</f>
        <v>0</v>
      </c>
      <c r="BF99" s="228">
        <f>IF(N99="snížená",J99,0)</f>
        <v>0</v>
      </c>
      <c r="BG99" s="228">
        <f>IF(N99="zákl. přenesená",J99,0)</f>
        <v>0</v>
      </c>
      <c r="BH99" s="228">
        <f>IF(N99="sníž. přenesená",J99,0)</f>
        <v>0</v>
      </c>
      <c r="BI99" s="228">
        <f>IF(N99="nulová",J99,0)</f>
        <v>0</v>
      </c>
      <c r="BJ99" s="20" t="s">
        <v>81</v>
      </c>
      <c r="BK99" s="228">
        <f>ROUND(I99*H99,2)</f>
        <v>0</v>
      </c>
      <c r="BL99" s="20" t="s">
        <v>186</v>
      </c>
      <c r="BM99" s="227" t="s">
        <v>3140</v>
      </c>
    </row>
    <row r="100" s="2" customFormat="1">
      <c r="A100" s="41"/>
      <c r="B100" s="42"/>
      <c r="C100" s="43"/>
      <c r="D100" s="229" t="s">
        <v>188</v>
      </c>
      <c r="E100" s="43"/>
      <c r="F100" s="230" t="s">
        <v>213</v>
      </c>
      <c r="G100" s="43"/>
      <c r="H100" s="43"/>
      <c r="I100" s="231"/>
      <c r="J100" s="43"/>
      <c r="K100" s="43"/>
      <c r="L100" s="47"/>
      <c r="M100" s="232"/>
      <c r="N100" s="233"/>
      <c r="O100" s="87"/>
      <c r="P100" s="87"/>
      <c r="Q100" s="87"/>
      <c r="R100" s="87"/>
      <c r="S100" s="87"/>
      <c r="T100" s="88"/>
      <c r="U100" s="41"/>
      <c r="V100" s="41"/>
      <c r="W100" s="41"/>
      <c r="X100" s="41"/>
      <c r="Y100" s="41"/>
      <c r="Z100" s="41"/>
      <c r="AA100" s="41"/>
      <c r="AB100" s="41"/>
      <c r="AC100" s="41"/>
      <c r="AD100" s="41"/>
      <c r="AE100" s="41"/>
      <c r="AT100" s="20" t="s">
        <v>188</v>
      </c>
      <c r="AU100" s="20" t="s">
        <v>83</v>
      </c>
    </row>
    <row r="101" s="14" customFormat="1">
      <c r="A101" s="14"/>
      <c r="B101" s="245"/>
      <c r="C101" s="246"/>
      <c r="D101" s="236" t="s">
        <v>190</v>
      </c>
      <c r="E101" s="247" t="s">
        <v>19</v>
      </c>
      <c r="F101" s="248" t="s">
        <v>3141</v>
      </c>
      <c r="G101" s="246"/>
      <c r="H101" s="249">
        <v>35.941000000000003</v>
      </c>
      <c r="I101" s="250"/>
      <c r="J101" s="246"/>
      <c r="K101" s="246"/>
      <c r="L101" s="251"/>
      <c r="M101" s="252"/>
      <c r="N101" s="253"/>
      <c r="O101" s="253"/>
      <c r="P101" s="253"/>
      <c r="Q101" s="253"/>
      <c r="R101" s="253"/>
      <c r="S101" s="253"/>
      <c r="T101" s="254"/>
      <c r="U101" s="14"/>
      <c r="V101" s="14"/>
      <c r="W101" s="14"/>
      <c r="X101" s="14"/>
      <c r="Y101" s="14"/>
      <c r="Z101" s="14"/>
      <c r="AA101" s="14"/>
      <c r="AB101" s="14"/>
      <c r="AC101" s="14"/>
      <c r="AD101" s="14"/>
      <c r="AE101" s="14"/>
      <c r="AT101" s="255" t="s">
        <v>190</v>
      </c>
      <c r="AU101" s="255" t="s">
        <v>83</v>
      </c>
      <c r="AV101" s="14" t="s">
        <v>83</v>
      </c>
      <c r="AW101" s="14" t="s">
        <v>34</v>
      </c>
      <c r="AX101" s="14" t="s">
        <v>81</v>
      </c>
      <c r="AY101" s="255" t="s">
        <v>180</v>
      </c>
    </row>
    <row r="102" s="2" customFormat="1" ht="37.8" customHeight="1">
      <c r="A102" s="41"/>
      <c r="B102" s="42"/>
      <c r="C102" s="216" t="s">
        <v>186</v>
      </c>
      <c r="D102" s="216" t="s">
        <v>182</v>
      </c>
      <c r="E102" s="217" t="s">
        <v>215</v>
      </c>
      <c r="F102" s="218" t="s">
        <v>216</v>
      </c>
      <c r="G102" s="219" t="s">
        <v>195</v>
      </c>
      <c r="H102" s="220">
        <v>35.491</v>
      </c>
      <c r="I102" s="221"/>
      <c r="J102" s="222">
        <f>ROUND(I102*H102,2)</f>
        <v>0</v>
      </c>
      <c r="K102" s="218" t="s">
        <v>185</v>
      </c>
      <c r="L102" s="47"/>
      <c r="M102" s="223" t="s">
        <v>19</v>
      </c>
      <c r="N102" s="224" t="s">
        <v>45</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186</v>
      </c>
      <c r="AT102" s="227" t="s">
        <v>182</v>
      </c>
      <c r="AU102" s="227" t="s">
        <v>83</v>
      </c>
      <c r="AY102" s="20" t="s">
        <v>180</v>
      </c>
      <c r="BE102" s="228">
        <f>IF(N102="základní",J102,0)</f>
        <v>0</v>
      </c>
      <c r="BF102" s="228">
        <f>IF(N102="snížená",J102,0)</f>
        <v>0</v>
      </c>
      <c r="BG102" s="228">
        <f>IF(N102="zákl. přenesená",J102,0)</f>
        <v>0</v>
      </c>
      <c r="BH102" s="228">
        <f>IF(N102="sníž. přenesená",J102,0)</f>
        <v>0</v>
      </c>
      <c r="BI102" s="228">
        <f>IF(N102="nulová",J102,0)</f>
        <v>0</v>
      </c>
      <c r="BJ102" s="20" t="s">
        <v>81</v>
      </c>
      <c r="BK102" s="228">
        <f>ROUND(I102*H102,2)</f>
        <v>0</v>
      </c>
      <c r="BL102" s="20" t="s">
        <v>186</v>
      </c>
      <c r="BM102" s="227" t="s">
        <v>3142</v>
      </c>
    </row>
    <row r="103" s="2" customFormat="1">
      <c r="A103" s="41"/>
      <c r="B103" s="42"/>
      <c r="C103" s="43"/>
      <c r="D103" s="229" t="s">
        <v>188</v>
      </c>
      <c r="E103" s="43"/>
      <c r="F103" s="230" t="s">
        <v>218</v>
      </c>
      <c r="G103" s="43"/>
      <c r="H103" s="43"/>
      <c r="I103" s="231"/>
      <c r="J103" s="43"/>
      <c r="K103" s="43"/>
      <c r="L103" s="47"/>
      <c r="M103" s="232"/>
      <c r="N103" s="233"/>
      <c r="O103" s="87"/>
      <c r="P103" s="87"/>
      <c r="Q103" s="87"/>
      <c r="R103" s="87"/>
      <c r="S103" s="87"/>
      <c r="T103" s="88"/>
      <c r="U103" s="41"/>
      <c r="V103" s="41"/>
      <c r="W103" s="41"/>
      <c r="X103" s="41"/>
      <c r="Y103" s="41"/>
      <c r="Z103" s="41"/>
      <c r="AA103" s="41"/>
      <c r="AB103" s="41"/>
      <c r="AC103" s="41"/>
      <c r="AD103" s="41"/>
      <c r="AE103" s="41"/>
      <c r="AT103" s="20" t="s">
        <v>188</v>
      </c>
      <c r="AU103" s="20" t="s">
        <v>83</v>
      </c>
    </row>
    <row r="104" s="2" customFormat="1" ht="24.15" customHeight="1">
      <c r="A104" s="41"/>
      <c r="B104" s="42"/>
      <c r="C104" s="216" t="s">
        <v>209</v>
      </c>
      <c r="D104" s="216" t="s">
        <v>182</v>
      </c>
      <c r="E104" s="217" t="s">
        <v>220</v>
      </c>
      <c r="F104" s="218" t="s">
        <v>221</v>
      </c>
      <c r="G104" s="219" t="s">
        <v>195</v>
      </c>
      <c r="H104" s="220">
        <v>35.491</v>
      </c>
      <c r="I104" s="221"/>
      <c r="J104" s="222">
        <f>ROUND(I104*H104,2)</f>
        <v>0</v>
      </c>
      <c r="K104" s="218" t="s">
        <v>185</v>
      </c>
      <c r="L104" s="47"/>
      <c r="M104" s="223" t="s">
        <v>19</v>
      </c>
      <c r="N104" s="224" t="s">
        <v>45</v>
      </c>
      <c r="O104" s="87"/>
      <c r="P104" s="225">
        <f>O104*H104</f>
        <v>0</v>
      </c>
      <c r="Q104" s="225">
        <v>0</v>
      </c>
      <c r="R104" s="225">
        <f>Q104*H104</f>
        <v>0</v>
      </c>
      <c r="S104" s="225">
        <v>0</v>
      </c>
      <c r="T104" s="226">
        <f>S104*H104</f>
        <v>0</v>
      </c>
      <c r="U104" s="41"/>
      <c r="V104" s="41"/>
      <c r="W104" s="41"/>
      <c r="X104" s="41"/>
      <c r="Y104" s="41"/>
      <c r="Z104" s="41"/>
      <c r="AA104" s="41"/>
      <c r="AB104" s="41"/>
      <c r="AC104" s="41"/>
      <c r="AD104" s="41"/>
      <c r="AE104" s="41"/>
      <c r="AR104" s="227" t="s">
        <v>186</v>
      </c>
      <c r="AT104" s="227" t="s">
        <v>182</v>
      </c>
      <c r="AU104" s="227" t="s">
        <v>83</v>
      </c>
      <c r="AY104" s="20" t="s">
        <v>180</v>
      </c>
      <c r="BE104" s="228">
        <f>IF(N104="základní",J104,0)</f>
        <v>0</v>
      </c>
      <c r="BF104" s="228">
        <f>IF(N104="snížená",J104,0)</f>
        <v>0</v>
      </c>
      <c r="BG104" s="228">
        <f>IF(N104="zákl. přenesená",J104,0)</f>
        <v>0</v>
      </c>
      <c r="BH104" s="228">
        <f>IF(N104="sníž. přenesená",J104,0)</f>
        <v>0</v>
      </c>
      <c r="BI104" s="228">
        <f>IF(N104="nulová",J104,0)</f>
        <v>0</v>
      </c>
      <c r="BJ104" s="20" t="s">
        <v>81</v>
      </c>
      <c r="BK104" s="228">
        <f>ROUND(I104*H104,2)</f>
        <v>0</v>
      </c>
      <c r="BL104" s="20" t="s">
        <v>186</v>
      </c>
      <c r="BM104" s="227" t="s">
        <v>3143</v>
      </c>
    </row>
    <row r="105" s="2" customFormat="1">
      <c r="A105" s="41"/>
      <c r="B105" s="42"/>
      <c r="C105" s="43"/>
      <c r="D105" s="229" t="s">
        <v>188</v>
      </c>
      <c r="E105" s="43"/>
      <c r="F105" s="230" t="s">
        <v>223</v>
      </c>
      <c r="G105" s="43"/>
      <c r="H105" s="43"/>
      <c r="I105" s="231"/>
      <c r="J105" s="43"/>
      <c r="K105" s="43"/>
      <c r="L105" s="47"/>
      <c r="M105" s="232"/>
      <c r="N105" s="233"/>
      <c r="O105" s="87"/>
      <c r="P105" s="87"/>
      <c r="Q105" s="87"/>
      <c r="R105" s="87"/>
      <c r="S105" s="87"/>
      <c r="T105" s="88"/>
      <c r="U105" s="41"/>
      <c r="V105" s="41"/>
      <c r="W105" s="41"/>
      <c r="X105" s="41"/>
      <c r="Y105" s="41"/>
      <c r="Z105" s="41"/>
      <c r="AA105" s="41"/>
      <c r="AB105" s="41"/>
      <c r="AC105" s="41"/>
      <c r="AD105" s="41"/>
      <c r="AE105" s="41"/>
      <c r="AT105" s="20" t="s">
        <v>188</v>
      </c>
      <c r="AU105" s="20" t="s">
        <v>83</v>
      </c>
    </row>
    <row r="106" s="2" customFormat="1" ht="24.15" customHeight="1">
      <c r="A106" s="41"/>
      <c r="B106" s="42"/>
      <c r="C106" s="216" t="s">
        <v>214</v>
      </c>
      <c r="D106" s="216" t="s">
        <v>182</v>
      </c>
      <c r="E106" s="217" t="s">
        <v>3144</v>
      </c>
      <c r="F106" s="218" t="s">
        <v>3145</v>
      </c>
      <c r="G106" s="219" t="s">
        <v>122</v>
      </c>
      <c r="H106" s="220">
        <v>78.799999999999997</v>
      </c>
      <c r="I106" s="221"/>
      <c r="J106" s="222">
        <f>ROUND(I106*H106,2)</f>
        <v>0</v>
      </c>
      <c r="K106" s="218" t="s">
        <v>185</v>
      </c>
      <c r="L106" s="47"/>
      <c r="M106" s="223" t="s">
        <v>19</v>
      </c>
      <c r="N106" s="224" t="s">
        <v>45</v>
      </c>
      <c r="O106" s="87"/>
      <c r="P106" s="225">
        <f>O106*H106</f>
        <v>0</v>
      </c>
      <c r="Q106" s="225">
        <v>0</v>
      </c>
      <c r="R106" s="225">
        <f>Q106*H106</f>
        <v>0</v>
      </c>
      <c r="S106" s="225">
        <v>0</v>
      </c>
      <c r="T106" s="226">
        <f>S106*H106</f>
        <v>0</v>
      </c>
      <c r="U106" s="41"/>
      <c r="V106" s="41"/>
      <c r="W106" s="41"/>
      <c r="X106" s="41"/>
      <c r="Y106" s="41"/>
      <c r="Z106" s="41"/>
      <c r="AA106" s="41"/>
      <c r="AB106" s="41"/>
      <c r="AC106" s="41"/>
      <c r="AD106" s="41"/>
      <c r="AE106" s="41"/>
      <c r="AR106" s="227" t="s">
        <v>186</v>
      </c>
      <c r="AT106" s="227" t="s">
        <v>182</v>
      </c>
      <c r="AU106" s="227" t="s">
        <v>83</v>
      </c>
      <c r="AY106" s="20" t="s">
        <v>180</v>
      </c>
      <c r="BE106" s="228">
        <f>IF(N106="základní",J106,0)</f>
        <v>0</v>
      </c>
      <c r="BF106" s="228">
        <f>IF(N106="snížená",J106,0)</f>
        <v>0</v>
      </c>
      <c r="BG106" s="228">
        <f>IF(N106="zákl. přenesená",J106,0)</f>
        <v>0</v>
      </c>
      <c r="BH106" s="228">
        <f>IF(N106="sníž. přenesená",J106,0)</f>
        <v>0</v>
      </c>
      <c r="BI106" s="228">
        <f>IF(N106="nulová",J106,0)</f>
        <v>0</v>
      </c>
      <c r="BJ106" s="20" t="s">
        <v>81</v>
      </c>
      <c r="BK106" s="228">
        <f>ROUND(I106*H106,2)</f>
        <v>0</v>
      </c>
      <c r="BL106" s="20" t="s">
        <v>186</v>
      </c>
      <c r="BM106" s="227" t="s">
        <v>3146</v>
      </c>
    </row>
    <row r="107" s="2" customFormat="1">
      <c r="A107" s="41"/>
      <c r="B107" s="42"/>
      <c r="C107" s="43"/>
      <c r="D107" s="229" t="s">
        <v>188</v>
      </c>
      <c r="E107" s="43"/>
      <c r="F107" s="230" t="s">
        <v>3147</v>
      </c>
      <c r="G107" s="43"/>
      <c r="H107" s="43"/>
      <c r="I107" s="231"/>
      <c r="J107" s="43"/>
      <c r="K107" s="43"/>
      <c r="L107" s="47"/>
      <c r="M107" s="232"/>
      <c r="N107" s="233"/>
      <c r="O107" s="87"/>
      <c r="P107" s="87"/>
      <c r="Q107" s="87"/>
      <c r="R107" s="87"/>
      <c r="S107" s="87"/>
      <c r="T107" s="88"/>
      <c r="U107" s="41"/>
      <c r="V107" s="41"/>
      <c r="W107" s="41"/>
      <c r="X107" s="41"/>
      <c r="Y107" s="41"/>
      <c r="Z107" s="41"/>
      <c r="AA107" s="41"/>
      <c r="AB107" s="41"/>
      <c r="AC107" s="41"/>
      <c r="AD107" s="41"/>
      <c r="AE107" s="41"/>
      <c r="AT107" s="20" t="s">
        <v>188</v>
      </c>
      <c r="AU107" s="20" t="s">
        <v>83</v>
      </c>
    </row>
    <row r="108" s="14" customFormat="1">
      <c r="A108" s="14"/>
      <c r="B108" s="245"/>
      <c r="C108" s="246"/>
      <c r="D108" s="236" t="s">
        <v>190</v>
      </c>
      <c r="E108" s="247" t="s">
        <v>19</v>
      </c>
      <c r="F108" s="248" t="s">
        <v>3148</v>
      </c>
      <c r="G108" s="246"/>
      <c r="H108" s="249">
        <v>75</v>
      </c>
      <c r="I108" s="250"/>
      <c r="J108" s="246"/>
      <c r="K108" s="246"/>
      <c r="L108" s="251"/>
      <c r="M108" s="252"/>
      <c r="N108" s="253"/>
      <c r="O108" s="253"/>
      <c r="P108" s="253"/>
      <c r="Q108" s="253"/>
      <c r="R108" s="253"/>
      <c r="S108" s="253"/>
      <c r="T108" s="254"/>
      <c r="U108" s="14"/>
      <c r="V108" s="14"/>
      <c r="W108" s="14"/>
      <c r="X108" s="14"/>
      <c r="Y108" s="14"/>
      <c r="Z108" s="14"/>
      <c r="AA108" s="14"/>
      <c r="AB108" s="14"/>
      <c r="AC108" s="14"/>
      <c r="AD108" s="14"/>
      <c r="AE108" s="14"/>
      <c r="AT108" s="255" t="s">
        <v>190</v>
      </c>
      <c r="AU108" s="255" t="s">
        <v>83</v>
      </c>
      <c r="AV108" s="14" t="s">
        <v>83</v>
      </c>
      <c r="AW108" s="14" t="s">
        <v>34</v>
      </c>
      <c r="AX108" s="14" t="s">
        <v>74</v>
      </c>
      <c r="AY108" s="255" t="s">
        <v>180</v>
      </c>
    </row>
    <row r="109" s="14" customFormat="1">
      <c r="A109" s="14"/>
      <c r="B109" s="245"/>
      <c r="C109" s="246"/>
      <c r="D109" s="236" t="s">
        <v>190</v>
      </c>
      <c r="E109" s="247" t="s">
        <v>19</v>
      </c>
      <c r="F109" s="248" t="s">
        <v>2916</v>
      </c>
      <c r="G109" s="246"/>
      <c r="H109" s="249">
        <v>3.7999999999999998</v>
      </c>
      <c r="I109" s="250"/>
      <c r="J109" s="246"/>
      <c r="K109" s="246"/>
      <c r="L109" s="251"/>
      <c r="M109" s="252"/>
      <c r="N109" s="253"/>
      <c r="O109" s="253"/>
      <c r="P109" s="253"/>
      <c r="Q109" s="253"/>
      <c r="R109" s="253"/>
      <c r="S109" s="253"/>
      <c r="T109" s="254"/>
      <c r="U109" s="14"/>
      <c r="V109" s="14"/>
      <c r="W109" s="14"/>
      <c r="X109" s="14"/>
      <c r="Y109" s="14"/>
      <c r="Z109" s="14"/>
      <c r="AA109" s="14"/>
      <c r="AB109" s="14"/>
      <c r="AC109" s="14"/>
      <c r="AD109" s="14"/>
      <c r="AE109" s="14"/>
      <c r="AT109" s="255" t="s">
        <v>190</v>
      </c>
      <c r="AU109" s="255" t="s">
        <v>83</v>
      </c>
      <c r="AV109" s="14" t="s">
        <v>83</v>
      </c>
      <c r="AW109" s="14" t="s">
        <v>34</v>
      </c>
      <c r="AX109" s="14" t="s">
        <v>74</v>
      </c>
      <c r="AY109" s="255" t="s">
        <v>180</v>
      </c>
    </row>
    <row r="110" s="15" customFormat="1">
      <c r="A110" s="15"/>
      <c r="B110" s="256"/>
      <c r="C110" s="257"/>
      <c r="D110" s="236" t="s">
        <v>190</v>
      </c>
      <c r="E110" s="258" t="s">
        <v>19</v>
      </c>
      <c r="F110" s="259" t="s">
        <v>227</v>
      </c>
      <c r="G110" s="257"/>
      <c r="H110" s="260">
        <v>78.799999999999997</v>
      </c>
      <c r="I110" s="261"/>
      <c r="J110" s="257"/>
      <c r="K110" s="257"/>
      <c r="L110" s="262"/>
      <c r="M110" s="263"/>
      <c r="N110" s="264"/>
      <c r="O110" s="264"/>
      <c r="P110" s="264"/>
      <c r="Q110" s="264"/>
      <c r="R110" s="264"/>
      <c r="S110" s="264"/>
      <c r="T110" s="265"/>
      <c r="U110" s="15"/>
      <c r="V110" s="15"/>
      <c r="W110" s="15"/>
      <c r="X110" s="15"/>
      <c r="Y110" s="15"/>
      <c r="Z110" s="15"/>
      <c r="AA110" s="15"/>
      <c r="AB110" s="15"/>
      <c r="AC110" s="15"/>
      <c r="AD110" s="15"/>
      <c r="AE110" s="15"/>
      <c r="AT110" s="266" t="s">
        <v>190</v>
      </c>
      <c r="AU110" s="266" t="s">
        <v>83</v>
      </c>
      <c r="AV110" s="15" t="s">
        <v>186</v>
      </c>
      <c r="AW110" s="15" t="s">
        <v>34</v>
      </c>
      <c r="AX110" s="15" t="s">
        <v>81</v>
      </c>
      <c r="AY110" s="266" t="s">
        <v>180</v>
      </c>
    </row>
    <row r="111" s="2" customFormat="1" ht="16.5" customHeight="1">
      <c r="A111" s="41"/>
      <c r="B111" s="42"/>
      <c r="C111" s="278" t="s">
        <v>219</v>
      </c>
      <c r="D111" s="278" t="s">
        <v>330</v>
      </c>
      <c r="E111" s="279" t="s">
        <v>3149</v>
      </c>
      <c r="F111" s="280" t="s">
        <v>3150</v>
      </c>
      <c r="G111" s="281" t="s">
        <v>1810</v>
      </c>
      <c r="H111" s="282">
        <v>1.5760000000000001</v>
      </c>
      <c r="I111" s="283"/>
      <c r="J111" s="284">
        <f>ROUND(I111*H111,2)</f>
        <v>0</v>
      </c>
      <c r="K111" s="280" t="s">
        <v>185</v>
      </c>
      <c r="L111" s="285"/>
      <c r="M111" s="286" t="s">
        <v>19</v>
      </c>
      <c r="N111" s="287" t="s">
        <v>45</v>
      </c>
      <c r="O111" s="87"/>
      <c r="P111" s="225">
        <f>O111*H111</f>
        <v>0</v>
      </c>
      <c r="Q111" s="225">
        <v>0.001</v>
      </c>
      <c r="R111" s="225">
        <f>Q111*H111</f>
        <v>0.0015760000000000001</v>
      </c>
      <c r="S111" s="225">
        <v>0</v>
      </c>
      <c r="T111" s="226">
        <f>S111*H111</f>
        <v>0</v>
      </c>
      <c r="U111" s="41"/>
      <c r="V111" s="41"/>
      <c r="W111" s="41"/>
      <c r="X111" s="41"/>
      <c r="Y111" s="41"/>
      <c r="Z111" s="41"/>
      <c r="AA111" s="41"/>
      <c r="AB111" s="41"/>
      <c r="AC111" s="41"/>
      <c r="AD111" s="41"/>
      <c r="AE111" s="41"/>
      <c r="AR111" s="227" t="s">
        <v>228</v>
      </c>
      <c r="AT111" s="227" t="s">
        <v>330</v>
      </c>
      <c r="AU111" s="227" t="s">
        <v>83</v>
      </c>
      <c r="AY111" s="20" t="s">
        <v>180</v>
      </c>
      <c r="BE111" s="228">
        <f>IF(N111="základní",J111,0)</f>
        <v>0</v>
      </c>
      <c r="BF111" s="228">
        <f>IF(N111="snížená",J111,0)</f>
        <v>0</v>
      </c>
      <c r="BG111" s="228">
        <f>IF(N111="zákl. přenesená",J111,0)</f>
        <v>0</v>
      </c>
      <c r="BH111" s="228">
        <f>IF(N111="sníž. přenesená",J111,0)</f>
        <v>0</v>
      </c>
      <c r="BI111" s="228">
        <f>IF(N111="nulová",J111,0)</f>
        <v>0</v>
      </c>
      <c r="BJ111" s="20" t="s">
        <v>81</v>
      </c>
      <c r="BK111" s="228">
        <f>ROUND(I111*H111,2)</f>
        <v>0</v>
      </c>
      <c r="BL111" s="20" t="s">
        <v>186</v>
      </c>
      <c r="BM111" s="227" t="s">
        <v>3151</v>
      </c>
    </row>
    <row r="112" s="14" customFormat="1">
      <c r="A112" s="14"/>
      <c r="B112" s="245"/>
      <c r="C112" s="246"/>
      <c r="D112" s="236" t="s">
        <v>190</v>
      </c>
      <c r="E112" s="246"/>
      <c r="F112" s="248" t="s">
        <v>3152</v>
      </c>
      <c r="G112" s="246"/>
      <c r="H112" s="249">
        <v>1.5760000000000001</v>
      </c>
      <c r="I112" s="250"/>
      <c r="J112" s="246"/>
      <c r="K112" s="246"/>
      <c r="L112" s="251"/>
      <c r="M112" s="252"/>
      <c r="N112" s="253"/>
      <c r="O112" s="253"/>
      <c r="P112" s="253"/>
      <c r="Q112" s="253"/>
      <c r="R112" s="253"/>
      <c r="S112" s="253"/>
      <c r="T112" s="254"/>
      <c r="U112" s="14"/>
      <c r="V112" s="14"/>
      <c r="W112" s="14"/>
      <c r="X112" s="14"/>
      <c r="Y112" s="14"/>
      <c r="Z112" s="14"/>
      <c r="AA112" s="14"/>
      <c r="AB112" s="14"/>
      <c r="AC112" s="14"/>
      <c r="AD112" s="14"/>
      <c r="AE112" s="14"/>
      <c r="AT112" s="255" t="s">
        <v>190</v>
      </c>
      <c r="AU112" s="255" t="s">
        <v>83</v>
      </c>
      <c r="AV112" s="14" t="s">
        <v>83</v>
      </c>
      <c r="AW112" s="14" t="s">
        <v>4</v>
      </c>
      <c r="AX112" s="14" t="s">
        <v>81</v>
      </c>
      <c r="AY112" s="255" t="s">
        <v>180</v>
      </c>
    </row>
    <row r="113" s="2" customFormat="1" ht="21.75" customHeight="1">
      <c r="A113" s="41"/>
      <c r="B113" s="42"/>
      <c r="C113" s="216" t="s">
        <v>228</v>
      </c>
      <c r="D113" s="216" t="s">
        <v>182</v>
      </c>
      <c r="E113" s="217" t="s">
        <v>3153</v>
      </c>
      <c r="F113" s="218" t="s">
        <v>3154</v>
      </c>
      <c r="G113" s="219" t="s">
        <v>122</v>
      </c>
      <c r="H113" s="220">
        <v>78.799999999999997</v>
      </c>
      <c r="I113" s="221"/>
      <c r="J113" s="222">
        <f>ROUND(I113*H113,2)</f>
        <v>0</v>
      </c>
      <c r="K113" s="218" t="s">
        <v>185</v>
      </c>
      <c r="L113" s="47"/>
      <c r="M113" s="223" t="s">
        <v>19</v>
      </c>
      <c r="N113" s="224" t="s">
        <v>45</v>
      </c>
      <c r="O113" s="87"/>
      <c r="P113" s="225">
        <f>O113*H113</f>
        <v>0</v>
      </c>
      <c r="Q113" s="225">
        <v>0</v>
      </c>
      <c r="R113" s="225">
        <f>Q113*H113</f>
        <v>0</v>
      </c>
      <c r="S113" s="225">
        <v>0</v>
      </c>
      <c r="T113" s="226">
        <f>S113*H113</f>
        <v>0</v>
      </c>
      <c r="U113" s="41"/>
      <c r="V113" s="41"/>
      <c r="W113" s="41"/>
      <c r="X113" s="41"/>
      <c r="Y113" s="41"/>
      <c r="Z113" s="41"/>
      <c r="AA113" s="41"/>
      <c r="AB113" s="41"/>
      <c r="AC113" s="41"/>
      <c r="AD113" s="41"/>
      <c r="AE113" s="41"/>
      <c r="AR113" s="227" t="s">
        <v>186</v>
      </c>
      <c r="AT113" s="227" t="s">
        <v>182</v>
      </c>
      <c r="AU113" s="227" t="s">
        <v>83</v>
      </c>
      <c r="AY113" s="20" t="s">
        <v>180</v>
      </c>
      <c r="BE113" s="228">
        <f>IF(N113="základní",J113,0)</f>
        <v>0</v>
      </c>
      <c r="BF113" s="228">
        <f>IF(N113="snížená",J113,0)</f>
        <v>0</v>
      </c>
      <c r="BG113" s="228">
        <f>IF(N113="zákl. přenesená",J113,0)</f>
        <v>0</v>
      </c>
      <c r="BH113" s="228">
        <f>IF(N113="sníž. přenesená",J113,0)</f>
        <v>0</v>
      </c>
      <c r="BI113" s="228">
        <f>IF(N113="nulová",J113,0)</f>
        <v>0</v>
      </c>
      <c r="BJ113" s="20" t="s">
        <v>81</v>
      </c>
      <c r="BK113" s="228">
        <f>ROUND(I113*H113,2)</f>
        <v>0</v>
      </c>
      <c r="BL113" s="20" t="s">
        <v>186</v>
      </c>
      <c r="BM113" s="227" t="s">
        <v>3155</v>
      </c>
    </row>
    <row r="114" s="2" customFormat="1">
      <c r="A114" s="41"/>
      <c r="B114" s="42"/>
      <c r="C114" s="43"/>
      <c r="D114" s="229" t="s">
        <v>188</v>
      </c>
      <c r="E114" s="43"/>
      <c r="F114" s="230" t="s">
        <v>3156</v>
      </c>
      <c r="G114" s="43"/>
      <c r="H114" s="43"/>
      <c r="I114" s="231"/>
      <c r="J114" s="43"/>
      <c r="K114" s="43"/>
      <c r="L114" s="47"/>
      <c r="M114" s="232"/>
      <c r="N114" s="233"/>
      <c r="O114" s="87"/>
      <c r="P114" s="87"/>
      <c r="Q114" s="87"/>
      <c r="R114" s="87"/>
      <c r="S114" s="87"/>
      <c r="T114" s="88"/>
      <c r="U114" s="41"/>
      <c r="V114" s="41"/>
      <c r="W114" s="41"/>
      <c r="X114" s="41"/>
      <c r="Y114" s="41"/>
      <c r="Z114" s="41"/>
      <c r="AA114" s="41"/>
      <c r="AB114" s="41"/>
      <c r="AC114" s="41"/>
      <c r="AD114" s="41"/>
      <c r="AE114" s="41"/>
      <c r="AT114" s="20" t="s">
        <v>188</v>
      </c>
      <c r="AU114" s="20" t="s">
        <v>83</v>
      </c>
    </row>
    <row r="115" s="14" customFormat="1">
      <c r="A115" s="14"/>
      <c r="B115" s="245"/>
      <c r="C115" s="246"/>
      <c r="D115" s="236" t="s">
        <v>190</v>
      </c>
      <c r="E115" s="247" t="s">
        <v>19</v>
      </c>
      <c r="F115" s="248" t="s">
        <v>3148</v>
      </c>
      <c r="G115" s="246"/>
      <c r="H115" s="249">
        <v>75</v>
      </c>
      <c r="I115" s="250"/>
      <c r="J115" s="246"/>
      <c r="K115" s="246"/>
      <c r="L115" s="251"/>
      <c r="M115" s="252"/>
      <c r="N115" s="253"/>
      <c r="O115" s="253"/>
      <c r="P115" s="253"/>
      <c r="Q115" s="253"/>
      <c r="R115" s="253"/>
      <c r="S115" s="253"/>
      <c r="T115" s="254"/>
      <c r="U115" s="14"/>
      <c r="V115" s="14"/>
      <c r="W115" s="14"/>
      <c r="X115" s="14"/>
      <c r="Y115" s="14"/>
      <c r="Z115" s="14"/>
      <c r="AA115" s="14"/>
      <c r="AB115" s="14"/>
      <c r="AC115" s="14"/>
      <c r="AD115" s="14"/>
      <c r="AE115" s="14"/>
      <c r="AT115" s="255" t="s">
        <v>190</v>
      </c>
      <c r="AU115" s="255" t="s">
        <v>83</v>
      </c>
      <c r="AV115" s="14" t="s">
        <v>83</v>
      </c>
      <c r="AW115" s="14" t="s">
        <v>34</v>
      </c>
      <c r="AX115" s="14" t="s">
        <v>74</v>
      </c>
      <c r="AY115" s="255" t="s">
        <v>180</v>
      </c>
    </row>
    <row r="116" s="14" customFormat="1">
      <c r="A116" s="14"/>
      <c r="B116" s="245"/>
      <c r="C116" s="246"/>
      <c r="D116" s="236" t="s">
        <v>190</v>
      </c>
      <c r="E116" s="247" t="s">
        <v>19</v>
      </c>
      <c r="F116" s="248" t="s">
        <v>2916</v>
      </c>
      <c r="G116" s="246"/>
      <c r="H116" s="249">
        <v>3.7999999999999998</v>
      </c>
      <c r="I116" s="250"/>
      <c r="J116" s="246"/>
      <c r="K116" s="246"/>
      <c r="L116" s="251"/>
      <c r="M116" s="252"/>
      <c r="N116" s="253"/>
      <c r="O116" s="253"/>
      <c r="P116" s="253"/>
      <c r="Q116" s="253"/>
      <c r="R116" s="253"/>
      <c r="S116" s="253"/>
      <c r="T116" s="254"/>
      <c r="U116" s="14"/>
      <c r="V116" s="14"/>
      <c r="W116" s="14"/>
      <c r="X116" s="14"/>
      <c r="Y116" s="14"/>
      <c r="Z116" s="14"/>
      <c r="AA116" s="14"/>
      <c r="AB116" s="14"/>
      <c r="AC116" s="14"/>
      <c r="AD116" s="14"/>
      <c r="AE116" s="14"/>
      <c r="AT116" s="255" t="s">
        <v>190</v>
      </c>
      <c r="AU116" s="255" t="s">
        <v>83</v>
      </c>
      <c r="AV116" s="14" t="s">
        <v>83</v>
      </c>
      <c r="AW116" s="14" t="s">
        <v>34</v>
      </c>
      <c r="AX116" s="14" t="s">
        <v>74</v>
      </c>
      <c r="AY116" s="255" t="s">
        <v>180</v>
      </c>
    </row>
    <row r="117" s="15" customFormat="1">
      <c r="A117" s="15"/>
      <c r="B117" s="256"/>
      <c r="C117" s="257"/>
      <c r="D117" s="236" t="s">
        <v>190</v>
      </c>
      <c r="E117" s="258" t="s">
        <v>19</v>
      </c>
      <c r="F117" s="259" t="s">
        <v>227</v>
      </c>
      <c r="G117" s="257"/>
      <c r="H117" s="260">
        <v>78.799999999999997</v>
      </c>
      <c r="I117" s="261"/>
      <c r="J117" s="257"/>
      <c r="K117" s="257"/>
      <c r="L117" s="262"/>
      <c r="M117" s="263"/>
      <c r="N117" s="264"/>
      <c r="O117" s="264"/>
      <c r="P117" s="264"/>
      <c r="Q117" s="264"/>
      <c r="R117" s="264"/>
      <c r="S117" s="264"/>
      <c r="T117" s="265"/>
      <c r="U117" s="15"/>
      <c r="V117" s="15"/>
      <c r="W117" s="15"/>
      <c r="X117" s="15"/>
      <c r="Y117" s="15"/>
      <c r="Z117" s="15"/>
      <c r="AA117" s="15"/>
      <c r="AB117" s="15"/>
      <c r="AC117" s="15"/>
      <c r="AD117" s="15"/>
      <c r="AE117" s="15"/>
      <c r="AT117" s="266" t="s">
        <v>190</v>
      </c>
      <c r="AU117" s="266" t="s">
        <v>83</v>
      </c>
      <c r="AV117" s="15" t="s">
        <v>186</v>
      </c>
      <c r="AW117" s="15" t="s">
        <v>34</v>
      </c>
      <c r="AX117" s="15" t="s">
        <v>81</v>
      </c>
      <c r="AY117" s="266" t="s">
        <v>180</v>
      </c>
    </row>
    <row r="118" s="2" customFormat="1" ht="16.5" customHeight="1">
      <c r="A118" s="41"/>
      <c r="B118" s="42"/>
      <c r="C118" s="278" t="s">
        <v>235</v>
      </c>
      <c r="D118" s="278" t="s">
        <v>330</v>
      </c>
      <c r="E118" s="279" t="s">
        <v>3157</v>
      </c>
      <c r="F118" s="280" t="s">
        <v>3158</v>
      </c>
      <c r="G118" s="281" t="s">
        <v>195</v>
      </c>
      <c r="H118" s="282">
        <v>4.0190000000000001</v>
      </c>
      <c r="I118" s="283"/>
      <c r="J118" s="284">
        <f>ROUND(I118*H118,2)</f>
        <v>0</v>
      </c>
      <c r="K118" s="280" t="s">
        <v>185</v>
      </c>
      <c r="L118" s="285"/>
      <c r="M118" s="286" t="s">
        <v>19</v>
      </c>
      <c r="N118" s="287" t="s">
        <v>45</v>
      </c>
      <c r="O118" s="87"/>
      <c r="P118" s="225">
        <f>O118*H118</f>
        <v>0</v>
      </c>
      <c r="Q118" s="225">
        <v>0.20999999999999999</v>
      </c>
      <c r="R118" s="225">
        <f>Q118*H118</f>
        <v>0.84399000000000002</v>
      </c>
      <c r="S118" s="225">
        <v>0</v>
      </c>
      <c r="T118" s="226">
        <f>S118*H118</f>
        <v>0</v>
      </c>
      <c r="U118" s="41"/>
      <c r="V118" s="41"/>
      <c r="W118" s="41"/>
      <c r="X118" s="41"/>
      <c r="Y118" s="41"/>
      <c r="Z118" s="41"/>
      <c r="AA118" s="41"/>
      <c r="AB118" s="41"/>
      <c r="AC118" s="41"/>
      <c r="AD118" s="41"/>
      <c r="AE118" s="41"/>
      <c r="AR118" s="227" t="s">
        <v>228</v>
      </c>
      <c r="AT118" s="227" t="s">
        <v>330</v>
      </c>
      <c r="AU118" s="227" t="s">
        <v>83</v>
      </c>
      <c r="AY118" s="20" t="s">
        <v>180</v>
      </c>
      <c r="BE118" s="228">
        <f>IF(N118="základní",J118,0)</f>
        <v>0</v>
      </c>
      <c r="BF118" s="228">
        <f>IF(N118="snížená",J118,0)</f>
        <v>0</v>
      </c>
      <c r="BG118" s="228">
        <f>IF(N118="zákl. přenesená",J118,0)</f>
        <v>0</v>
      </c>
      <c r="BH118" s="228">
        <f>IF(N118="sníž. přenesená",J118,0)</f>
        <v>0</v>
      </c>
      <c r="BI118" s="228">
        <f>IF(N118="nulová",J118,0)</f>
        <v>0</v>
      </c>
      <c r="BJ118" s="20" t="s">
        <v>81</v>
      </c>
      <c r="BK118" s="228">
        <f>ROUND(I118*H118,2)</f>
        <v>0</v>
      </c>
      <c r="BL118" s="20" t="s">
        <v>186</v>
      </c>
      <c r="BM118" s="227" t="s">
        <v>3159</v>
      </c>
    </row>
    <row r="119" s="14" customFormat="1">
      <c r="A119" s="14"/>
      <c r="B119" s="245"/>
      <c r="C119" s="246"/>
      <c r="D119" s="236" t="s">
        <v>190</v>
      </c>
      <c r="E119" s="246"/>
      <c r="F119" s="248" t="s">
        <v>3160</v>
      </c>
      <c r="G119" s="246"/>
      <c r="H119" s="249">
        <v>4.0190000000000001</v>
      </c>
      <c r="I119" s="250"/>
      <c r="J119" s="246"/>
      <c r="K119" s="246"/>
      <c r="L119" s="251"/>
      <c r="M119" s="252"/>
      <c r="N119" s="253"/>
      <c r="O119" s="253"/>
      <c r="P119" s="253"/>
      <c r="Q119" s="253"/>
      <c r="R119" s="253"/>
      <c r="S119" s="253"/>
      <c r="T119" s="254"/>
      <c r="U119" s="14"/>
      <c r="V119" s="14"/>
      <c r="W119" s="14"/>
      <c r="X119" s="14"/>
      <c r="Y119" s="14"/>
      <c r="Z119" s="14"/>
      <c r="AA119" s="14"/>
      <c r="AB119" s="14"/>
      <c r="AC119" s="14"/>
      <c r="AD119" s="14"/>
      <c r="AE119" s="14"/>
      <c r="AT119" s="255" t="s">
        <v>190</v>
      </c>
      <c r="AU119" s="255" t="s">
        <v>83</v>
      </c>
      <c r="AV119" s="14" t="s">
        <v>83</v>
      </c>
      <c r="AW119" s="14" t="s">
        <v>4</v>
      </c>
      <c r="AX119" s="14" t="s">
        <v>81</v>
      </c>
      <c r="AY119" s="255" t="s">
        <v>180</v>
      </c>
    </row>
    <row r="120" s="2" customFormat="1" ht="21.75" customHeight="1">
      <c r="A120" s="41"/>
      <c r="B120" s="42"/>
      <c r="C120" s="216" t="s">
        <v>243</v>
      </c>
      <c r="D120" s="216" t="s">
        <v>182</v>
      </c>
      <c r="E120" s="217" t="s">
        <v>3161</v>
      </c>
      <c r="F120" s="218" t="s">
        <v>3162</v>
      </c>
      <c r="G120" s="219" t="s">
        <v>386</v>
      </c>
      <c r="H120" s="220">
        <v>10</v>
      </c>
      <c r="I120" s="221"/>
      <c r="J120" s="222">
        <f>ROUND(I120*H120,2)</f>
        <v>0</v>
      </c>
      <c r="K120" s="218" t="s">
        <v>185</v>
      </c>
      <c r="L120" s="47"/>
      <c r="M120" s="223" t="s">
        <v>19</v>
      </c>
      <c r="N120" s="224" t="s">
        <v>45</v>
      </c>
      <c r="O120" s="87"/>
      <c r="P120" s="225">
        <f>O120*H120</f>
        <v>0</v>
      </c>
      <c r="Q120" s="225">
        <v>0</v>
      </c>
      <c r="R120" s="225">
        <f>Q120*H120</f>
        <v>0</v>
      </c>
      <c r="S120" s="225">
        <v>0</v>
      </c>
      <c r="T120" s="226">
        <f>S120*H120</f>
        <v>0</v>
      </c>
      <c r="U120" s="41"/>
      <c r="V120" s="41"/>
      <c r="W120" s="41"/>
      <c r="X120" s="41"/>
      <c r="Y120" s="41"/>
      <c r="Z120" s="41"/>
      <c r="AA120" s="41"/>
      <c r="AB120" s="41"/>
      <c r="AC120" s="41"/>
      <c r="AD120" s="41"/>
      <c r="AE120" s="41"/>
      <c r="AR120" s="227" t="s">
        <v>186</v>
      </c>
      <c r="AT120" s="227" t="s">
        <v>182</v>
      </c>
      <c r="AU120" s="227" t="s">
        <v>83</v>
      </c>
      <c r="AY120" s="20" t="s">
        <v>180</v>
      </c>
      <c r="BE120" s="228">
        <f>IF(N120="základní",J120,0)</f>
        <v>0</v>
      </c>
      <c r="BF120" s="228">
        <f>IF(N120="snížená",J120,0)</f>
        <v>0</v>
      </c>
      <c r="BG120" s="228">
        <f>IF(N120="zákl. přenesená",J120,0)</f>
        <v>0</v>
      </c>
      <c r="BH120" s="228">
        <f>IF(N120="sníž. přenesená",J120,0)</f>
        <v>0</v>
      </c>
      <c r="BI120" s="228">
        <f>IF(N120="nulová",J120,0)</f>
        <v>0</v>
      </c>
      <c r="BJ120" s="20" t="s">
        <v>81</v>
      </c>
      <c r="BK120" s="228">
        <f>ROUND(I120*H120,2)</f>
        <v>0</v>
      </c>
      <c r="BL120" s="20" t="s">
        <v>186</v>
      </c>
      <c r="BM120" s="227" t="s">
        <v>3163</v>
      </c>
    </row>
    <row r="121" s="2" customFormat="1">
      <c r="A121" s="41"/>
      <c r="B121" s="42"/>
      <c r="C121" s="43"/>
      <c r="D121" s="229" t="s">
        <v>188</v>
      </c>
      <c r="E121" s="43"/>
      <c r="F121" s="230" t="s">
        <v>3164</v>
      </c>
      <c r="G121" s="43"/>
      <c r="H121" s="43"/>
      <c r="I121" s="231"/>
      <c r="J121" s="43"/>
      <c r="K121" s="43"/>
      <c r="L121" s="47"/>
      <c r="M121" s="232"/>
      <c r="N121" s="233"/>
      <c r="O121" s="87"/>
      <c r="P121" s="87"/>
      <c r="Q121" s="87"/>
      <c r="R121" s="87"/>
      <c r="S121" s="87"/>
      <c r="T121" s="88"/>
      <c r="U121" s="41"/>
      <c r="V121" s="41"/>
      <c r="W121" s="41"/>
      <c r="X121" s="41"/>
      <c r="Y121" s="41"/>
      <c r="Z121" s="41"/>
      <c r="AA121" s="41"/>
      <c r="AB121" s="41"/>
      <c r="AC121" s="41"/>
      <c r="AD121" s="41"/>
      <c r="AE121" s="41"/>
      <c r="AT121" s="20" t="s">
        <v>188</v>
      </c>
      <c r="AU121" s="20" t="s">
        <v>83</v>
      </c>
    </row>
    <row r="122" s="2" customFormat="1" ht="24.15" customHeight="1">
      <c r="A122" s="41"/>
      <c r="B122" s="42"/>
      <c r="C122" s="216" t="s">
        <v>248</v>
      </c>
      <c r="D122" s="216" t="s">
        <v>182</v>
      </c>
      <c r="E122" s="217" t="s">
        <v>3165</v>
      </c>
      <c r="F122" s="218" t="s">
        <v>3166</v>
      </c>
      <c r="G122" s="219" t="s">
        <v>386</v>
      </c>
      <c r="H122" s="220">
        <v>11</v>
      </c>
      <c r="I122" s="221"/>
      <c r="J122" s="222">
        <f>ROUND(I122*H122,2)</f>
        <v>0</v>
      </c>
      <c r="K122" s="218" t="s">
        <v>185</v>
      </c>
      <c r="L122" s="47"/>
      <c r="M122" s="223" t="s">
        <v>19</v>
      </c>
      <c r="N122" s="224" t="s">
        <v>45</v>
      </c>
      <c r="O122" s="87"/>
      <c r="P122" s="225">
        <f>O122*H122</f>
        <v>0</v>
      </c>
      <c r="Q122" s="225">
        <v>0</v>
      </c>
      <c r="R122" s="225">
        <f>Q122*H122</f>
        <v>0</v>
      </c>
      <c r="S122" s="225">
        <v>0</v>
      </c>
      <c r="T122" s="226">
        <f>S122*H122</f>
        <v>0</v>
      </c>
      <c r="U122" s="41"/>
      <c r="V122" s="41"/>
      <c r="W122" s="41"/>
      <c r="X122" s="41"/>
      <c r="Y122" s="41"/>
      <c r="Z122" s="41"/>
      <c r="AA122" s="41"/>
      <c r="AB122" s="41"/>
      <c r="AC122" s="41"/>
      <c r="AD122" s="41"/>
      <c r="AE122" s="41"/>
      <c r="AR122" s="227" t="s">
        <v>186</v>
      </c>
      <c r="AT122" s="227" t="s">
        <v>182</v>
      </c>
      <c r="AU122" s="227" t="s">
        <v>83</v>
      </c>
      <c r="AY122" s="20" t="s">
        <v>180</v>
      </c>
      <c r="BE122" s="228">
        <f>IF(N122="základní",J122,0)</f>
        <v>0</v>
      </c>
      <c r="BF122" s="228">
        <f>IF(N122="snížená",J122,0)</f>
        <v>0</v>
      </c>
      <c r="BG122" s="228">
        <f>IF(N122="zákl. přenesená",J122,0)</f>
        <v>0</v>
      </c>
      <c r="BH122" s="228">
        <f>IF(N122="sníž. přenesená",J122,0)</f>
        <v>0</v>
      </c>
      <c r="BI122" s="228">
        <f>IF(N122="nulová",J122,0)</f>
        <v>0</v>
      </c>
      <c r="BJ122" s="20" t="s">
        <v>81</v>
      </c>
      <c r="BK122" s="228">
        <f>ROUND(I122*H122,2)</f>
        <v>0</v>
      </c>
      <c r="BL122" s="20" t="s">
        <v>186</v>
      </c>
      <c r="BM122" s="227" t="s">
        <v>3167</v>
      </c>
    </row>
    <row r="123" s="2" customFormat="1">
      <c r="A123" s="41"/>
      <c r="B123" s="42"/>
      <c r="C123" s="43"/>
      <c r="D123" s="229" t="s">
        <v>188</v>
      </c>
      <c r="E123" s="43"/>
      <c r="F123" s="230" t="s">
        <v>3168</v>
      </c>
      <c r="G123" s="43"/>
      <c r="H123" s="43"/>
      <c r="I123" s="231"/>
      <c r="J123" s="43"/>
      <c r="K123" s="43"/>
      <c r="L123" s="47"/>
      <c r="M123" s="232"/>
      <c r="N123" s="233"/>
      <c r="O123" s="87"/>
      <c r="P123" s="87"/>
      <c r="Q123" s="87"/>
      <c r="R123" s="87"/>
      <c r="S123" s="87"/>
      <c r="T123" s="88"/>
      <c r="U123" s="41"/>
      <c r="V123" s="41"/>
      <c r="W123" s="41"/>
      <c r="X123" s="41"/>
      <c r="Y123" s="41"/>
      <c r="Z123" s="41"/>
      <c r="AA123" s="41"/>
      <c r="AB123" s="41"/>
      <c r="AC123" s="41"/>
      <c r="AD123" s="41"/>
      <c r="AE123" s="41"/>
      <c r="AT123" s="20" t="s">
        <v>188</v>
      </c>
      <c r="AU123" s="20" t="s">
        <v>83</v>
      </c>
    </row>
    <row r="124" s="2" customFormat="1" ht="16.5" customHeight="1">
      <c r="A124" s="41"/>
      <c r="B124" s="42"/>
      <c r="C124" s="278" t="s">
        <v>8</v>
      </c>
      <c r="D124" s="278" t="s">
        <v>330</v>
      </c>
      <c r="E124" s="279" t="s">
        <v>3169</v>
      </c>
      <c r="F124" s="280" t="s">
        <v>3170</v>
      </c>
      <c r="G124" s="281" t="s">
        <v>386</v>
      </c>
      <c r="H124" s="282">
        <v>11</v>
      </c>
      <c r="I124" s="283"/>
      <c r="J124" s="284">
        <f>ROUND(I124*H124,2)</f>
        <v>0</v>
      </c>
      <c r="K124" s="280" t="s">
        <v>202</v>
      </c>
      <c r="L124" s="285"/>
      <c r="M124" s="286" t="s">
        <v>19</v>
      </c>
      <c r="N124" s="287" t="s">
        <v>45</v>
      </c>
      <c r="O124" s="87"/>
      <c r="P124" s="225">
        <f>O124*H124</f>
        <v>0</v>
      </c>
      <c r="Q124" s="225">
        <v>0.014999999999999999</v>
      </c>
      <c r="R124" s="225">
        <f>Q124*H124</f>
        <v>0.16499999999999998</v>
      </c>
      <c r="S124" s="225">
        <v>0</v>
      </c>
      <c r="T124" s="226">
        <f>S124*H124</f>
        <v>0</v>
      </c>
      <c r="U124" s="41"/>
      <c r="V124" s="41"/>
      <c r="W124" s="41"/>
      <c r="X124" s="41"/>
      <c r="Y124" s="41"/>
      <c r="Z124" s="41"/>
      <c r="AA124" s="41"/>
      <c r="AB124" s="41"/>
      <c r="AC124" s="41"/>
      <c r="AD124" s="41"/>
      <c r="AE124" s="41"/>
      <c r="AR124" s="227" t="s">
        <v>228</v>
      </c>
      <c r="AT124" s="227" t="s">
        <v>330</v>
      </c>
      <c r="AU124" s="227" t="s">
        <v>83</v>
      </c>
      <c r="AY124" s="20" t="s">
        <v>180</v>
      </c>
      <c r="BE124" s="228">
        <f>IF(N124="základní",J124,0)</f>
        <v>0</v>
      </c>
      <c r="BF124" s="228">
        <f>IF(N124="snížená",J124,0)</f>
        <v>0</v>
      </c>
      <c r="BG124" s="228">
        <f>IF(N124="zákl. přenesená",J124,0)</f>
        <v>0</v>
      </c>
      <c r="BH124" s="228">
        <f>IF(N124="sníž. přenesená",J124,0)</f>
        <v>0</v>
      </c>
      <c r="BI124" s="228">
        <f>IF(N124="nulová",J124,0)</f>
        <v>0</v>
      </c>
      <c r="BJ124" s="20" t="s">
        <v>81</v>
      </c>
      <c r="BK124" s="228">
        <f>ROUND(I124*H124,2)</f>
        <v>0</v>
      </c>
      <c r="BL124" s="20" t="s">
        <v>186</v>
      </c>
      <c r="BM124" s="227" t="s">
        <v>3171</v>
      </c>
    </row>
    <row r="125" s="12" customFormat="1" ht="22.8" customHeight="1">
      <c r="A125" s="12"/>
      <c r="B125" s="200"/>
      <c r="C125" s="201"/>
      <c r="D125" s="202" t="s">
        <v>73</v>
      </c>
      <c r="E125" s="214" t="s">
        <v>209</v>
      </c>
      <c r="F125" s="214" t="s">
        <v>3026</v>
      </c>
      <c r="G125" s="201"/>
      <c r="H125" s="201"/>
      <c r="I125" s="204"/>
      <c r="J125" s="215">
        <f>BK125</f>
        <v>0</v>
      </c>
      <c r="K125" s="201"/>
      <c r="L125" s="206"/>
      <c r="M125" s="207"/>
      <c r="N125" s="208"/>
      <c r="O125" s="208"/>
      <c r="P125" s="209">
        <f>SUM(P126:P150)</f>
        <v>0</v>
      </c>
      <c r="Q125" s="208"/>
      <c r="R125" s="209">
        <f>SUM(R126:R150)</f>
        <v>16.6463988</v>
      </c>
      <c r="S125" s="208"/>
      <c r="T125" s="210">
        <f>SUM(T126:T150)</f>
        <v>0.16</v>
      </c>
      <c r="U125" s="12"/>
      <c r="V125" s="12"/>
      <c r="W125" s="12"/>
      <c r="X125" s="12"/>
      <c r="Y125" s="12"/>
      <c r="Z125" s="12"/>
      <c r="AA125" s="12"/>
      <c r="AB125" s="12"/>
      <c r="AC125" s="12"/>
      <c r="AD125" s="12"/>
      <c r="AE125" s="12"/>
      <c r="AR125" s="211" t="s">
        <v>81</v>
      </c>
      <c r="AT125" s="212" t="s">
        <v>73</v>
      </c>
      <c r="AU125" s="212" t="s">
        <v>81</v>
      </c>
      <c r="AY125" s="211" t="s">
        <v>180</v>
      </c>
      <c r="BK125" s="213">
        <f>SUM(BK126:BK150)</f>
        <v>0</v>
      </c>
    </row>
    <row r="126" s="2" customFormat="1" ht="21.75" customHeight="1">
      <c r="A126" s="41"/>
      <c r="B126" s="42"/>
      <c r="C126" s="216" t="s">
        <v>261</v>
      </c>
      <c r="D126" s="216" t="s">
        <v>182</v>
      </c>
      <c r="E126" s="217" t="s">
        <v>3027</v>
      </c>
      <c r="F126" s="218" t="s">
        <v>3028</v>
      </c>
      <c r="G126" s="219" t="s">
        <v>122</v>
      </c>
      <c r="H126" s="220">
        <v>79.670000000000002</v>
      </c>
      <c r="I126" s="221"/>
      <c r="J126" s="222">
        <f>ROUND(I126*H126,2)</f>
        <v>0</v>
      </c>
      <c r="K126" s="218" t="s">
        <v>185</v>
      </c>
      <c r="L126" s="47"/>
      <c r="M126" s="223" t="s">
        <v>19</v>
      </c>
      <c r="N126" s="224" t="s">
        <v>45</v>
      </c>
      <c r="O126" s="87"/>
      <c r="P126" s="225">
        <f>O126*H126</f>
        <v>0</v>
      </c>
      <c r="Q126" s="225">
        <v>0</v>
      </c>
      <c r="R126" s="225">
        <f>Q126*H126</f>
        <v>0</v>
      </c>
      <c r="S126" s="225">
        <v>0</v>
      </c>
      <c r="T126" s="226">
        <f>S126*H126</f>
        <v>0</v>
      </c>
      <c r="U126" s="41"/>
      <c r="V126" s="41"/>
      <c r="W126" s="41"/>
      <c r="X126" s="41"/>
      <c r="Y126" s="41"/>
      <c r="Z126" s="41"/>
      <c r="AA126" s="41"/>
      <c r="AB126" s="41"/>
      <c r="AC126" s="41"/>
      <c r="AD126" s="41"/>
      <c r="AE126" s="41"/>
      <c r="AR126" s="227" t="s">
        <v>186</v>
      </c>
      <c r="AT126" s="227" t="s">
        <v>182</v>
      </c>
      <c r="AU126" s="227" t="s">
        <v>83</v>
      </c>
      <c r="AY126" s="20" t="s">
        <v>180</v>
      </c>
      <c r="BE126" s="228">
        <f>IF(N126="základní",J126,0)</f>
        <v>0</v>
      </c>
      <c r="BF126" s="228">
        <f>IF(N126="snížená",J126,0)</f>
        <v>0</v>
      </c>
      <c r="BG126" s="228">
        <f>IF(N126="zákl. přenesená",J126,0)</f>
        <v>0</v>
      </c>
      <c r="BH126" s="228">
        <f>IF(N126="sníž. přenesená",J126,0)</f>
        <v>0</v>
      </c>
      <c r="BI126" s="228">
        <f>IF(N126="nulová",J126,0)</f>
        <v>0</v>
      </c>
      <c r="BJ126" s="20" t="s">
        <v>81</v>
      </c>
      <c r="BK126" s="228">
        <f>ROUND(I126*H126,2)</f>
        <v>0</v>
      </c>
      <c r="BL126" s="20" t="s">
        <v>186</v>
      </c>
      <c r="BM126" s="227" t="s">
        <v>3172</v>
      </c>
    </row>
    <row r="127" s="2" customFormat="1">
      <c r="A127" s="41"/>
      <c r="B127" s="42"/>
      <c r="C127" s="43"/>
      <c r="D127" s="229" t="s">
        <v>188</v>
      </c>
      <c r="E127" s="43"/>
      <c r="F127" s="230" t="s">
        <v>3030</v>
      </c>
      <c r="G127" s="43"/>
      <c r="H127" s="43"/>
      <c r="I127" s="231"/>
      <c r="J127" s="43"/>
      <c r="K127" s="43"/>
      <c r="L127" s="47"/>
      <c r="M127" s="232"/>
      <c r="N127" s="233"/>
      <c r="O127" s="87"/>
      <c r="P127" s="87"/>
      <c r="Q127" s="87"/>
      <c r="R127" s="87"/>
      <c r="S127" s="87"/>
      <c r="T127" s="88"/>
      <c r="U127" s="41"/>
      <c r="V127" s="41"/>
      <c r="W127" s="41"/>
      <c r="X127" s="41"/>
      <c r="Y127" s="41"/>
      <c r="Z127" s="41"/>
      <c r="AA127" s="41"/>
      <c r="AB127" s="41"/>
      <c r="AC127" s="41"/>
      <c r="AD127" s="41"/>
      <c r="AE127" s="41"/>
      <c r="AT127" s="20" t="s">
        <v>188</v>
      </c>
      <c r="AU127" s="20" t="s">
        <v>83</v>
      </c>
    </row>
    <row r="128" s="13" customFormat="1">
      <c r="A128" s="13"/>
      <c r="B128" s="234"/>
      <c r="C128" s="235"/>
      <c r="D128" s="236" t="s">
        <v>190</v>
      </c>
      <c r="E128" s="237" t="s">
        <v>19</v>
      </c>
      <c r="F128" s="238" t="s">
        <v>3173</v>
      </c>
      <c r="G128" s="235"/>
      <c r="H128" s="237" t="s">
        <v>19</v>
      </c>
      <c r="I128" s="239"/>
      <c r="J128" s="235"/>
      <c r="K128" s="235"/>
      <c r="L128" s="240"/>
      <c r="M128" s="241"/>
      <c r="N128" s="242"/>
      <c r="O128" s="242"/>
      <c r="P128" s="242"/>
      <c r="Q128" s="242"/>
      <c r="R128" s="242"/>
      <c r="S128" s="242"/>
      <c r="T128" s="243"/>
      <c r="U128" s="13"/>
      <c r="V128" s="13"/>
      <c r="W128" s="13"/>
      <c r="X128" s="13"/>
      <c r="Y128" s="13"/>
      <c r="Z128" s="13"/>
      <c r="AA128" s="13"/>
      <c r="AB128" s="13"/>
      <c r="AC128" s="13"/>
      <c r="AD128" s="13"/>
      <c r="AE128" s="13"/>
      <c r="AT128" s="244" t="s">
        <v>190</v>
      </c>
      <c r="AU128" s="244" t="s">
        <v>83</v>
      </c>
      <c r="AV128" s="13" t="s">
        <v>81</v>
      </c>
      <c r="AW128" s="13" t="s">
        <v>34</v>
      </c>
      <c r="AX128" s="13" t="s">
        <v>74</v>
      </c>
      <c r="AY128" s="244" t="s">
        <v>180</v>
      </c>
    </row>
    <row r="129" s="14" customFormat="1">
      <c r="A129" s="14"/>
      <c r="B129" s="245"/>
      <c r="C129" s="246"/>
      <c r="D129" s="236" t="s">
        <v>190</v>
      </c>
      <c r="E129" s="247" t="s">
        <v>19</v>
      </c>
      <c r="F129" s="248" t="s">
        <v>3174</v>
      </c>
      <c r="G129" s="246"/>
      <c r="H129" s="249">
        <v>6.54</v>
      </c>
      <c r="I129" s="250"/>
      <c r="J129" s="246"/>
      <c r="K129" s="246"/>
      <c r="L129" s="251"/>
      <c r="M129" s="252"/>
      <c r="N129" s="253"/>
      <c r="O129" s="253"/>
      <c r="P129" s="253"/>
      <c r="Q129" s="253"/>
      <c r="R129" s="253"/>
      <c r="S129" s="253"/>
      <c r="T129" s="254"/>
      <c r="U129" s="14"/>
      <c r="V129" s="14"/>
      <c r="W129" s="14"/>
      <c r="X129" s="14"/>
      <c r="Y129" s="14"/>
      <c r="Z129" s="14"/>
      <c r="AA129" s="14"/>
      <c r="AB129" s="14"/>
      <c r="AC129" s="14"/>
      <c r="AD129" s="14"/>
      <c r="AE129" s="14"/>
      <c r="AT129" s="255" t="s">
        <v>190</v>
      </c>
      <c r="AU129" s="255" t="s">
        <v>83</v>
      </c>
      <c r="AV129" s="14" t="s">
        <v>83</v>
      </c>
      <c r="AW129" s="14" t="s">
        <v>34</v>
      </c>
      <c r="AX129" s="14" t="s">
        <v>74</v>
      </c>
      <c r="AY129" s="255" t="s">
        <v>180</v>
      </c>
    </row>
    <row r="130" s="13" customFormat="1">
      <c r="A130" s="13"/>
      <c r="B130" s="234"/>
      <c r="C130" s="235"/>
      <c r="D130" s="236" t="s">
        <v>190</v>
      </c>
      <c r="E130" s="237" t="s">
        <v>19</v>
      </c>
      <c r="F130" s="238" t="s">
        <v>3138</v>
      </c>
      <c r="G130" s="235"/>
      <c r="H130" s="237" t="s">
        <v>19</v>
      </c>
      <c r="I130" s="239"/>
      <c r="J130" s="235"/>
      <c r="K130" s="235"/>
      <c r="L130" s="240"/>
      <c r="M130" s="241"/>
      <c r="N130" s="242"/>
      <c r="O130" s="242"/>
      <c r="P130" s="242"/>
      <c r="Q130" s="242"/>
      <c r="R130" s="242"/>
      <c r="S130" s="242"/>
      <c r="T130" s="243"/>
      <c r="U130" s="13"/>
      <c r="V130" s="13"/>
      <c r="W130" s="13"/>
      <c r="X130" s="13"/>
      <c r="Y130" s="13"/>
      <c r="Z130" s="13"/>
      <c r="AA130" s="13"/>
      <c r="AB130" s="13"/>
      <c r="AC130" s="13"/>
      <c r="AD130" s="13"/>
      <c r="AE130" s="13"/>
      <c r="AT130" s="244" t="s">
        <v>190</v>
      </c>
      <c r="AU130" s="244" t="s">
        <v>83</v>
      </c>
      <c r="AV130" s="13" t="s">
        <v>81</v>
      </c>
      <c r="AW130" s="13" t="s">
        <v>34</v>
      </c>
      <c r="AX130" s="13" t="s">
        <v>74</v>
      </c>
      <c r="AY130" s="244" t="s">
        <v>180</v>
      </c>
    </row>
    <row r="131" s="14" customFormat="1">
      <c r="A131" s="14"/>
      <c r="B131" s="245"/>
      <c r="C131" s="246"/>
      <c r="D131" s="236" t="s">
        <v>190</v>
      </c>
      <c r="E131" s="247" t="s">
        <v>19</v>
      </c>
      <c r="F131" s="248" t="s">
        <v>3175</v>
      </c>
      <c r="G131" s="246"/>
      <c r="H131" s="249">
        <v>73.129999999999995</v>
      </c>
      <c r="I131" s="250"/>
      <c r="J131" s="246"/>
      <c r="K131" s="246"/>
      <c r="L131" s="251"/>
      <c r="M131" s="252"/>
      <c r="N131" s="253"/>
      <c r="O131" s="253"/>
      <c r="P131" s="253"/>
      <c r="Q131" s="253"/>
      <c r="R131" s="253"/>
      <c r="S131" s="253"/>
      <c r="T131" s="254"/>
      <c r="U131" s="14"/>
      <c r="V131" s="14"/>
      <c r="W131" s="14"/>
      <c r="X131" s="14"/>
      <c r="Y131" s="14"/>
      <c r="Z131" s="14"/>
      <c r="AA131" s="14"/>
      <c r="AB131" s="14"/>
      <c r="AC131" s="14"/>
      <c r="AD131" s="14"/>
      <c r="AE131" s="14"/>
      <c r="AT131" s="255" t="s">
        <v>190</v>
      </c>
      <c r="AU131" s="255" t="s">
        <v>83</v>
      </c>
      <c r="AV131" s="14" t="s">
        <v>83</v>
      </c>
      <c r="AW131" s="14" t="s">
        <v>34</v>
      </c>
      <c r="AX131" s="14" t="s">
        <v>74</v>
      </c>
      <c r="AY131" s="255" t="s">
        <v>180</v>
      </c>
    </row>
    <row r="132" s="15" customFormat="1">
      <c r="A132" s="15"/>
      <c r="B132" s="256"/>
      <c r="C132" s="257"/>
      <c r="D132" s="236" t="s">
        <v>190</v>
      </c>
      <c r="E132" s="258" t="s">
        <v>19</v>
      </c>
      <c r="F132" s="259" t="s">
        <v>227</v>
      </c>
      <c r="G132" s="257"/>
      <c r="H132" s="260">
        <v>79.670000000000002</v>
      </c>
      <c r="I132" s="261"/>
      <c r="J132" s="257"/>
      <c r="K132" s="257"/>
      <c r="L132" s="262"/>
      <c r="M132" s="263"/>
      <c r="N132" s="264"/>
      <c r="O132" s="264"/>
      <c r="P132" s="264"/>
      <c r="Q132" s="264"/>
      <c r="R132" s="264"/>
      <c r="S132" s="264"/>
      <c r="T132" s="265"/>
      <c r="U132" s="15"/>
      <c r="V132" s="15"/>
      <c r="W132" s="15"/>
      <c r="X132" s="15"/>
      <c r="Y132" s="15"/>
      <c r="Z132" s="15"/>
      <c r="AA132" s="15"/>
      <c r="AB132" s="15"/>
      <c r="AC132" s="15"/>
      <c r="AD132" s="15"/>
      <c r="AE132" s="15"/>
      <c r="AT132" s="266" t="s">
        <v>190</v>
      </c>
      <c r="AU132" s="266" t="s">
        <v>83</v>
      </c>
      <c r="AV132" s="15" t="s">
        <v>186</v>
      </c>
      <c r="AW132" s="15" t="s">
        <v>34</v>
      </c>
      <c r="AX132" s="15" t="s">
        <v>81</v>
      </c>
      <c r="AY132" s="266" t="s">
        <v>180</v>
      </c>
    </row>
    <row r="133" s="2" customFormat="1" ht="21.75" customHeight="1">
      <c r="A133" s="41"/>
      <c r="B133" s="42"/>
      <c r="C133" s="216" t="s">
        <v>268</v>
      </c>
      <c r="D133" s="216" t="s">
        <v>182</v>
      </c>
      <c r="E133" s="217" t="s">
        <v>3176</v>
      </c>
      <c r="F133" s="218" t="s">
        <v>3177</v>
      </c>
      <c r="G133" s="219" t="s">
        <v>122</v>
      </c>
      <c r="H133" s="220">
        <v>73.129999999999995</v>
      </c>
      <c r="I133" s="221"/>
      <c r="J133" s="222">
        <f>ROUND(I133*H133,2)</f>
        <v>0</v>
      </c>
      <c r="K133" s="218" t="s">
        <v>185</v>
      </c>
      <c r="L133" s="47"/>
      <c r="M133" s="223" t="s">
        <v>19</v>
      </c>
      <c r="N133" s="224" t="s">
        <v>45</v>
      </c>
      <c r="O133" s="87"/>
      <c r="P133" s="225">
        <f>O133*H133</f>
        <v>0</v>
      </c>
      <c r="Q133" s="225">
        <v>0</v>
      </c>
      <c r="R133" s="225">
        <f>Q133*H133</f>
        <v>0</v>
      </c>
      <c r="S133" s="225">
        <v>0</v>
      </c>
      <c r="T133" s="226">
        <f>S133*H133</f>
        <v>0</v>
      </c>
      <c r="U133" s="41"/>
      <c r="V133" s="41"/>
      <c r="W133" s="41"/>
      <c r="X133" s="41"/>
      <c r="Y133" s="41"/>
      <c r="Z133" s="41"/>
      <c r="AA133" s="41"/>
      <c r="AB133" s="41"/>
      <c r="AC133" s="41"/>
      <c r="AD133" s="41"/>
      <c r="AE133" s="41"/>
      <c r="AR133" s="227" t="s">
        <v>186</v>
      </c>
      <c r="AT133" s="227" t="s">
        <v>182</v>
      </c>
      <c r="AU133" s="227" t="s">
        <v>83</v>
      </c>
      <c r="AY133" s="20" t="s">
        <v>180</v>
      </c>
      <c r="BE133" s="228">
        <f>IF(N133="základní",J133,0)</f>
        <v>0</v>
      </c>
      <c r="BF133" s="228">
        <f>IF(N133="snížená",J133,0)</f>
        <v>0</v>
      </c>
      <c r="BG133" s="228">
        <f>IF(N133="zákl. přenesená",J133,0)</f>
        <v>0</v>
      </c>
      <c r="BH133" s="228">
        <f>IF(N133="sníž. přenesená",J133,0)</f>
        <v>0</v>
      </c>
      <c r="BI133" s="228">
        <f>IF(N133="nulová",J133,0)</f>
        <v>0</v>
      </c>
      <c r="BJ133" s="20" t="s">
        <v>81</v>
      </c>
      <c r="BK133" s="228">
        <f>ROUND(I133*H133,2)</f>
        <v>0</v>
      </c>
      <c r="BL133" s="20" t="s">
        <v>186</v>
      </c>
      <c r="BM133" s="227" t="s">
        <v>3178</v>
      </c>
    </row>
    <row r="134" s="2" customFormat="1">
      <c r="A134" s="41"/>
      <c r="B134" s="42"/>
      <c r="C134" s="43"/>
      <c r="D134" s="229" t="s">
        <v>188</v>
      </c>
      <c r="E134" s="43"/>
      <c r="F134" s="230" t="s">
        <v>3179</v>
      </c>
      <c r="G134" s="43"/>
      <c r="H134" s="43"/>
      <c r="I134" s="231"/>
      <c r="J134" s="43"/>
      <c r="K134" s="43"/>
      <c r="L134" s="47"/>
      <c r="M134" s="232"/>
      <c r="N134" s="233"/>
      <c r="O134" s="87"/>
      <c r="P134" s="87"/>
      <c r="Q134" s="87"/>
      <c r="R134" s="87"/>
      <c r="S134" s="87"/>
      <c r="T134" s="88"/>
      <c r="U134" s="41"/>
      <c r="V134" s="41"/>
      <c r="W134" s="41"/>
      <c r="X134" s="41"/>
      <c r="Y134" s="41"/>
      <c r="Z134" s="41"/>
      <c r="AA134" s="41"/>
      <c r="AB134" s="41"/>
      <c r="AC134" s="41"/>
      <c r="AD134" s="41"/>
      <c r="AE134" s="41"/>
      <c r="AT134" s="20" t="s">
        <v>188</v>
      </c>
      <c r="AU134" s="20" t="s">
        <v>83</v>
      </c>
    </row>
    <row r="135" s="13" customFormat="1">
      <c r="A135" s="13"/>
      <c r="B135" s="234"/>
      <c r="C135" s="235"/>
      <c r="D135" s="236" t="s">
        <v>190</v>
      </c>
      <c r="E135" s="237" t="s">
        <v>19</v>
      </c>
      <c r="F135" s="238" t="s">
        <v>3138</v>
      </c>
      <c r="G135" s="235"/>
      <c r="H135" s="237" t="s">
        <v>19</v>
      </c>
      <c r="I135" s="239"/>
      <c r="J135" s="235"/>
      <c r="K135" s="235"/>
      <c r="L135" s="240"/>
      <c r="M135" s="241"/>
      <c r="N135" s="242"/>
      <c r="O135" s="242"/>
      <c r="P135" s="242"/>
      <c r="Q135" s="242"/>
      <c r="R135" s="242"/>
      <c r="S135" s="242"/>
      <c r="T135" s="243"/>
      <c r="U135" s="13"/>
      <c r="V135" s="13"/>
      <c r="W135" s="13"/>
      <c r="X135" s="13"/>
      <c r="Y135" s="13"/>
      <c r="Z135" s="13"/>
      <c r="AA135" s="13"/>
      <c r="AB135" s="13"/>
      <c r="AC135" s="13"/>
      <c r="AD135" s="13"/>
      <c r="AE135" s="13"/>
      <c r="AT135" s="244" t="s">
        <v>190</v>
      </c>
      <c r="AU135" s="244" t="s">
        <v>83</v>
      </c>
      <c r="AV135" s="13" t="s">
        <v>81</v>
      </c>
      <c r="AW135" s="13" t="s">
        <v>34</v>
      </c>
      <c r="AX135" s="13" t="s">
        <v>74</v>
      </c>
      <c r="AY135" s="244" t="s">
        <v>180</v>
      </c>
    </row>
    <row r="136" s="14" customFormat="1">
      <c r="A136" s="14"/>
      <c r="B136" s="245"/>
      <c r="C136" s="246"/>
      <c r="D136" s="236" t="s">
        <v>190</v>
      </c>
      <c r="E136" s="247" t="s">
        <v>19</v>
      </c>
      <c r="F136" s="248" t="s">
        <v>3175</v>
      </c>
      <c r="G136" s="246"/>
      <c r="H136" s="249">
        <v>73.129999999999995</v>
      </c>
      <c r="I136" s="250"/>
      <c r="J136" s="246"/>
      <c r="K136" s="246"/>
      <c r="L136" s="251"/>
      <c r="M136" s="252"/>
      <c r="N136" s="253"/>
      <c r="O136" s="253"/>
      <c r="P136" s="253"/>
      <c r="Q136" s="253"/>
      <c r="R136" s="253"/>
      <c r="S136" s="253"/>
      <c r="T136" s="254"/>
      <c r="U136" s="14"/>
      <c r="V136" s="14"/>
      <c r="W136" s="14"/>
      <c r="X136" s="14"/>
      <c r="Y136" s="14"/>
      <c r="Z136" s="14"/>
      <c r="AA136" s="14"/>
      <c r="AB136" s="14"/>
      <c r="AC136" s="14"/>
      <c r="AD136" s="14"/>
      <c r="AE136" s="14"/>
      <c r="AT136" s="255" t="s">
        <v>190</v>
      </c>
      <c r="AU136" s="255" t="s">
        <v>83</v>
      </c>
      <c r="AV136" s="14" t="s">
        <v>83</v>
      </c>
      <c r="AW136" s="14" t="s">
        <v>34</v>
      </c>
      <c r="AX136" s="14" t="s">
        <v>81</v>
      </c>
      <c r="AY136" s="255" t="s">
        <v>180</v>
      </c>
    </row>
    <row r="137" s="2" customFormat="1" ht="37.8" customHeight="1">
      <c r="A137" s="41"/>
      <c r="B137" s="42"/>
      <c r="C137" s="216" t="s">
        <v>274</v>
      </c>
      <c r="D137" s="216" t="s">
        <v>182</v>
      </c>
      <c r="E137" s="217" t="s">
        <v>3033</v>
      </c>
      <c r="F137" s="218" t="s">
        <v>3034</v>
      </c>
      <c r="G137" s="219" t="s">
        <v>122</v>
      </c>
      <c r="H137" s="220">
        <v>6.54</v>
      </c>
      <c r="I137" s="221"/>
      <c r="J137" s="222">
        <f>ROUND(I137*H137,2)</f>
        <v>0</v>
      </c>
      <c r="K137" s="218" t="s">
        <v>185</v>
      </c>
      <c r="L137" s="47"/>
      <c r="M137" s="223" t="s">
        <v>19</v>
      </c>
      <c r="N137" s="224" t="s">
        <v>45</v>
      </c>
      <c r="O137" s="87"/>
      <c r="P137" s="225">
        <f>O137*H137</f>
        <v>0</v>
      </c>
      <c r="Q137" s="225">
        <v>0.089219999999999994</v>
      </c>
      <c r="R137" s="225">
        <f>Q137*H137</f>
        <v>0.58349879999999998</v>
      </c>
      <c r="S137" s="225">
        <v>0</v>
      </c>
      <c r="T137" s="226">
        <f>S137*H137</f>
        <v>0</v>
      </c>
      <c r="U137" s="41"/>
      <c r="V137" s="41"/>
      <c r="W137" s="41"/>
      <c r="X137" s="41"/>
      <c r="Y137" s="41"/>
      <c r="Z137" s="41"/>
      <c r="AA137" s="41"/>
      <c r="AB137" s="41"/>
      <c r="AC137" s="41"/>
      <c r="AD137" s="41"/>
      <c r="AE137" s="41"/>
      <c r="AR137" s="227" t="s">
        <v>186</v>
      </c>
      <c r="AT137" s="227" t="s">
        <v>182</v>
      </c>
      <c r="AU137" s="227" t="s">
        <v>83</v>
      </c>
      <c r="AY137" s="20" t="s">
        <v>180</v>
      </c>
      <c r="BE137" s="228">
        <f>IF(N137="základní",J137,0)</f>
        <v>0</v>
      </c>
      <c r="BF137" s="228">
        <f>IF(N137="snížená",J137,0)</f>
        <v>0</v>
      </c>
      <c r="BG137" s="228">
        <f>IF(N137="zákl. přenesená",J137,0)</f>
        <v>0</v>
      </c>
      <c r="BH137" s="228">
        <f>IF(N137="sníž. přenesená",J137,0)</f>
        <v>0</v>
      </c>
      <c r="BI137" s="228">
        <f>IF(N137="nulová",J137,0)</f>
        <v>0</v>
      </c>
      <c r="BJ137" s="20" t="s">
        <v>81</v>
      </c>
      <c r="BK137" s="228">
        <f>ROUND(I137*H137,2)</f>
        <v>0</v>
      </c>
      <c r="BL137" s="20" t="s">
        <v>186</v>
      </c>
      <c r="BM137" s="227" t="s">
        <v>3180</v>
      </c>
    </row>
    <row r="138" s="2" customFormat="1">
      <c r="A138" s="41"/>
      <c r="B138" s="42"/>
      <c r="C138" s="43"/>
      <c r="D138" s="229" t="s">
        <v>188</v>
      </c>
      <c r="E138" s="43"/>
      <c r="F138" s="230" t="s">
        <v>3036</v>
      </c>
      <c r="G138" s="43"/>
      <c r="H138" s="43"/>
      <c r="I138" s="231"/>
      <c r="J138" s="43"/>
      <c r="K138" s="43"/>
      <c r="L138" s="47"/>
      <c r="M138" s="232"/>
      <c r="N138" s="233"/>
      <c r="O138" s="87"/>
      <c r="P138" s="87"/>
      <c r="Q138" s="87"/>
      <c r="R138" s="87"/>
      <c r="S138" s="87"/>
      <c r="T138" s="88"/>
      <c r="U138" s="41"/>
      <c r="V138" s="41"/>
      <c r="W138" s="41"/>
      <c r="X138" s="41"/>
      <c r="Y138" s="41"/>
      <c r="Z138" s="41"/>
      <c r="AA138" s="41"/>
      <c r="AB138" s="41"/>
      <c r="AC138" s="41"/>
      <c r="AD138" s="41"/>
      <c r="AE138" s="41"/>
      <c r="AT138" s="20" t="s">
        <v>188</v>
      </c>
      <c r="AU138" s="20" t="s">
        <v>83</v>
      </c>
    </row>
    <row r="139" s="13" customFormat="1">
      <c r="A139" s="13"/>
      <c r="B139" s="234"/>
      <c r="C139" s="235"/>
      <c r="D139" s="236" t="s">
        <v>190</v>
      </c>
      <c r="E139" s="237" t="s">
        <v>19</v>
      </c>
      <c r="F139" s="238" t="s">
        <v>3173</v>
      </c>
      <c r="G139" s="235"/>
      <c r="H139" s="237" t="s">
        <v>19</v>
      </c>
      <c r="I139" s="239"/>
      <c r="J139" s="235"/>
      <c r="K139" s="235"/>
      <c r="L139" s="240"/>
      <c r="M139" s="241"/>
      <c r="N139" s="242"/>
      <c r="O139" s="242"/>
      <c r="P139" s="242"/>
      <c r="Q139" s="242"/>
      <c r="R139" s="242"/>
      <c r="S139" s="242"/>
      <c r="T139" s="243"/>
      <c r="U139" s="13"/>
      <c r="V139" s="13"/>
      <c r="W139" s="13"/>
      <c r="X139" s="13"/>
      <c r="Y139" s="13"/>
      <c r="Z139" s="13"/>
      <c r="AA139" s="13"/>
      <c r="AB139" s="13"/>
      <c r="AC139" s="13"/>
      <c r="AD139" s="13"/>
      <c r="AE139" s="13"/>
      <c r="AT139" s="244" t="s">
        <v>190</v>
      </c>
      <c r="AU139" s="244" t="s">
        <v>83</v>
      </c>
      <c r="AV139" s="13" t="s">
        <v>81</v>
      </c>
      <c r="AW139" s="13" t="s">
        <v>34</v>
      </c>
      <c r="AX139" s="13" t="s">
        <v>74</v>
      </c>
      <c r="AY139" s="244" t="s">
        <v>180</v>
      </c>
    </row>
    <row r="140" s="14" customFormat="1">
      <c r="A140" s="14"/>
      <c r="B140" s="245"/>
      <c r="C140" s="246"/>
      <c r="D140" s="236" t="s">
        <v>190</v>
      </c>
      <c r="E140" s="247" t="s">
        <v>19</v>
      </c>
      <c r="F140" s="248" t="s">
        <v>3174</v>
      </c>
      <c r="G140" s="246"/>
      <c r="H140" s="249">
        <v>6.54</v>
      </c>
      <c r="I140" s="250"/>
      <c r="J140" s="246"/>
      <c r="K140" s="246"/>
      <c r="L140" s="251"/>
      <c r="M140" s="252"/>
      <c r="N140" s="253"/>
      <c r="O140" s="253"/>
      <c r="P140" s="253"/>
      <c r="Q140" s="253"/>
      <c r="R140" s="253"/>
      <c r="S140" s="253"/>
      <c r="T140" s="254"/>
      <c r="U140" s="14"/>
      <c r="V140" s="14"/>
      <c r="W140" s="14"/>
      <c r="X140" s="14"/>
      <c r="Y140" s="14"/>
      <c r="Z140" s="14"/>
      <c r="AA140" s="14"/>
      <c r="AB140" s="14"/>
      <c r="AC140" s="14"/>
      <c r="AD140" s="14"/>
      <c r="AE140" s="14"/>
      <c r="AT140" s="255" t="s">
        <v>190</v>
      </c>
      <c r="AU140" s="255" t="s">
        <v>83</v>
      </c>
      <c r="AV140" s="14" t="s">
        <v>83</v>
      </c>
      <c r="AW140" s="14" t="s">
        <v>34</v>
      </c>
      <c r="AX140" s="14" t="s">
        <v>81</v>
      </c>
      <c r="AY140" s="255" t="s">
        <v>180</v>
      </c>
    </row>
    <row r="141" s="2" customFormat="1" ht="16.5" customHeight="1">
      <c r="A141" s="41"/>
      <c r="B141" s="42"/>
      <c r="C141" s="278" t="s">
        <v>279</v>
      </c>
      <c r="D141" s="278" t="s">
        <v>330</v>
      </c>
      <c r="E141" s="279" t="s">
        <v>3037</v>
      </c>
      <c r="F141" s="280" t="s">
        <v>3038</v>
      </c>
      <c r="G141" s="281" t="s">
        <v>122</v>
      </c>
      <c r="H141" s="282">
        <v>6.7359999999999998</v>
      </c>
      <c r="I141" s="283"/>
      <c r="J141" s="284">
        <f>ROUND(I141*H141,2)</f>
        <v>0</v>
      </c>
      <c r="K141" s="280" t="s">
        <v>185</v>
      </c>
      <c r="L141" s="285"/>
      <c r="M141" s="286" t="s">
        <v>19</v>
      </c>
      <c r="N141" s="287" t="s">
        <v>45</v>
      </c>
      <c r="O141" s="87"/>
      <c r="P141" s="225">
        <f>O141*H141</f>
        <v>0</v>
      </c>
      <c r="Q141" s="225">
        <v>0.113</v>
      </c>
      <c r="R141" s="225">
        <f>Q141*H141</f>
        <v>0.76116799999999996</v>
      </c>
      <c r="S141" s="225">
        <v>0</v>
      </c>
      <c r="T141" s="226">
        <f>S141*H141</f>
        <v>0</v>
      </c>
      <c r="U141" s="41"/>
      <c r="V141" s="41"/>
      <c r="W141" s="41"/>
      <c r="X141" s="41"/>
      <c r="Y141" s="41"/>
      <c r="Z141" s="41"/>
      <c r="AA141" s="41"/>
      <c r="AB141" s="41"/>
      <c r="AC141" s="41"/>
      <c r="AD141" s="41"/>
      <c r="AE141" s="41"/>
      <c r="AR141" s="227" t="s">
        <v>228</v>
      </c>
      <c r="AT141" s="227" t="s">
        <v>330</v>
      </c>
      <c r="AU141" s="227" t="s">
        <v>83</v>
      </c>
      <c r="AY141" s="20" t="s">
        <v>180</v>
      </c>
      <c r="BE141" s="228">
        <f>IF(N141="základní",J141,0)</f>
        <v>0</v>
      </c>
      <c r="BF141" s="228">
        <f>IF(N141="snížená",J141,0)</f>
        <v>0</v>
      </c>
      <c r="BG141" s="228">
        <f>IF(N141="zákl. přenesená",J141,0)</f>
        <v>0</v>
      </c>
      <c r="BH141" s="228">
        <f>IF(N141="sníž. přenesená",J141,0)</f>
        <v>0</v>
      </c>
      <c r="BI141" s="228">
        <f>IF(N141="nulová",J141,0)</f>
        <v>0</v>
      </c>
      <c r="BJ141" s="20" t="s">
        <v>81</v>
      </c>
      <c r="BK141" s="228">
        <f>ROUND(I141*H141,2)</f>
        <v>0</v>
      </c>
      <c r="BL141" s="20" t="s">
        <v>186</v>
      </c>
      <c r="BM141" s="227" t="s">
        <v>3181</v>
      </c>
    </row>
    <row r="142" s="14" customFormat="1">
      <c r="A142" s="14"/>
      <c r="B142" s="245"/>
      <c r="C142" s="246"/>
      <c r="D142" s="236" t="s">
        <v>190</v>
      </c>
      <c r="E142" s="246"/>
      <c r="F142" s="248" t="s">
        <v>3182</v>
      </c>
      <c r="G142" s="246"/>
      <c r="H142" s="249">
        <v>6.7359999999999998</v>
      </c>
      <c r="I142" s="250"/>
      <c r="J142" s="246"/>
      <c r="K142" s="246"/>
      <c r="L142" s="251"/>
      <c r="M142" s="252"/>
      <c r="N142" s="253"/>
      <c r="O142" s="253"/>
      <c r="P142" s="253"/>
      <c r="Q142" s="253"/>
      <c r="R142" s="253"/>
      <c r="S142" s="253"/>
      <c r="T142" s="254"/>
      <c r="U142" s="14"/>
      <c r="V142" s="14"/>
      <c r="W142" s="14"/>
      <c r="X142" s="14"/>
      <c r="Y142" s="14"/>
      <c r="Z142" s="14"/>
      <c r="AA142" s="14"/>
      <c r="AB142" s="14"/>
      <c r="AC142" s="14"/>
      <c r="AD142" s="14"/>
      <c r="AE142" s="14"/>
      <c r="AT142" s="255" t="s">
        <v>190</v>
      </c>
      <c r="AU142" s="255" t="s">
        <v>83</v>
      </c>
      <c r="AV142" s="14" t="s">
        <v>83</v>
      </c>
      <c r="AW142" s="14" t="s">
        <v>4</v>
      </c>
      <c r="AX142" s="14" t="s">
        <v>81</v>
      </c>
      <c r="AY142" s="255" t="s">
        <v>180</v>
      </c>
    </row>
    <row r="143" s="2" customFormat="1" ht="37.8" customHeight="1">
      <c r="A143" s="41"/>
      <c r="B143" s="42"/>
      <c r="C143" s="216" t="s">
        <v>286</v>
      </c>
      <c r="D143" s="216" t="s">
        <v>182</v>
      </c>
      <c r="E143" s="217" t="s">
        <v>3183</v>
      </c>
      <c r="F143" s="218" t="s">
        <v>3184</v>
      </c>
      <c r="G143" s="219" t="s">
        <v>122</v>
      </c>
      <c r="H143" s="220">
        <v>73.129999999999995</v>
      </c>
      <c r="I143" s="221"/>
      <c r="J143" s="222">
        <f>ROUND(I143*H143,2)</f>
        <v>0</v>
      </c>
      <c r="K143" s="218" t="s">
        <v>185</v>
      </c>
      <c r="L143" s="47"/>
      <c r="M143" s="223" t="s">
        <v>19</v>
      </c>
      <c r="N143" s="224" t="s">
        <v>45</v>
      </c>
      <c r="O143" s="87"/>
      <c r="P143" s="225">
        <f>O143*H143</f>
        <v>0</v>
      </c>
      <c r="Q143" s="225">
        <v>0.098000000000000004</v>
      </c>
      <c r="R143" s="225">
        <f>Q143*H143</f>
        <v>7.1667399999999999</v>
      </c>
      <c r="S143" s="225">
        <v>0</v>
      </c>
      <c r="T143" s="226">
        <f>S143*H143</f>
        <v>0</v>
      </c>
      <c r="U143" s="41"/>
      <c r="V143" s="41"/>
      <c r="W143" s="41"/>
      <c r="X143" s="41"/>
      <c r="Y143" s="41"/>
      <c r="Z143" s="41"/>
      <c r="AA143" s="41"/>
      <c r="AB143" s="41"/>
      <c r="AC143" s="41"/>
      <c r="AD143" s="41"/>
      <c r="AE143" s="41"/>
      <c r="AR143" s="227" t="s">
        <v>186</v>
      </c>
      <c r="AT143" s="227" t="s">
        <v>182</v>
      </c>
      <c r="AU143" s="227" t="s">
        <v>83</v>
      </c>
      <c r="AY143" s="20" t="s">
        <v>180</v>
      </c>
      <c r="BE143" s="228">
        <f>IF(N143="základní",J143,0)</f>
        <v>0</v>
      </c>
      <c r="BF143" s="228">
        <f>IF(N143="snížená",J143,0)</f>
        <v>0</v>
      </c>
      <c r="BG143" s="228">
        <f>IF(N143="zákl. přenesená",J143,0)</f>
        <v>0</v>
      </c>
      <c r="BH143" s="228">
        <f>IF(N143="sníž. přenesená",J143,0)</f>
        <v>0</v>
      </c>
      <c r="BI143" s="228">
        <f>IF(N143="nulová",J143,0)</f>
        <v>0</v>
      </c>
      <c r="BJ143" s="20" t="s">
        <v>81</v>
      </c>
      <c r="BK143" s="228">
        <f>ROUND(I143*H143,2)</f>
        <v>0</v>
      </c>
      <c r="BL143" s="20" t="s">
        <v>186</v>
      </c>
      <c r="BM143" s="227" t="s">
        <v>3185</v>
      </c>
    </row>
    <row r="144" s="2" customFormat="1">
      <c r="A144" s="41"/>
      <c r="B144" s="42"/>
      <c r="C144" s="43"/>
      <c r="D144" s="229" t="s">
        <v>188</v>
      </c>
      <c r="E144" s="43"/>
      <c r="F144" s="230" t="s">
        <v>3186</v>
      </c>
      <c r="G144" s="43"/>
      <c r="H144" s="43"/>
      <c r="I144" s="231"/>
      <c r="J144" s="43"/>
      <c r="K144" s="43"/>
      <c r="L144" s="47"/>
      <c r="M144" s="232"/>
      <c r="N144" s="233"/>
      <c r="O144" s="87"/>
      <c r="P144" s="87"/>
      <c r="Q144" s="87"/>
      <c r="R144" s="87"/>
      <c r="S144" s="87"/>
      <c r="T144" s="88"/>
      <c r="U144" s="41"/>
      <c r="V144" s="41"/>
      <c r="W144" s="41"/>
      <c r="X144" s="41"/>
      <c r="Y144" s="41"/>
      <c r="Z144" s="41"/>
      <c r="AA144" s="41"/>
      <c r="AB144" s="41"/>
      <c r="AC144" s="41"/>
      <c r="AD144" s="41"/>
      <c r="AE144" s="41"/>
      <c r="AT144" s="20" t="s">
        <v>188</v>
      </c>
      <c r="AU144" s="20" t="s">
        <v>83</v>
      </c>
    </row>
    <row r="145" s="13" customFormat="1">
      <c r="A145" s="13"/>
      <c r="B145" s="234"/>
      <c r="C145" s="235"/>
      <c r="D145" s="236" t="s">
        <v>190</v>
      </c>
      <c r="E145" s="237" t="s">
        <v>19</v>
      </c>
      <c r="F145" s="238" t="s">
        <v>3138</v>
      </c>
      <c r="G145" s="235"/>
      <c r="H145" s="237" t="s">
        <v>19</v>
      </c>
      <c r="I145" s="239"/>
      <c r="J145" s="235"/>
      <c r="K145" s="235"/>
      <c r="L145" s="240"/>
      <c r="M145" s="241"/>
      <c r="N145" s="242"/>
      <c r="O145" s="242"/>
      <c r="P145" s="242"/>
      <c r="Q145" s="242"/>
      <c r="R145" s="242"/>
      <c r="S145" s="242"/>
      <c r="T145" s="243"/>
      <c r="U145" s="13"/>
      <c r="V145" s="13"/>
      <c r="W145" s="13"/>
      <c r="X145" s="13"/>
      <c r="Y145" s="13"/>
      <c r="Z145" s="13"/>
      <c r="AA145" s="13"/>
      <c r="AB145" s="13"/>
      <c r="AC145" s="13"/>
      <c r="AD145" s="13"/>
      <c r="AE145" s="13"/>
      <c r="AT145" s="244" t="s">
        <v>190</v>
      </c>
      <c r="AU145" s="244" t="s">
        <v>83</v>
      </c>
      <c r="AV145" s="13" t="s">
        <v>81</v>
      </c>
      <c r="AW145" s="13" t="s">
        <v>34</v>
      </c>
      <c r="AX145" s="13" t="s">
        <v>74</v>
      </c>
      <c r="AY145" s="244" t="s">
        <v>180</v>
      </c>
    </row>
    <row r="146" s="14" customFormat="1">
      <c r="A146" s="14"/>
      <c r="B146" s="245"/>
      <c r="C146" s="246"/>
      <c r="D146" s="236" t="s">
        <v>190</v>
      </c>
      <c r="E146" s="247" t="s">
        <v>19</v>
      </c>
      <c r="F146" s="248" t="s">
        <v>3175</v>
      </c>
      <c r="G146" s="246"/>
      <c r="H146" s="249">
        <v>73.129999999999995</v>
      </c>
      <c r="I146" s="250"/>
      <c r="J146" s="246"/>
      <c r="K146" s="246"/>
      <c r="L146" s="251"/>
      <c r="M146" s="252"/>
      <c r="N146" s="253"/>
      <c r="O146" s="253"/>
      <c r="P146" s="253"/>
      <c r="Q146" s="253"/>
      <c r="R146" s="253"/>
      <c r="S146" s="253"/>
      <c r="T146" s="254"/>
      <c r="U146" s="14"/>
      <c r="V146" s="14"/>
      <c r="W146" s="14"/>
      <c r="X146" s="14"/>
      <c r="Y146" s="14"/>
      <c r="Z146" s="14"/>
      <c r="AA146" s="14"/>
      <c r="AB146" s="14"/>
      <c r="AC146" s="14"/>
      <c r="AD146" s="14"/>
      <c r="AE146" s="14"/>
      <c r="AT146" s="255" t="s">
        <v>190</v>
      </c>
      <c r="AU146" s="255" t="s">
        <v>83</v>
      </c>
      <c r="AV146" s="14" t="s">
        <v>83</v>
      </c>
      <c r="AW146" s="14" t="s">
        <v>34</v>
      </c>
      <c r="AX146" s="14" t="s">
        <v>81</v>
      </c>
      <c r="AY146" s="255" t="s">
        <v>180</v>
      </c>
    </row>
    <row r="147" s="2" customFormat="1" ht="16.5" customHeight="1">
      <c r="A147" s="41"/>
      <c r="B147" s="42"/>
      <c r="C147" s="278" t="s">
        <v>294</v>
      </c>
      <c r="D147" s="278" t="s">
        <v>330</v>
      </c>
      <c r="E147" s="279" t="s">
        <v>3187</v>
      </c>
      <c r="F147" s="280" t="s">
        <v>3188</v>
      </c>
      <c r="G147" s="281" t="s">
        <v>122</v>
      </c>
      <c r="H147" s="282">
        <v>75.323999999999998</v>
      </c>
      <c r="I147" s="283"/>
      <c r="J147" s="284">
        <f>ROUND(I147*H147,2)</f>
        <v>0</v>
      </c>
      <c r="K147" s="280" t="s">
        <v>185</v>
      </c>
      <c r="L147" s="285"/>
      <c r="M147" s="286" t="s">
        <v>19</v>
      </c>
      <c r="N147" s="287" t="s">
        <v>45</v>
      </c>
      <c r="O147" s="87"/>
      <c r="P147" s="225">
        <f>O147*H147</f>
        <v>0</v>
      </c>
      <c r="Q147" s="225">
        <v>0.108</v>
      </c>
      <c r="R147" s="225">
        <f>Q147*H147</f>
        <v>8.1349920000000004</v>
      </c>
      <c r="S147" s="225">
        <v>0</v>
      </c>
      <c r="T147" s="226">
        <f>S147*H147</f>
        <v>0</v>
      </c>
      <c r="U147" s="41"/>
      <c r="V147" s="41"/>
      <c r="W147" s="41"/>
      <c r="X147" s="41"/>
      <c r="Y147" s="41"/>
      <c r="Z147" s="41"/>
      <c r="AA147" s="41"/>
      <c r="AB147" s="41"/>
      <c r="AC147" s="41"/>
      <c r="AD147" s="41"/>
      <c r="AE147" s="41"/>
      <c r="AR147" s="227" t="s">
        <v>228</v>
      </c>
      <c r="AT147" s="227" t="s">
        <v>330</v>
      </c>
      <c r="AU147" s="227" t="s">
        <v>83</v>
      </c>
      <c r="AY147" s="20" t="s">
        <v>180</v>
      </c>
      <c r="BE147" s="228">
        <f>IF(N147="základní",J147,0)</f>
        <v>0</v>
      </c>
      <c r="BF147" s="228">
        <f>IF(N147="snížená",J147,0)</f>
        <v>0</v>
      </c>
      <c r="BG147" s="228">
        <f>IF(N147="zákl. přenesená",J147,0)</f>
        <v>0</v>
      </c>
      <c r="BH147" s="228">
        <f>IF(N147="sníž. přenesená",J147,0)</f>
        <v>0</v>
      </c>
      <c r="BI147" s="228">
        <f>IF(N147="nulová",J147,0)</f>
        <v>0</v>
      </c>
      <c r="BJ147" s="20" t="s">
        <v>81</v>
      </c>
      <c r="BK147" s="228">
        <f>ROUND(I147*H147,2)</f>
        <v>0</v>
      </c>
      <c r="BL147" s="20" t="s">
        <v>186</v>
      </c>
      <c r="BM147" s="227" t="s">
        <v>3189</v>
      </c>
    </row>
    <row r="148" s="14" customFormat="1">
      <c r="A148" s="14"/>
      <c r="B148" s="245"/>
      <c r="C148" s="246"/>
      <c r="D148" s="236" t="s">
        <v>190</v>
      </c>
      <c r="E148" s="246"/>
      <c r="F148" s="248" t="s">
        <v>3190</v>
      </c>
      <c r="G148" s="246"/>
      <c r="H148" s="249">
        <v>75.323999999999998</v>
      </c>
      <c r="I148" s="250"/>
      <c r="J148" s="246"/>
      <c r="K148" s="246"/>
      <c r="L148" s="251"/>
      <c r="M148" s="252"/>
      <c r="N148" s="253"/>
      <c r="O148" s="253"/>
      <c r="P148" s="253"/>
      <c r="Q148" s="253"/>
      <c r="R148" s="253"/>
      <c r="S148" s="253"/>
      <c r="T148" s="254"/>
      <c r="U148" s="14"/>
      <c r="V148" s="14"/>
      <c r="W148" s="14"/>
      <c r="X148" s="14"/>
      <c r="Y148" s="14"/>
      <c r="Z148" s="14"/>
      <c r="AA148" s="14"/>
      <c r="AB148" s="14"/>
      <c r="AC148" s="14"/>
      <c r="AD148" s="14"/>
      <c r="AE148" s="14"/>
      <c r="AT148" s="255" t="s">
        <v>190</v>
      </c>
      <c r="AU148" s="255" t="s">
        <v>83</v>
      </c>
      <c r="AV148" s="14" t="s">
        <v>83</v>
      </c>
      <c r="AW148" s="14" t="s">
        <v>4</v>
      </c>
      <c r="AX148" s="14" t="s">
        <v>81</v>
      </c>
      <c r="AY148" s="255" t="s">
        <v>180</v>
      </c>
    </row>
    <row r="149" s="2" customFormat="1" ht="16.5" customHeight="1">
      <c r="A149" s="41"/>
      <c r="B149" s="42"/>
      <c r="C149" s="216" t="s">
        <v>301</v>
      </c>
      <c r="D149" s="216" t="s">
        <v>182</v>
      </c>
      <c r="E149" s="217" t="s">
        <v>3191</v>
      </c>
      <c r="F149" s="218" t="s">
        <v>3192</v>
      </c>
      <c r="G149" s="219" t="s">
        <v>350</v>
      </c>
      <c r="H149" s="220">
        <v>6</v>
      </c>
      <c r="I149" s="221"/>
      <c r="J149" s="222">
        <f>ROUND(I149*H149,2)</f>
        <v>0</v>
      </c>
      <c r="K149" s="218" t="s">
        <v>202</v>
      </c>
      <c r="L149" s="47"/>
      <c r="M149" s="223" t="s">
        <v>19</v>
      </c>
      <c r="N149" s="224" t="s">
        <v>45</v>
      </c>
      <c r="O149" s="87"/>
      <c r="P149" s="225">
        <f>O149*H149</f>
        <v>0</v>
      </c>
      <c r="Q149" s="225">
        <v>0</v>
      </c>
      <c r="R149" s="225">
        <f>Q149*H149</f>
        <v>0</v>
      </c>
      <c r="S149" s="225">
        <v>0.01</v>
      </c>
      <c r="T149" s="226">
        <f>S149*H149</f>
        <v>0.059999999999999998</v>
      </c>
      <c r="U149" s="41"/>
      <c r="V149" s="41"/>
      <c r="W149" s="41"/>
      <c r="X149" s="41"/>
      <c r="Y149" s="41"/>
      <c r="Z149" s="41"/>
      <c r="AA149" s="41"/>
      <c r="AB149" s="41"/>
      <c r="AC149" s="41"/>
      <c r="AD149" s="41"/>
      <c r="AE149" s="41"/>
      <c r="AR149" s="227" t="s">
        <v>186</v>
      </c>
      <c r="AT149" s="227" t="s">
        <v>182</v>
      </c>
      <c r="AU149" s="227" t="s">
        <v>83</v>
      </c>
      <c r="AY149" s="20" t="s">
        <v>180</v>
      </c>
      <c r="BE149" s="228">
        <f>IF(N149="základní",J149,0)</f>
        <v>0</v>
      </c>
      <c r="BF149" s="228">
        <f>IF(N149="snížená",J149,0)</f>
        <v>0</v>
      </c>
      <c r="BG149" s="228">
        <f>IF(N149="zákl. přenesená",J149,0)</f>
        <v>0</v>
      </c>
      <c r="BH149" s="228">
        <f>IF(N149="sníž. přenesená",J149,0)</f>
        <v>0</v>
      </c>
      <c r="BI149" s="228">
        <f>IF(N149="nulová",J149,0)</f>
        <v>0</v>
      </c>
      <c r="BJ149" s="20" t="s">
        <v>81</v>
      </c>
      <c r="BK149" s="228">
        <f>ROUND(I149*H149,2)</f>
        <v>0</v>
      </c>
      <c r="BL149" s="20" t="s">
        <v>186</v>
      </c>
      <c r="BM149" s="227" t="s">
        <v>3193</v>
      </c>
    </row>
    <row r="150" s="2" customFormat="1" ht="16.5" customHeight="1">
      <c r="A150" s="41"/>
      <c r="B150" s="42"/>
      <c r="C150" s="216" t="s">
        <v>308</v>
      </c>
      <c r="D150" s="216" t="s">
        <v>182</v>
      </c>
      <c r="E150" s="217" t="s">
        <v>3194</v>
      </c>
      <c r="F150" s="218" t="s">
        <v>3195</v>
      </c>
      <c r="G150" s="219" t="s">
        <v>246</v>
      </c>
      <c r="H150" s="220">
        <v>10</v>
      </c>
      <c r="I150" s="221"/>
      <c r="J150" s="222">
        <f>ROUND(I150*H150,2)</f>
        <v>0</v>
      </c>
      <c r="K150" s="218" t="s">
        <v>202</v>
      </c>
      <c r="L150" s="47"/>
      <c r="M150" s="223" t="s">
        <v>19</v>
      </c>
      <c r="N150" s="224" t="s">
        <v>45</v>
      </c>
      <c r="O150" s="87"/>
      <c r="P150" s="225">
        <f>O150*H150</f>
        <v>0</v>
      </c>
      <c r="Q150" s="225">
        <v>0</v>
      </c>
      <c r="R150" s="225">
        <f>Q150*H150</f>
        <v>0</v>
      </c>
      <c r="S150" s="225">
        <v>0.01</v>
      </c>
      <c r="T150" s="226">
        <f>S150*H150</f>
        <v>0.10000000000000001</v>
      </c>
      <c r="U150" s="41"/>
      <c r="V150" s="41"/>
      <c r="W150" s="41"/>
      <c r="X150" s="41"/>
      <c r="Y150" s="41"/>
      <c r="Z150" s="41"/>
      <c r="AA150" s="41"/>
      <c r="AB150" s="41"/>
      <c r="AC150" s="41"/>
      <c r="AD150" s="41"/>
      <c r="AE150" s="41"/>
      <c r="AR150" s="227" t="s">
        <v>186</v>
      </c>
      <c r="AT150" s="227" t="s">
        <v>182</v>
      </c>
      <c r="AU150" s="227" t="s">
        <v>83</v>
      </c>
      <c r="AY150" s="20" t="s">
        <v>180</v>
      </c>
      <c r="BE150" s="228">
        <f>IF(N150="základní",J150,0)</f>
        <v>0</v>
      </c>
      <c r="BF150" s="228">
        <f>IF(N150="snížená",J150,0)</f>
        <v>0</v>
      </c>
      <c r="BG150" s="228">
        <f>IF(N150="zákl. přenesená",J150,0)</f>
        <v>0</v>
      </c>
      <c r="BH150" s="228">
        <f>IF(N150="sníž. přenesená",J150,0)</f>
        <v>0</v>
      </c>
      <c r="BI150" s="228">
        <f>IF(N150="nulová",J150,0)</f>
        <v>0</v>
      </c>
      <c r="BJ150" s="20" t="s">
        <v>81</v>
      </c>
      <c r="BK150" s="228">
        <f>ROUND(I150*H150,2)</f>
        <v>0</v>
      </c>
      <c r="BL150" s="20" t="s">
        <v>186</v>
      </c>
      <c r="BM150" s="227" t="s">
        <v>3196</v>
      </c>
    </row>
    <row r="151" s="12" customFormat="1" ht="22.8" customHeight="1">
      <c r="A151" s="12"/>
      <c r="B151" s="200"/>
      <c r="C151" s="201"/>
      <c r="D151" s="202" t="s">
        <v>73</v>
      </c>
      <c r="E151" s="214" t="s">
        <v>235</v>
      </c>
      <c r="F151" s="214" t="s">
        <v>368</v>
      </c>
      <c r="G151" s="201"/>
      <c r="H151" s="201"/>
      <c r="I151" s="204"/>
      <c r="J151" s="215">
        <f>BK151</f>
        <v>0</v>
      </c>
      <c r="K151" s="201"/>
      <c r="L151" s="206"/>
      <c r="M151" s="207"/>
      <c r="N151" s="208"/>
      <c r="O151" s="208"/>
      <c r="P151" s="209">
        <f>SUM(P152:P182)</f>
        <v>0</v>
      </c>
      <c r="Q151" s="208"/>
      <c r="R151" s="209">
        <f>SUM(R152:R182)</f>
        <v>12.579994300000001</v>
      </c>
      <c r="S151" s="208"/>
      <c r="T151" s="210">
        <f>SUM(T152:T182)</f>
        <v>0</v>
      </c>
      <c r="U151" s="12"/>
      <c r="V151" s="12"/>
      <c r="W151" s="12"/>
      <c r="X151" s="12"/>
      <c r="Y151" s="12"/>
      <c r="Z151" s="12"/>
      <c r="AA151" s="12"/>
      <c r="AB151" s="12"/>
      <c r="AC151" s="12"/>
      <c r="AD151" s="12"/>
      <c r="AE151" s="12"/>
      <c r="AR151" s="211" t="s">
        <v>81</v>
      </c>
      <c r="AT151" s="212" t="s">
        <v>73</v>
      </c>
      <c r="AU151" s="212" t="s">
        <v>81</v>
      </c>
      <c r="AY151" s="211" t="s">
        <v>180</v>
      </c>
      <c r="BK151" s="213">
        <f>SUM(BK152:BK182)</f>
        <v>0</v>
      </c>
    </row>
    <row r="152" s="2" customFormat="1" ht="16.5" customHeight="1">
      <c r="A152" s="41"/>
      <c r="B152" s="42"/>
      <c r="C152" s="216" t="s">
        <v>7</v>
      </c>
      <c r="D152" s="216" t="s">
        <v>182</v>
      </c>
      <c r="E152" s="217" t="s">
        <v>3197</v>
      </c>
      <c r="F152" s="218" t="s">
        <v>3198</v>
      </c>
      <c r="G152" s="219" t="s">
        <v>386</v>
      </c>
      <c r="H152" s="220">
        <v>2</v>
      </c>
      <c r="I152" s="221"/>
      <c r="J152" s="222">
        <f>ROUND(I152*H152,2)</f>
        <v>0</v>
      </c>
      <c r="K152" s="218" t="s">
        <v>185</v>
      </c>
      <c r="L152" s="47"/>
      <c r="M152" s="223" t="s">
        <v>19</v>
      </c>
      <c r="N152" s="224" t="s">
        <v>45</v>
      </c>
      <c r="O152" s="87"/>
      <c r="P152" s="225">
        <f>O152*H152</f>
        <v>0</v>
      </c>
      <c r="Q152" s="225">
        <v>0.00069999999999999999</v>
      </c>
      <c r="R152" s="225">
        <f>Q152*H152</f>
        <v>0.0014</v>
      </c>
      <c r="S152" s="225">
        <v>0</v>
      </c>
      <c r="T152" s="226">
        <f>S152*H152</f>
        <v>0</v>
      </c>
      <c r="U152" s="41"/>
      <c r="V152" s="41"/>
      <c r="W152" s="41"/>
      <c r="X152" s="41"/>
      <c r="Y152" s="41"/>
      <c r="Z152" s="41"/>
      <c r="AA152" s="41"/>
      <c r="AB152" s="41"/>
      <c r="AC152" s="41"/>
      <c r="AD152" s="41"/>
      <c r="AE152" s="41"/>
      <c r="AR152" s="227" t="s">
        <v>186</v>
      </c>
      <c r="AT152" s="227" t="s">
        <v>182</v>
      </c>
      <c r="AU152" s="227" t="s">
        <v>83</v>
      </c>
      <c r="AY152" s="20" t="s">
        <v>180</v>
      </c>
      <c r="BE152" s="228">
        <f>IF(N152="základní",J152,0)</f>
        <v>0</v>
      </c>
      <c r="BF152" s="228">
        <f>IF(N152="snížená",J152,0)</f>
        <v>0</v>
      </c>
      <c r="BG152" s="228">
        <f>IF(N152="zákl. přenesená",J152,0)</f>
        <v>0</v>
      </c>
      <c r="BH152" s="228">
        <f>IF(N152="sníž. přenesená",J152,0)</f>
        <v>0</v>
      </c>
      <c r="BI152" s="228">
        <f>IF(N152="nulová",J152,0)</f>
        <v>0</v>
      </c>
      <c r="BJ152" s="20" t="s">
        <v>81</v>
      </c>
      <c r="BK152" s="228">
        <f>ROUND(I152*H152,2)</f>
        <v>0</v>
      </c>
      <c r="BL152" s="20" t="s">
        <v>186</v>
      </c>
      <c r="BM152" s="227" t="s">
        <v>3199</v>
      </c>
    </row>
    <row r="153" s="2" customFormat="1">
      <c r="A153" s="41"/>
      <c r="B153" s="42"/>
      <c r="C153" s="43"/>
      <c r="D153" s="229" t="s">
        <v>188</v>
      </c>
      <c r="E153" s="43"/>
      <c r="F153" s="230" t="s">
        <v>3200</v>
      </c>
      <c r="G153" s="43"/>
      <c r="H153" s="43"/>
      <c r="I153" s="231"/>
      <c r="J153" s="43"/>
      <c r="K153" s="43"/>
      <c r="L153" s="47"/>
      <c r="M153" s="232"/>
      <c r="N153" s="233"/>
      <c r="O153" s="87"/>
      <c r="P153" s="87"/>
      <c r="Q153" s="87"/>
      <c r="R153" s="87"/>
      <c r="S153" s="87"/>
      <c r="T153" s="88"/>
      <c r="U153" s="41"/>
      <c r="V153" s="41"/>
      <c r="W153" s="41"/>
      <c r="X153" s="41"/>
      <c r="Y153" s="41"/>
      <c r="Z153" s="41"/>
      <c r="AA153" s="41"/>
      <c r="AB153" s="41"/>
      <c r="AC153" s="41"/>
      <c r="AD153" s="41"/>
      <c r="AE153" s="41"/>
      <c r="AT153" s="20" t="s">
        <v>188</v>
      </c>
      <c r="AU153" s="20" t="s">
        <v>83</v>
      </c>
    </row>
    <row r="154" s="2" customFormat="1" ht="16.5" customHeight="1">
      <c r="A154" s="41"/>
      <c r="B154" s="42"/>
      <c r="C154" s="278" t="s">
        <v>329</v>
      </c>
      <c r="D154" s="278" t="s">
        <v>330</v>
      </c>
      <c r="E154" s="279" t="s">
        <v>3201</v>
      </c>
      <c r="F154" s="280" t="s">
        <v>3202</v>
      </c>
      <c r="G154" s="281" t="s">
        <v>386</v>
      </c>
      <c r="H154" s="282">
        <v>2</v>
      </c>
      <c r="I154" s="283"/>
      <c r="J154" s="284">
        <f>ROUND(I154*H154,2)</f>
        <v>0</v>
      </c>
      <c r="K154" s="280" t="s">
        <v>185</v>
      </c>
      <c r="L154" s="285"/>
      <c r="M154" s="286" t="s">
        <v>19</v>
      </c>
      <c r="N154" s="287" t="s">
        <v>45</v>
      </c>
      <c r="O154" s="87"/>
      <c r="P154" s="225">
        <f>O154*H154</f>
        <v>0</v>
      </c>
      <c r="Q154" s="225">
        <v>0.0035000000000000001</v>
      </c>
      <c r="R154" s="225">
        <f>Q154*H154</f>
        <v>0.0070000000000000001</v>
      </c>
      <c r="S154" s="225">
        <v>0</v>
      </c>
      <c r="T154" s="226">
        <f>S154*H154</f>
        <v>0</v>
      </c>
      <c r="U154" s="41"/>
      <c r="V154" s="41"/>
      <c r="W154" s="41"/>
      <c r="X154" s="41"/>
      <c r="Y154" s="41"/>
      <c r="Z154" s="41"/>
      <c r="AA154" s="41"/>
      <c r="AB154" s="41"/>
      <c r="AC154" s="41"/>
      <c r="AD154" s="41"/>
      <c r="AE154" s="41"/>
      <c r="AR154" s="227" t="s">
        <v>228</v>
      </c>
      <c r="AT154" s="227" t="s">
        <v>330</v>
      </c>
      <c r="AU154" s="227" t="s">
        <v>83</v>
      </c>
      <c r="AY154" s="20" t="s">
        <v>180</v>
      </c>
      <c r="BE154" s="228">
        <f>IF(N154="základní",J154,0)</f>
        <v>0</v>
      </c>
      <c r="BF154" s="228">
        <f>IF(N154="snížená",J154,0)</f>
        <v>0</v>
      </c>
      <c r="BG154" s="228">
        <f>IF(N154="zákl. přenesená",J154,0)</f>
        <v>0</v>
      </c>
      <c r="BH154" s="228">
        <f>IF(N154="sníž. přenesená",J154,0)</f>
        <v>0</v>
      </c>
      <c r="BI154" s="228">
        <f>IF(N154="nulová",J154,0)</f>
        <v>0</v>
      </c>
      <c r="BJ154" s="20" t="s">
        <v>81</v>
      </c>
      <c r="BK154" s="228">
        <f>ROUND(I154*H154,2)</f>
        <v>0</v>
      </c>
      <c r="BL154" s="20" t="s">
        <v>186</v>
      </c>
      <c r="BM154" s="227" t="s">
        <v>3203</v>
      </c>
    </row>
    <row r="155" s="2" customFormat="1" ht="16.5" customHeight="1">
      <c r="A155" s="41"/>
      <c r="B155" s="42"/>
      <c r="C155" s="278" t="s">
        <v>335</v>
      </c>
      <c r="D155" s="278" t="s">
        <v>330</v>
      </c>
      <c r="E155" s="279" t="s">
        <v>3204</v>
      </c>
      <c r="F155" s="280" t="s">
        <v>3205</v>
      </c>
      <c r="G155" s="281" t="s">
        <v>386</v>
      </c>
      <c r="H155" s="282">
        <v>1</v>
      </c>
      <c r="I155" s="283"/>
      <c r="J155" s="284">
        <f>ROUND(I155*H155,2)</f>
        <v>0</v>
      </c>
      <c r="K155" s="280" t="s">
        <v>185</v>
      </c>
      <c r="L155" s="285"/>
      <c r="M155" s="286" t="s">
        <v>19</v>
      </c>
      <c r="N155" s="287" t="s">
        <v>45</v>
      </c>
      <c r="O155" s="87"/>
      <c r="P155" s="225">
        <f>O155*H155</f>
        <v>0</v>
      </c>
      <c r="Q155" s="225">
        <v>0.0025000000000000001</v>
      </c>
      <c r="R155" s="225">
        <f>Q155*H155</f>
        <v>0.0025000000000000001</v>
      </c>
      <c r="S155" s="225">
        <v>0</v>
      </c>
      <c r="T155" s="226">
        <f>S155*H155</f>
        <v>0</v>
      </c>
      <c r="U155" s="41"/>
      <c r="V155" s="41"/>
      <c r="W155" s="41"/>
      <c r="X155" s="41"/>
      <c r="Y155" s="41"/>
      <c r="Z155" s="41"/>
      <c r="AA155" s="41"/>
      <c r="AB155" s="41"/>
      <c r="AC155" s="41"/>
      <c r="AD155" s="41"/>
      <c r="AE155" s="41"/>
      <c r="AR155" s="227" t="s">
        <v>228</v>
      </c>
      <c r="AT155" s="227" t="s">
        <v>330</v>
      </c>
      <c r="AU155" s="227" t="s">
        <v>83</v>
      </c>
      <c r="AY155" s="20" t="s">
        <v>180</v>
      </c>
      <c r="BE155" s="228">
        <f>IF(N155="základní",J155,0)</f>
        <v>0</v>
      </c>
      <c r="BF155" s="228">
        <f>IF(N155="snížená",J155,0)</f>
        <v>0</v>
      </c>
      <c r="BG155" s="228">
        <f>IF(N155="zákl. přenesená",J155,0)</f>
        <v>0</v>
      </c>
      <c r="BH155" s="228">
        <f>IF(N155="sníž. přenesená",J155,0)</f>
        <v>0</v>
      </c>
      <c r="BI155" s="228">
        <f>IF(N155="nulová",J155,0)</f>
        <v>0</v>
      </c>
      <c r="BJ155" s="20" t="s">
        <v>81</v>
      </c>
      <c r="BK155" s="228">
        <f>ROUND(I155*H155,2)</f>
        <v>0</v>
      </c>
      <c r="BL155" s="20" t="s">
        <v>186</v>
      </c>
      <c r="BM155" s="227" t="s">
        <v>3206</v>
      </c>
    </row>
    <row r="156" s="2" customFormat="1" ht="16.5" customHeight="1">
      <c r="A156" s="41"/>
      <c r="B156" s="42"/>
      <c r="C156" s="278" t="s">
        <v>340</v>
      </c>
      <c r="D156" s="278" t="s">
        <v>330</v>
      </c>
      <c r="E156" s="279" t="s">
        <v>3207</v>
      </c>
      <c r="F156" s="280" t="s">
        <v>3208</v>
      </c>
      <c r="G156" s="281" t="s">
        <v>386</v>
      </c>
      <c r="H156" s="282">
        <v>1</v>
      </c>
      <c r="I156" s="283"/>
      <c r="J156" s="284">
        <f>ROUND(I156*H156,2)</f>
        <v>0</v>
      </c>
      <c r="K156" s="280" t="s">
        <v>185</v>
      </c>
      <c r="L156" s="285"/>
      <c r="M156" s="286" t="s">
        <v>19</v>
      </c>
      <c r="N156" s="287" t="s">
        <v>45</v>
      </c>
      <c r="O156" s="87"/>
      <c r="P156" s="225">
        <f>O156*H156</f>
        <v>0</v>
      </c>
      <c r="Q156" s="225">
        <v>0.00089999999999999998</v>
      </c>
      <c r="R156" s="225">
        <f>Q156*H156</f>
        <v>0.00089999999999999998</v>
      </c>
      <c r="S156" s="225">
        <v>0</v>
      </c>
      <c r="T156" s="226">
        <f>S156*H156</f>
        <v>0</v>
      </c>
      <c r="U156" s="41"/>
      <c r="V156" s="41"/>
      <c r="W156" s="41"/>
      <c r="X156" s="41"/>
      <c r="Y156" s="41"/>
      <c r="Z156" s="41"/>
      <c r="AA156" s="41"/>
      <c r="AB156" s="41"/>
      <c r="AC156" s="41"/>
      <c r="AD156" s="41"/>
      <c r="AE156" s="41"/>
      <c r="AR156" s="227" t="s">
        <v>228</v>
      </c>
      <c r="AT156" s="227" t="s">
        <v>330</v>
      </c>
      <c r="AU156" s="227" t="s">
        <v>83</v>
      </c>
      <c r="AY156" s="20" t="s">
        <v>180</v>
      </c>
      <c r="BE156" s="228">
        <f>IF(N156="základní",J156,0)</f>
        <v>0</v>
      </c>
      <c r="BF156" s="228">
        <f>IF(N156="snížená",J156,0)</f>
        <v>0</v>
      </c>
      <c r="BG156" s="228">
        <f>IF(N156="zákl. přenesená",J156,0)</f>
        <v>0</v>
      </c>
      <c r="BH156" s="228">
        <f>IF(N156="sníž. přenesená",J156,0)</f>
        <v>0</v>
      </c>
      <c r="BI156" s="228">
        <f>IF(N156="nulová",J156,0)</f>
        <v>0</v>
      </c>
      <c r="BJ156" s="20" t="s">
        <v>81</v>
      </c>
      <c r="BK156" s="228">
        <f>ROUND(I156*H156,2)</f>
        <v>0</v>
      </c>
      <c r="BL156" s="20" t="s">
        <v>186</v>
      </c>
      <c r="BM156" s="227" t="s">
        <v>3209</v>
      </c>
    </row>
    <row r="157" s="2" customFormat="1" ht="16.5" customHeight="1">
      <c r="A157" s="41"/>
      <c r="B157" s="42"/>
      <c r="C157" s="278" t="s">
        <v>347</v>
      </c>
      <c r="D157" s="278" t="s">
        <v>330</v>
      </c>
      <c r="E157" s="279" t="s">
        <v>3210</v>
      </c>
      <c r="F157" s="280" t="s">
        <v>3211</v>
      </c>
      <c r="G157" s="281" t="s">
        <v>386</v>
      </c>
      <c r="H157" s="282">
        <v>1</v>
      </c>
      <c r="I157" s="283"/>
      <c r="J157" s="284">
        <f>ROUND(I157*H157,2)</f>
        <v>0</v>
      </c>
      <c r="K157" s="280" t="s">
        <v>185</v>
      </c>
      <c r="L157" s="285"/>
      <c r="M157" s="286" t="s">
        <v>19</v>
      </c>
      <c r="N157" s="287" t="s">
        <v>45</v>
      </c>
      <c r="O157" s="87"/>
      <c r="P157" s="225">
        <f>O157*H157</f>
        <v>0</v>
      </c>
      <c r="Q157" s="225">
        <v>0.0016999999999999999</v>
      </c>
      <c r="R157" s="225">
        <f>Q157*H157</f>
        <v>0.0016999999999999999</v>
      </c>
      <c r="S157" s="225">
        <v>0</v>
      </c>
      <c r="T157" s="226">
        <f>S157*H157</f>
        <v>0</v>
      </c>
      <c r="U157" s="41"/>
      <c r="V157" s="41"/>
      <c r="W157" s="41"/>
      <c r="X157" s="41"/>
      <c r="Y157" s="41"/>
      <c r="Z157" s="41"/>
      <c r="AA157" s="41"/>
      <c r="AB157" s="41"/>
      <c r="AC157" s="41"/>
      <c r="AD157" s="41"/>
      <c r="AE157" s="41"/>
      <c r="AR157" s="227" t="s">
        <v>228</v>
      </c>
      <c r="AT157" s="227" t="s">
        <v>330</v>
      </c>
      <c r="AU157" s="227" t="s">
        <v>83</v>
      </c>
      <c r="AY157" s="20" t="s">
        <v>180</v>
      </c>
      <c r="BE157" s="228">
        <f>IF(N157="základní",J157,0)</f>
        <v>0</v>
      </c>
      <c r="BF157" s="228">
        <f>IF(N157="snížená",J157,0)</f>
        <v>0</v>
      </c>
      <c r="BG157" s="228">
        <f>IF(N157="zákl. přenesená",J157,0)</f>
        <v>0</v>
      </c>
      <c r="BH157" s="228">
        <f>IF(N157="sníž. přenesená",J157,0)</f>
        <v>0</v>
      </c>
      <c r="BI157" s="228">
        <f>IF(N157="nulová",J157,0)</f>
        <v>0</v>
      </c>
      <c r="BJ157" s="20" t="s">
        <v>81</v>
      </c>
      <c r="BK157" s="228">
        <f>ROUND(I157*H157,2)</f>
        <v>0</v>
      </c>
      <c r="BL157" s="20" t="s">
        <v>186</v>
      </c>
      <c r="BM157" s="227" t="s">
        <v>3212</v>
      </c>
    </row>
    <row r="158" s="2" customFormat="1" ht="24.15" customHeight="1">
      <c r="A158" s="41"/>
      <c r="B158" s="42"/>
      <c r="C158" s="216" t="s">
        <v>361</v>
      </c>
      <c r="D158" s="216" t="s">
        <v>182</v>
      </c>
      <c r="E158" s="217" t="s">
        <v>3213</v>
      </c>
      <c r="F158" s="218" t="s">
        <v>3214</v>
      </c>
      <c r="G158" s="219" t="s">
        <v>350</v>
      </c>
      <c r="H158" s="220">
        <v>57.43</v>
      </c>
      <c r="I158" s="221"/>
      <c r="J158" s="222">
        <f>ROUND(I158*H158,2)</f>
        <v>0</v>
      </c>
      <c r="K158" s="218" t="s">
        <v>185</v>
      </c>
      <c r="L158" s="47"/>
      <c r="M158" s="223" t="s">
        <v>19</v>
      </c>
      <c r="N158" s="224" t="s">
        <v>45</v>
      </c>
      <c r="O158" s="87"/>
      <c r="P158" s="225">
        <f>O158*H158</f>
        <v>0</v>
      </c>
      <c r="Q158" s="225">
        <v>0.14321</v>
      </c>
      <c r="R158" s="225">
        <f>Q158*H158</f>
        <v>8.2245503000000006</v>
      </c>
      <c r="S158" s="225">
        <v>0</v>
      </c>
      <c r="T158" s="226">
        <f>S158*H158</f>
        <v>0</v>
      </c>
      <c r="U158" s="41"/>
      <c r="V158" s="41"/>
      <c r="W158" s="41"/>
      <c r="X158" s="41"/>
      <c r="Y158" s="41"/>
      <c r="Z158" s="41"/>
      <c r="AA158" s="41"/>
      <c r="AB158" s="41"/>
      <c r="AC158" s="41"/>
      <c r="AD158" s="41"/>
      <c r="AE158" s="41"/>
      <c r="AR158" s="227" t="s">
        <v>186</v>
      </c>
      <c r="AT158" s="227" t="s">
        <v>182</v>
      </c>
      <c r="AU158" s="227" t="s">
        <v>83</v>
      </c>
      <c r="AY158" s="20" t="s">
        <v>180</v>
      </c>
      <c r="BE158" s="228">
        <f>IF(N158="základní",J158,0)</f>
        <v>0</v>
      </c>
      <c r="BF158" s="228">
        <f>IF(N158="snížená",J158,0)</f>
        <v>0</v>
      </c>
      <c r="BG158" s="228">
        <f>IF(N158="zákl. přenesená",J158,0)</f>
        <v>0</v>
      </c>
      <c r="BH158" s="228">
        <f>IF(N158="sníž. přenesená",J158,0)</f>
        <v>0</v>
      </c>
      <c r="BI158" s="228">
        <f>IF(N158="nulová",J158,0)</f>
        <v>0</v>
      </c>
      <c r="BJ158" s="20" t="s">
        <v>81</v>
      </c>
      <c r="BK158" s="228">
        <f>ROUND(I158*H158,2)</f>
        <v>0</v>
      </c>
      <c r="BL158" s="20" t="s">
        <v>186</v>
      </c>
      <c r="BM158" s="227" t="s">
        <v>3215</v>
      </c>
    </row>
    <row r="159" s="2" customFormat="1">
      <c r="A159" s="41"/>
      <c r="B159" s="42"/>
      <c r="C159" s="43"/>
      <c r="D159" s="229" t="s">
        <v>188</v>
      </c>
      <c r="E159" s="43"/>
      <c r="F159" s="230" t="s">
        <v>3216</v>
      </c>
      <c r="G159" s="43"/>
      <c r="H159" s="43"/>
      <c r="I159" s="231"/>
      <c r="J159" s="43"/>
      <c r="K159" s="43"/>
      <c r="L159" s="47"/>
      <c r="M159" s="232"/>
      <c r="N159" s="233"/>
      <c r="O159" s="87"/>
      <c r="P159" s="87"/>
      <c r="Q159" s="87"/>
      <c r="R159" s="87"/>
      <c r="S159" s="87"/>
      <c r="T159" s="88"/>
      <c r="U159" s="41"/>
      <c r="V159" s="41"/>
      <c r="W159" s="41"/>
      <c r="X159" s="41"/>
      <c r="Y159" s="41"/>
      <c r="Z159" s="41"/>
      <c r="AA159" s="41"/>
      <c r="AB159" s="41"/>
      <c r="AC159" s="41"/>
      <c r="AD159" s="41"/>
      <c r="AE159" s="41"/>
      <c r="AT159" s="20" t="s">
        <v>188</v>
      </c>
      <c r="AU159" s="20" t="s">
        <v>83</v>
      </c>
    </row>
    <row r="160" s="14" customFormat="1">
      <c r="A160" s="14"/>
      <c r="B160" s="245"/>
      <c r="C160" s="246"/>
      <c r="D160" s="236" t="s">
        <v>190</v>
      </c>
      <c r="E160" s="247" t="s">
        <v>19</v>
      </c>
      <c r="F160" s="248" t="s">
        <v>3217</v>
      </c>
      <c r="G160" s="246"/>
      <c r="H160" s="249">
        <v>2.1800000000000002</v>
      </c>
      <c r="I160" s="250"/>
      <c r="J160" s="246"/>
      <c r="K160" s="246"/>
      <c r="L160" s="251"/>
      <c r="M160" s="252"/>
      <c r="N160" s="253"/>
      <c r="O160" s="253"/>
      <c r="P160" s="253"/>
      <c r="Q160" s="253"/>
      <c r="R160" s="253"/>
      <c r="S160" s="253"/>
      <c r="T160" s="254"/>
      <c r="U160" s="14"/>
      <c r="V160" s="14"/>
      <c r="W160" s="14"/>
      <c r="X160" s="14"/>
      <c r="Y160" s="14"/>
      <c r="Z160" s="14"/>
      <c r="AA160" s="14"/>
      <c r="AB160" s="14"/>
      <c r="AC160" s="14"/>
      <c r="AD160" s="14"/>
      <c r="AE160" s="14"/>
      <c r="AT160" s="255" t="s">
        <v>190</v>
      </c>
      <c r="AU160" s="255" t="s">
        <v>83</v>
      </c>
      <c r="AV160" s="14" t="s">
        <v>83</v>
      </c>
      <c r="AW160" s="14" t="s">
        <v>34</v>
      </c>
      <c r="AX160" s="14" t="s">
        <v>74</v>
      </c>
      <c r="AY160" s="255" t="s">
        <v>180</v>
      </c>
    </row>
    <row r="161" s="14" customFormat="1">
      <c r="A161" s="14"/>
      <c r="B161" s="245"/>
      <c r="C161" s="246"/>
      <c r="D161" s="236" t="s">
        <v>190</v>
      </c>
      <c r="E161" s="247" t="s">
        <v>19</v>
      </c>
      <c r="F161" s="248" t="s">
        <v>2999</v>
      </c>
      <c r="G161" s="246"/>
      <c r="H161" s="249">
        <v>5</v>
      </c>
      <c r="I161" s="250"/>
      <c r="J161" s="246"/>
      <c r="K161" s="246"/>
      <c r="L161" s="251"/>
      <c r="M161" s="252"/>
      <c r="N161" s="253"/>
      <c r="O161" s="253"/>
      <c r="P161" s="253"/>
      <c r="Q161" s="253"/>
      <c r="R161" s="253"/>
      <c r="S161" s="253"/>
      <c r="T161" s="254"/>
      <c r="U161" s="14"/>
      <c r="V161" s="14"/>
      <c r="W161" s="14"/>
      <c r="X161" s="14"/>
      <c r="Y161" s="14"/>
      <c r="Z161" s="14"/>
      <c r="AA161" s="14"/>
      <c r="AB161" s="14"/>
      <c r="AC161" s="14"/>
      <c r="AD161" s="14"/>
      <c r="AE161" s="14"/>
      <c r="AT161" s="255" t="s">
        <v>190</v>
      </c>
      <c r="AU161" s="255" t="s">
        <v>83</v>
      </c>
      <c r="AV161" s="14" t="s">
        <v>83</v>
      </c>
      <c r="AW161" s="14" t="s">
        <v>34</v>
      </c>
      <c r="AX161" s="14" t="s">
        <v>74</v>
      </c>
      <c r="AY161" s="255" t="s">
        <v>180</v>
      </c>
    </row>
    <row r="162" s="14" customFormat="1">
      <c r="A162" s="14"/>
      <c r="B162" s="245"/>
      <c r="C162" s="246"/>
      <c r="D162" s="236" t="s">
        <v>190</v>
      </c>
      <c r="E162" s="247" t="s">
        <v>19</v>
      </c>
      <c r="F162" s="248" t="s">
        <v>3218</v>
      </c>
      <c r="G162" s="246"/>
      <c r="H162" s="249">
        <v>1</v>
      </c>
      <c r="I162" s="250"/>
      <c r="J162" s="246"/>
      <c r="K162" s="246"/>
      <c r="L162" s="251"/>
      <c r="M162" s="252"/>
      <c r="N162" s="253"/>
      <c r="O162" s="253"/>
      <c r="P162" s="253"/>
      <c r="Q162" s="253"/>
      <c r="R162" s="253"/>
      <c r="S162" s="253"/>
      <c r="T162" s="254"/>
      <c r="U162" s="14"/>
      <c r="V162" s="14"/>
      <c r="W162" s="14"/>
      <c r="X162" s="14"/>
      <c r="Y162" s="14"/>
      <c r="Z162" s="14"/>
      <c r="AA162" s="14"/>
      <c r="AB162" s="14"/>
      <c r="AC162" s="14"/>
      <c r="AD162" s="14"/>
      <c r="AE162" s="14"/>
      <c r="AT162" s="255" t="s">
        <v>190</v>
      </c>
      <c r="AU162" s="255" t="s">
        <v>83</v>
      </c>
      <c r="AV162" s="14" t="s">
        <v>83</v>
      </c>
      <c r="AW162" s="14" t="s">
        <v>34</v>
      </c>
      <c r="AX162" s="14" t="s">
        <v>74</v>
      </c>
      <c r="AY162" s="255" t="s">
        <v>180</v>
      </c>
    </row>
    <row r="163" s="14" customFormat="1">
      <c r="A163" s="14"/>
      <c r="B163" s="245"/>
      <c r="C163" s="246"/>
      <c r="D163" s="236" t="s">
        <v>190</v>
      </c>
      <c r="E163" s="247" t="s">
        <v>19</v>
      </c>
      <c r="F163" s="248" t="s">
        <v>3219</v>
      </c>
      <c r="G163" s="246"/>
      <c r="H163" s="249">
        <v>29.690000000000001</v>
      </c>
      <c r="I163" s="250"/>
      <c r="J163" s="246"/>
      <c r="K163" s="246"/>
      <c r="L163" s="251"/>
      <c r="M163" s="252"/>
      <c r="N163" s="253"/>
      <c r="O163" s="253"/>
      <c r="P163" s="253"/>
      <c r="Q163" s="253"/>
      <c r="R163" s="253"/>
      <c r="S163" s="253"/>
      <c r="T163" s="254"/>
      <c r="U163" s="14"/>
      <c r="V163" s="14"/>
      <c r="W163" s="14"/>
      <c r="X163" s="14"/>
      <c r="Y163" s="14"/>
      <c r="Z163" s="14"/>
      <c r="AA163" s="14"/>
      <c r="AB163" s="14"/>
      <c r="AC163" s="14"/>
      <c r="AD163" s="14"/>
      <c r="AE163" s="14"/>
      <c r="AT163" s="255" t="s">
        <v>190</v>
      </c>
      <c r="AU163" s="255" t="s">
        <v>83</v>
      </c>
      <c r="AV163" s="14" t="s">
        <v>83</v>
      </c>
      <c r="AW163" s="14" t="s">
        <v>34</v>
      </c>
      <c r="AX163" s="14" t="s">
        <v>74</v>
      </c>
      <c r="AY163" s="255" t="s">
        <v>180</v>
      </c>
    </row>
    <row r="164" s="14" customFormat="1">
      <c r="A164" s="14"/>
      <c r="B164" s="245"/>
      <c r="C164" s="246"/>
      <c r="D164" s="236" t="s">
        <v>190</v>
      </c>
      <c r="E164" s="247" t="s">
        <v>19</v>
      </c>
      <c r="F164" s="248" t="s">
        <v>3220</v>
      </c>
      <c r="G164" s="246"/>
      <c r="H164" s="249">
        <v>1.5600000000000001</v>
      </c>
      <c r="I164" s="250"/>
      <c r="J164" s="246"/>
      <c r="K164" s="246"/>
      <c r="L164" s="251"/>
      <c r="M164" s="252"/>
      <c r="N164" s="253"/>
      <c r="O164" s="253"/>
      <c r="P164" s="253"/>
      <c r="Q164" s="253"/>
      <c r="R164" s="253"/>
      <c r="S164" s="253"/>
      <c r="T164" s="254"/>
      <c r="U164" s="14"/>
      <c r="V164" s="14"/>
      <c r="W164" s="14"/>
      <c r="X164" s="14"/>
      <c r="Y164" s="14"/>
      <c r="Z164" s="14"/>
      <c r="AA164" s="14"/>
      <c r="AB164" s="14"/>
      <c r="AC164" s="14"/>
      <c r="AD164" s="14"/>
      <c r="AE164" s="14"/>
      <c r="AT164" s="255" t="s">
        <v>190</v>
      </c>
      <c r="AU164" s="255" t="s">
        <v>83</v>
      </c>
      <c r="AV164" s="14" t="s">
        <v>83</v>
      </c>
      <c r="AW164" s="14" t="s">
        <v>34</v>
      </c>
      <c r="AX164" s="14" t="s">
        <v>74</v>
      </c>
      <c r="AY164" s="255" t="s">
        <v>180</v>
      </c>
    </row>
    <row r="165" s="14" customFormat="1">
      <c r="A165" s="14"/>
      <c r="B165" s="245"/>
      <c r="C165" s="246"/>
      <c r="D165" s="236" t="s">
        <v>190</v>
      </c>
      <c r="E165" s="247" t="s">
        <v>19</v>
      </c>
      <c r="F165" s="248" t="s">
        <v>3218</v>
      </c>
      <c r="G165" s="246"/>
      <c r="H165" s="249">
        <v>1</v>
      </c>
      <c r="I165" s="250"/>
      <c r="J165" s="246"/>
      <c r="K165" s="246"/>
      <c r="L165" s="251"/>
      <c r="M165" s="252"/>
      <c r="N165" s="253"/>
      <c r="O165" s="253"/>
      <c r="P165" s="253"/>
      <c r="Q165" s="253"/>
      <c r="R165" s="253"/>
      <c r="S165" s="253"/>
      <c r="T165" s="254"/>
      <c r="U165" s="14"/>
      <c r="V165" s="14"/>
      <c r="W165" s="14"/>
      <c r="X165" s="14"/>
      <c r="Y165" s="14"/>
      <c r="Z165" s="14"/>
      <c r="AA165" s="14"/>
      <c r="AB165" s="14"/>
      <c r="AC165" s="14"/>
      <c r="AD165" s="14"/>
      <c r="AE165" s="14"/>
      <c r="AT165" s="255" t="s">
        <v>190</v>
      </c>
      <c r="AU165" s="255" t="s">
        <v>83</v>
      </c>
      <c r="AV165" s="14" t="s">
        <v>83</v>
      </c>
      <c r="AW165" s="14" t="s">
        <v>34</v>
      </c>
      <c r="AX165" s="14" t="s">
        <v>74</v>
      </c>
      <c r="AY165" s="255" t="s">
        <v>180</v>
      </c>
    </row>
    <row r="166" s="14" customFormat="1">
      <c r="A166" s="14"/>
      <c r="B166" s="245"/>
      <c r="C166" s="246"/>
      <c r="D166" s="236" t="s">
        <v>190</v>
      </c>
      <c r="E166" s="247" t="s">
        <v>19</v>
      </c>
      <c r="F166" s="248" t="s">
        <v>3221</v>
      </c>
      <c r="G166" s="246"/>
      <c r="H166" s="249">
        <v>17</v>
      </c>
      <c r="I166" s="250"/>
      <c r="J166" s="246"/>
      <c r="K166" s="246"/>
      <c r="L166" s="251"/>
      <c r="M166" s="252"/>
      <c r="N166" s="253"/>
      <c r="O166" s="253"/>
      <c r="P166" s="253"/>
      <c r="Q166" s="253"/>
      <c r="R166" s="253"/>
      <c r="S166" s="253"/>
      <c r="T166" s="254"/>
      <c r="U166" s="14"/>
      <c r="V166" s="14"/>
      <c r="W166" s="14"/>
      <c r="X166" s="14"/>
      <c r="Y166" s="14"/>
      <c r="Z166" s="14"/>
      <c r="AA166" s="14"/>
      <c r="AB166" s="14"/>
      <c r="AC166" s="14"/>
      <c r="AD166" s="14"/>
      <c r="AE166" s="14"/>
      <c r="AT166" s="255" t="s">
        <v>190</v>
      </c>
      <c r="AU166" s="255" t="s">
        <v>83</v>
      </c>
      <c r="AV166" s="14" t="s">
        <v>83</v>
      </c>
      <c r="AW166" s="14" t="s">
        <v>34</v>
      </c>
      <c r="AX166" s="14" t="s">
        <v>74</v>
      </c>
      <c r="AY166" s="255" t="s">
        <v>180</v>
      </c>
    </row>
    <row r="167" s="15" customFormat="1">
      <c r="A167" s="15"/>
      <c r="B167" s="256"/>
      <c r="C167" s="257"/>
      <c r="D167" s="236" t="s">
        <v>190</v>
      </c>
      <c r="E167" s="258" t="s">
        <v>19</v>
      </c>
      <c r="F167" s="259" t="s">
        <v>227</v>
      </c>
      <c r="G167" s="257"/>
      <c r="H167" s="260">
        <v>57.430000000000007</v>
      </c>
      <c r="I167" s="261"/>
      <c r="J167" s="257"/>
      <c r="K167" s="257"/>
      <c r="L167" s="262"/>
      <c r="M167" s="263"/>
      <c r="N167" s="264"/>
      <c r="O167" s="264"/>
      <c r="P167" s="264"/>
      <c r="Q167" s="264"/>
      <c r="R167" s="264"/>
      <c r="S167" s="264"/>
      <c r="T167" s="265"/>
      <c r="U167" s="15"/>
      <c r="V167" s="15"/>
      <c r="W167" s="15"/>
      <c r="X167" s="15"/>
      <c r="Y167" s="15"/>
      <c r="Z167" s="15"/>
      <c r="AA167" s="15"/>
      <c r="AB167" s="15"/>
      <c r="AC167" s="15"/>
      <c r="AD167" s="15"/>
      <c r="AE167" s="15"/>
      <c r="AT167" s="266" t="s">
        <v>190</v>
      </c>
      <c r="AU167" s="266" t="s">
        <v>83</v>
      </c>
      <c r="AV167" s="15" t="s">
        <v>186</v>
      </c>
      <c r="AW167" s="15" t="s">
        <v>34</v>
      </c>
      <c r="AX167" s="15" t="s">
        <v>81</v>
      </c>
      <c r="AY167" s="266" t="s">
        <v>180</v>
      </c>
    </row>
    <row r="168" s="2" customFormat="1" ht="16.5" customHeight="1">
      <c r="A168" s="41"/>
      <c r="B168" s="42"/>
      <c r="C168" s="278" t="s">
        <v>369</v>
      </c>
      <c r="D168" s="278" t="s">
        <v>330</v>
      </c>
      <c r="E168" s="279" t="s">
        <v>3047</v>
      </c>
      <c r="F168" s="280" t="s">
        <v>3222</v>
      </c>
      <c r="G168" s="281" t="s">
        <v>350</v>
      </c>
      <c r="H168" s="282">
        <v>2.2240000000000002</v>
      </c>
      <c r="I168" s="283"/>
      <c r="J168" s="284">
        <f>ROUND(I168*H168,2)</f>
        <v>0</v>
      </c>
      <c r="K168" s="280" t="s">
        <v>185</v>
      </c>
      <c r="L168" s="285"/>
      <c r="M168" s="286" t="s">
        <v>19</v>
      </c>
      <c r="N168" s="287" t="s">
        <v>45</v>
      </c>
      <c r="O168" s="87"/>
      <c r="P168" s="225">
        <f>O168*H168</f>
        <v>0</v>
      </c>
      <c r="Q168" s="225">
        <v>0.021000000000000001</v>
      </c>
      <c r="R168" s="225">
        <f>Q168*H168</f>
        <v>0.046704000000000009</v>
      </c>
      <c r="S168" s="225">
        <v>0</v>
      </c>
      <c r="T168" s="226">
        <f>S168*H168</f>
        <v>0</v>
      </c>
      <c r="U168" s="41"/>
      <c r="V168" s="41"/>
      <c r="W168" s="41"/>
      <c r="X168" s="41"/>
      <c r="Y168" s="41"/>
      <c r="Z168" s="41"/>
      <c r="AA168" s="41"/>
      <c r="AB168" s="41"/>
      <c r="AC168" s="41"/>
      <c r="AD168" s="41"/>
      <c r="AE168" s="41"/>
      <c r="AR168" s="227" t="s">
        <v>228</v>
      </c>
      <c r="AT168" s="227" t="s">
        <v>330</v>
      </c>
      <c r="AU168" s="227" t="s">
        <v>83</v>
      </c>
      <c r="AY168" s="20" t="s">
        <v>180</v>
      </c>
      <c r="BE168" s="228">
        <f>IF(N168="základní",J168,0)</f>
        <v>0</v>
      </c>
      <c r="BF168" s="228">
        <f>IF(N168="snížená",J168,0)</f>
        <v>0</v>
      </c>
      <c r="BG168" s="228">
        <f>IF(N168="zákl. přenesená",J168,0)</f>
        <v>0</v>
      </c>
      <c r="BH168" s="228">
        <f>IF(N168="sníž. přenesená",J168,0)</f>
        <v>0</v>
      </c>
      <c r="BI168" s="228">
        <f>IF(N168="nulová",J168,0)</f>
        <v>0</v>
      </c>
      <c r="BJ168" s="20" t="s">
        <v>81</v>
      </c>
      <c r="BK168" s="228">
        <f>ROUND(I168*H168,2)</f>
        <v>0</v>
      </c>
      <c r="BL168" s="20" t="s">
        <v>186</v>
      </c>
      <c r="BM168" s="227" t="s">
        <v>3223</v>
      </c>
    </row>
    <row r="169" s="14" customFormat="1">
      <c r="A169" s="14"/>
      <c r="B169" s="245"/>
      <c r="C169" s="246"/>
      <c r="D169" s="236" t="s">
        <v>190</v>
      </c>
      <c r="E169" s="247" t="s">
        <v>19</v>
      </c>
      <c r="F169" s="248" t="s">
        <v>3217</v>
      </c>
      <c r="G169" s="246"/>
      <c r="H169" s="249">
        <v>2.1800000000000002</v>
      </c>
      <c r="I169" s="250"/>
      <c r="J169" s="246"/>
      <c r="K169" s="246"/>
      <c r="L169" s="251"/>
      <c r="M169" s="252"/>
      <c r="N169" s="253"/>
      <c r="O169" s="253"/>
      <c r="P169" s="253"/>
      <c r="Q169" s="253"/>
      <c r="R169" s="253"/>
      <c r="S169" s="253"/>
      <c r="T169" s="254"/>
      <c r="U169" s="14"/>
      <c r="V169" s="14"/>
      <c r="W169" s="14"/>
      <c r="X169" s="14"/>
      <c r="Y169" s="14"/>
      <c r="Z169" s="14"/>
      <c r="AA169" s="14"/>
      <c r="AB169" s="14"/>
      <c r="AC169" s="14"/>
      <c r="AD169" s="14"/>
      <c r="AE169" s="14"/>
      <c r="AT169" s="255" t="s">
        <v>190</v>
      </c>
      <c r="AU169" s="255" t="s">
        <v>83</v>
      </c>
      <c r="AV169" s="14" t="s">
        <v>83</v>
      </c>
      <c r="AW169" s="14" t="s">
        <v>34</v>
      </c>
      <c r="AX169" s="14" t="s">
        <v>81</v>
      </c>
      <c r="AY169" s="255" t="s">
        <v>180</v>
      </c>
    </row>
    <row r="170" s="14" customFormat="1">
      <c r="A170" s="14"/>
      <c r="B170" s="245"/>
      <c r="C170" s="246"/>
      <c r="D170" s="236" t="s">
        <v>190</v>
      </c>
      <c r="E170" s="246"/>
      <c r="F170" s="248" t="s">
        <v>3224</v>
      </c>
      <c r="G170" s="246"/>
      <c r="H170" s="249">
        <v>2.2240000000000002</v>
      </c>
      <c r="I170" s="250"/>
      <c r="J170" s="246"/>
      <c r="K170" s="246"/>
      <c r="L170" s="251"/>
      <c r="M170" s="252"/>
      <c r="N170" s="253"/>
      <c r="O170" s="253"/>
      <c r="P170" s="253"/>
      <c r="Q170" s="253"/>
      <c r="R170" s="253"/>
      <c r="S170" s="253"/>
      <c r="T170" s="254"/>
      <c r="U170" s="14"/>
      <c r="V170" s="14"/>
      <c r="W170" s="14"/>
      <c r="X170" s="14"/>
      <c r="Y170" s="14"/>
      <c r="Z170" s="14"/>
      <c r="AA170" s="14"/>
      <c r="AB170" s="14"/>
      <c r="AC170" s="14"/>
      <c r="AD170" s="14"/>
      <c r="AE170" s="14"/>
      <c r="AT170" s="255" t="s">
        <v>190</v>
      </c>
      <c r="AU170" s="255" t="s">
        <v>83</v>
      </c>
      <c r="AV170" s="14" t="s">
        <v>83</v>
      </c>
      <c r="AW170" s="14" t="s">
        <v>4</v>
      </c>
      <c r="AX170" s="14" t="s">
        <v>81</v>
      </c>
      <c r="AY170" s="255" t="s">
        <v>180</v>
      </c>
    </row>
    <row r="171" s="2" customFormat="1" ht="16.5" customHeight="1">
      <c r="A171" s="41"/>
      <c r="B171" s="42"/>
      <c r="C171" s="278" t="s">
        <v>378</v>
      </c>
      <c r="D171" s="278" t="s">
        <v>330</v>
      </c>
      <c r="E171" s="279" t="s">
        <v>3225</v>
      </c>
      <c r="F171" s="280" t="s">
        <v>3226</v>
      </c>
      <c r="G171" s="281" t="s">
        <v>350</v>
      </c>
      <c r="H171" s="282">
        <v>46.689999999999998</v>
      </c>
      <c r="I171" s="283"/>
      <c r="J171" s="284">
        <f>ROUND(I171*H171,2)</f>
        <v>0</v>
      </c>
      <c r="K171" s="280" t="s">
        <v>185</v>
      </c>
      <c r="L171" s="285"/>
      <c r="M171" s="286" t="s">
        <v>19</v>
      </c>
      <c r="N171" s="287" t="s">
        <v>45</v>
      </c>
      <c r="O171" s="87"/>
      <c r="P171" s="225">
        <f>O171*H171</f>
        <v>0</v>
      </c>
      <c r="Q171" s="225">
        <v>0.080000000000000002</v>
      </c>
      <c r="R171" s="225">
        <f>Q171*H171</f>
        <v>3.7351999999999999</v>
      </c>
      <c r="S171" s="225">
        <v>0</v>
      </c>
      <c r="T171" s="226">
        <f>S171*H171</f>
        <v>0</v>
      </c>
      <c r="U171" s="41"/>
      <c r="V171" s="41"/>
      <c r="W171" s="41"/>
      <c r="X171" s="41"/>
      <c r="Y171" s="41"/>
      <c r="Z171" s="41"/>
      <c r="AA171" s="41"/>
      <c r="AB171" s="41"/>
      <c r="AC171" s="41"/>
      <c r="AD171" s="41"/>
      <c r="AE171" s="41"/>
      <c r="AR171" s="227" t="s">
        <v>228</v>
      </c>
      <c r="AT171" s="227" t="s">
        <v>330</v>
      </c>
      <c r="AU171" s="227" t="s">
        <v>83</v>
      </c>
      <c r="AY171" s="20" t="s">
        <v>180</v>
      </c>
      <c r="BE171" s="228">
        <f>IF(N171="základní",J171,0)</f>
        <v>0</v>
      </c>
      <c r="BF171" s="228">
        <f>IF(N171="snížená",J171,0)</f>
        <v>0</v>
      </c>
      <c r="BG171" s="228">
        <f>IF(N171="zákl. přenesená",J171,0)</f>
        <v>0</v>
      </c>
      <c r="BH171" s="228">
        <f>IF(N171="sníž. přenesená",J171,0)</f>
        <v>0</v>
      </c>
      <c r="BI171" s="228">
        <f>IF(N171="nulová",J171,0)</f>
        <v>0</v>
      </c>
      <c r="BJ171" s="20" t="s">
        <v>81</v>
      </c>
      <c r="BK171" s="228">
        <f>ROUND(I171*H171,2)</f>
        <v>0</v>
      </c>
      <c r="BL171" s="20" t="s">
        <v>186</v>
      </c>
      <c r="BM171" s="227" t="s">
        <v>3227</v>
      </c>
    </row>
    <row r="172" s="14" customFormat="1">
      <c r="A172" s="14"/>
      <c r="B172" s="245"/>
      <c r="C172" s="246"/>
      <c r="D172" s="236" t="s">
        <v>190</v>
      </c>
      <c r="E172" s="247" t="s">
        <v>19</v>
      </c>
      <c r="F172" s="248" t="s">
        <v>3219</v>
      </c>
      <c r="G172" s="246"/>
      <c r="H172" s="249">
        <v>29.690000000000001</v>
      </c>
      <c r="I172" s="250"/>
      <c r="J172" s="246"/>
      <c r="K172" s="246"/>
      <c r="L172" s="251"/>
      <c r="M172" s="252"/>
      <c r="N172" s="253"/>
      <c r="O172" s="253"/>
      <c r="P172" s="253"/>
      <c r="Q172" s="253"/>
      <c r="R172" s="253"/>
      <c r="S172" s="253"/>
      <c r="T172" s="254"/>
      <c r="U172" s="14"/>
      <c r="V172" s="14"/>
      <c r="W172" s="14"/>
      <c r="X172" s="14"/>
      <c r="Y172" s="14"/>
      <c r="Z172" s="14"/>
      <c r="AA172" s="14"/>
      <c r="AB172" s="14"/>
      <c r="AC172" s="14"/>
      <c r="AD172" s="14"/>
      <c r="AE172" s="14"/>
      <c r="AT172" s="255" t="s">
        <v>190</v>
      </c>
      <c r="AU172" s="255" t="s">
        <v>83</v>
      </c>
      <c r="AV172" s="14" t="s">
        <v>83</v>
      </c>
      <c r="AW172" s="14" t="s">
        <v>34</v>
      </c>
      <c r="AX172" s="14" t="s">
        <v>74</v>
      </c>
      <c r="AY172" s="255" t="s">
        <v>180</v>
      </c>
    </row>
    <row r="173" s="14" customFormat="1">
      <c r="A173" s="14"/>
      <c r="B173" s="245"/>
      <c r="C173" s="246"/>
      <c r="D173" s="236" t="s">
        <v>190</v>
      </c>
      <c r="E173" s="247" t="s">
        <v>19</v>
      </c>
      <c r="F173" s="248" t="s">
        <v>3221</v>
      </c>
      <c r="G173" s="246"/>
      <c r="H173" s="249">
        <v>17</v>
      </c>
      <c r="I173" s="250"/>
      <c r="J173" s="246"/>
      <c r="K173" s="246"/>
      <c r="L173" s="251"/>
      <c r="M173" s="252"/>
      <c r="N173" s="253"/>
      <c r="O173" s="253"/>
      <c r="P173" s="253"/>
      <c r="Q173" s="253"/>
      <c r="R173" s="253"/>
      <c r="S173" s="253"/>
      <c r="T173" s="254"/>
      <c r="U173" s="14"/>
      <c r="V173" s="14"/>
      <c r="W173" s="14"/>
      <c r="X173" s="14"/>
      <c r="Y173" s="14"/>
      <c r="Z173" s="14"/>
      <c r="AA173" s="14"/>
      <c r="AB173" s="14"/>
      <c r="AC173" s="14"/>
      <c r="AD173" s="14"/>
      <c r="AE173" s="14"/>
      <c r="AT173" s="255" t="s">
        <v>190</v>
      </c>
      <c r="AU173" s="255" t="s">
        <v>83</v>
      </c>
      <c r="AV173" s="14" t="s">
        <v>83</v>
      </c>
      <c r="AW173" s="14" t="s">
        <v>34</v>
      </c>
      <c r="AX173" s="14" t="s">
        <v>74</v>
      </c>
      <c r="AY173" s="255" t="s">
        <v>180</v>
      </c>
    </row>
    <row r="174" s="15" customFormat="1">
      <c r="A174" s="15"/>
      <c r="B174" s="256"/>
      <c r="C174" s="257"/>
      <c r="D174" s="236" t="s">
        <v>190</v>
      </c>
      <c r="E174" s="258" t="s">
        <v>19</v>
      </c>
      <c r="F174" s="259" t="s">
        <v>227</v>
      </c>
      <c r="G174" s="257"/>
      <c r="H174" s="260">
        <v>46.689999999999998</v>
      </c>
      <c r="I174" s="261"/>
      <c r="J174" s="257"/>
      <c r="K174" s="257"/>
      <c r="L174" s="262"/>
      <c r="M174" s="263"/>
      <c r="N174" s="264"/>
      <c r="O174" s="264"/>
      <c r="P174" s="264"/>
      <c r="Q174" s="264"/>
      <c r="R174" s="264"/>
      <c r="S174" s="264"/>
      <c r="T174" s="265"/>
      <c r="U174" s="15"/>
      <c r="V174" s="15"/>
      <c r="W174" s="15"/>
      <c r="X174" s="15"/>
      <c r="Y174" s="15"/>
      <c r="Z174" s="15"/>
      <c r="AA174" s="15"/>
      <c r="AB174" s="15"/>
      <c r="AC174" s="15"/>
      <c r="AD174" s="15"/>
      <c r="AE174" s="15"/>
      <c r="AT174" s="266" t="s">
        <v>190</v>
      </c>
      <c r="AU174" s="266" t="s">
        <v>83</v>
      </c>
      <c r="AV174" s="15" t="s">
        <v>186</v>
      </c>
      <c r="AW174" s="15" t="s">
        <v>34</v>
      </c>
      <c r="AX174" s="15" t="s">
        <v>81</v>
      </c>
      <c r="AY174" s="266" t="s">
        <v>180</v>
      </c>
    </row>
    <row r="175" s="2" customFormat="1" ht="16.5" customHeight="1">
      <c r="A175" s="41"/>
      <c r="B175" s="42"/>
      <c r="C175" s="278" t="s">
        <v>383</v>
      </c>
      <c r="D175" s="278" t="s">
        <v>330</v>
      </c>
      <c r="E175" s="279" t="s">
        <v>3228</v>
      </c>
      <c r="F175" s="280" t="s">
        <v>3229</v>
      </c>
      <c r="G175" s="281" t="s">
        <v>350</v>
      </c>
      <c r="H175" s="282">
        <v>5</v>
      </c>
      <c r="I175" s="283"/>
      <c r="J175" s="284">
        <f>ROUND(I175*H175,2)</f>
        <v>0</v>
      </c>
      <c r="K175" s="280" t="s">
        <v>185</v>
      </c>
      <c r="L175" s="285"/>
      <c r="M175" s="286" t="s">
        <v>19</v>
      </c>
      <c r="N175" s="287" t="s">
        <v>45</v>
      </c>
      <c r="O175" s="87"/>
      <c r="P175" s="225">
        <f>O175*H175</f>
        <v>0</v>
      </c>
      <c r="Q175" s="225">
        <v>0.048300000000000003</v>
      </c>
      <c r="R175" s="225">
        <f>Q175*H175</f>
        <v>0.24150000000000002</v>
      </c>
      <c r="S175" s="225">
        <v>0</v>
      </c>
      <c r="T175" s="226">
        <f>S175*H175</f>
        <v>0</v>
      </c>
      <c r="U175" s="41"/>
      <c r="V175" s="41"/>
      <c r="W175" s="41"/>
      <c r="X175" s="41"/>
      <c r="Y175" s="41"/>
      <c r="Z175" s="41"/>
      <c r="AA175" s="41"/>
      <c r="AB175" s="41"/>
      <c r="AC175" s="41"/>
      <c r="AD175" s="41"/>
      <c r="AE175" s="41"/>
      <c r="AR175" s="227" t="s">
        <v>228</v>
      </c>
      <c r="AT175" s="227" t="s">
        <v>330</v>
      </c>
      <c r="AU175" s="227" t="s">
        <v>83</v>
      </c>
      <c r="AY175" s="20" t="s">
        <v>180</v>
      </c>
      <c r="BE175" s="228">
        <f>IF(N175="základní",J175,0)</f>
        <v>0</v>
      </c>
      <c r="BF175" s="228">
        <f>IF(N175="snížená",J175,0)</f>
        <v>0</v>
      </c>
      <c r="BG175" s="228">
        <f>IF(N175="zákl. přenesená",J175,0)</f>
        <v>0</v>
      </c>
      <c r="BH175" s="228">
        <f>IF(N175="sníž. přenesená",J175,0)</f>
        <v>0</v>
      </c>
      <c r="BI175" s="228">
        <f>IF(N175="nulová",J175,0)</f>
        <v>0</v>
      </c>
      <c r="BJ175" s="20" t="s">
        <v>81</v>
      </c>
      <c r="BK175" s="228">
        <f>ROUND(I175*H175,2)</f>
        <v>0</v>
      </c>
      <c r="BL175" s="20" t="s">
        <v>186</v>
      </c>
      <c r="BM175" s="227" t="s">
        <v>3230</v>
      </c>
    </row>
    <row r="176" s="14" customFormat="1">
      <c r="A176" s="14"/>
      <c r="B176" s="245"/>
      <c r="C176" s="246"/>
      <c r="D176" s="236" t="s">
        <v>190</v>
      </c>
      <c r="E176" s="247" t="s">
        <v>19</v>
      </c>
      <c r="F176" s="248" t="s">
        <v>2999</v>
      </c>
      <c r="G176" s="246"/>
      <c r="H176" s="249">
        <v>5</v>
      </c>
      <c r="I176" s="250"/>
      <c r="J176" s="246"/>
      <c r="K176" s="246"/>
      <c r="L176" s="251"/>
      <c r="M176" s="252"/>
      <c r="N176" s="253"/>
      <c r="O176" s="253"/>
      <c r="P176" s="253"/>
      <c r="Q176" s="253"/>
      <c r="R176" s="253"/>
      <c r="S176" s="253"/>
      <c r="T176" s="254"/>
      <c r="U176" s="14"/>
      <c r="V176" s="14"/>
      <c r="W176" s="14"/>
      <c r="X176" s="14"/>
      <c r="Y176" s="14"/>
      <c r="Z176" s="14"/>
      <c r="AA176" s="14"/>
      <c r="AB176" s="14"/>
      <c r="AC176" s="14"/>
      <c r="AD176" s="14"/>
      <c r="AE176" s="14"/>
      <c r="AT176" s="255" t="s">
        <v>190</v>
      </c>
      <c r="AU176" s="255" t="s">
        <v>83</v>
      </c>
      <c r="AV176" s="14" t="s">
        <v>83</v>
      </c>
      <c r="AW176" s="14" t="s">
        <v>34</v>
      </c>
      <c r="AX176" s="14" t="s">
        <v>81</v>
      </c>
      <c r="AY176" s="255" t="s">
        <v>180</v>
      </c>
    </row>
    <row r="177" s="2" customFormat="1" ht="16.5" customHeight="1">
      <c r="A177" s="41"/>
      <c r="B177" s="42"/>
      <c r="C177" s="278" t="s">
        <v>389</v>
      </c>
      <c r="D177" s="278" t="s">
        <v>330</v>
      </c>
      <c r="E177" s="279" t="s">
        <v>3231</v>
      </c>
      <c r="F177" s="280" t="s">
        <v>3232</v>
      </c>
      <c r="G177" s="281" t="s">
        <v>350</v>
      </c>
      <c r="H177" s="282">
        <v>2</v>
      </c>
      <c r="I177" s="283"/>
      <c r="J177" s="284">
        <f>ROUND(I177*H177,2)</f>
        <v>0</v>
      </c>
      <c r="K177" s="280" t="s">
        <v>185</v>
      </c>
      <c r="L177" s="285"/>
      <c r="M177" s="286" t="s">
        <v>19</v>
      </c>
      <c r="N177" s="287" t="s">
        <v>45</v>
      </c>
      <c r="O177" s="87"/>
      <c r="P177" s="225">
        <f>O177*H177</f>
        <v>0</v>
      </c>
      <c r="Q177" s="225">
        <v>0.065670000000000006</v>
      </c>
      <c r="R177" s="225">
        <f>Q177*H177</f>
        <v>0.13134000000000001</v>
      </c>
      <c r="S177" s="225">
        <v>0</v>
      </c>
      <c r="T177" s="226">
        <f>S177*H177</f>
        <v>0</v>
      </c>
      <c r="U177" s="41"/>
      <c r="V177" s="41"/>
      <c r="W177" s="41"/>
      <c r="X177" s="41"/>
      <c r="Y177" s="41"/>
      <c r="Z177" s="41"/>
      <c r="AA177" s="41"/>
      <c r="AB177" s="41"/>
      <c r="AC177" s="41"/>
      <c r="AD177" s="41"/>
      <c r="AE177" s="41"/>
      <c r="AR177" s="227" t="s">
        <v>228</v>
      </c>
      <c r="AT177" s="227" t="s">
        <v>330</v>
      </c>
      <c r="AU177" s="227" t="s">
        <v>83</v>
      </c>
      <c r="AY177" s="20" t="s">
        <v>180</v>
      </c>
      <c r="BE177" s="228">
        <f>IF(N177="základní",J177,0)</f>
        <v>0</v>
      </c>
      <c r="BF177" s="228">
        <f>IF(N177="snížená",J177,0)</f>
        <v>0</v>
      </c>
      <c r="BG177" s="228">
        <f>IF(N177="zákl. přenesená",J177,0)</f>
        <v>0</v>
      </c>
      <c r="BH177" s="228">
        <f>IF(N177="sníž. přenesená",J177,0)</f>
        <v>0</v>
      </c>
      <c r="BI177" s="228">
        <f>IF(N177="nulová",J177,0)</f>
        <v>0</v>
      </c>
      <c r="BJ177" s="20" t="s">
        <v>81</v>
      </c>
      <c r="BK177" s="228">
        <f>ROUND(I177*H177,2)</f>
        <v>0</v>
      </c>
      <c r="BL177" s="20" t="s">
        <v>186</v>
      </c>
      <c r="BM177" s="227" t="s">
        <v>3233</v>
      </c>
    </row>
    <row r="178" s="14" customFormat="1">
      <c r="A178" s="14"/>
      <c r="B178" s="245"/>
      <c r="C178" s="246"/>
      <c r="D178" s="236" t="s">
        <v>190</v>
      </c>
      <c r="E178" s="247" t="s">
        <v>19</v>
      </c>
      <c r="F178" s="248" t="s">
        <v>3218</v>
      </c>
      <c r="G178" s="246"/>
      <c r="H178" s="249">
        <v>1</v>
      </c>
      <c r="I178" s="250"/>
      <c r="J178" s="246"/>
      <c r="K178" s="246"/>
      <c r="L178" s="251"/>
      <c r="M178" s="252"/>
      <c r="N178" s="253"/>
      <c r="O178" s="253"/>
      <c r="P178" s="253"/>
      <c r="Q178" s="253"/>
      <c r="R178" s="253"/>
      <c r="S178" s="253"/>
      <c r="T178" s="254"/>
      <c r="U178" s="14"/>
      <c r="V178" s="14"/>
      <c r="W178" s="14"/>
      <c r="X178" s="14"/>
      <c r="Y178" s="14"/>
      <c r="Z178" s="14"/>
      <c r="AA178" s="14"/>
      <c r="AB178" s="14"/>
      <c r="AC178" s="14"/>
      <c r="AD178" s="14"/>
      <c r="AE178" s="14"/>
      <c r="AT178" s="255" t="s">
        <v>190</v>
      </c>
      <c r="AU178" s="255" t="s">
        <v>83</v>
      </c>
      <c r="AV178" s="14" t="s">
        <v>83</v>
      </c>
      <c r="AW178" s="14" t="s">
        <v>34</v>
      </c>
      <c r="AX178" s="14" t="s">
        <v>74</v>
      </c>
      <c r="AY178" s="255" t="s">
        <v>180</v>
      </c>
    </row>
    <row r="179" s="14" customFormat="1">
      <c r="A179" s="14"/>
      <c r="B179" s="245"/>
      <c r="C179" s="246"/>
      <c r="D179" s="236" t="s">
        <v>190</v>
      </c>
      <c r="E179" s="247" t="s">
        <v>19</v>
      </c>
      <c r="F179" s="248" t="s">
        <v>3218</v>
      </c>
      <c r="G179" s="246"/>
      <c r="H179" s="249">
        <v>1</v>
      </c>
      <c r="I179" s="250"/>
      <c r="J179" s="246"/>
      <c r="K179" s="246"/>
      <c r="L179" s="251"/>
      <c r="M179" s="252"/>
      <c r="N179" s="253"/>
      <c r="O179" s="253"/>
      <c r="P179" s="253"/>
      <c r="Q179" s="253"/>
      <c r="R179" s="253"/>
      <c r="S179" s="253"/>
      <c r="T179" s="254"/>
      <c r="U179" s="14"/>
      <c r="V179" s="14"/>
      <c r="W179" s="14"/>
      <c r="X179" s="14"/>
      <c r="Y179" s="14"/>
      <c r="Z179" s="14"/>
      <c r="AA179" s="14"/>
      <c r="AB179" s="14"/>
      <c r="AC179" s="14"/>
      <c r="AD179" s="14"/>
      <c r="AE179" s="14"/>
      <c r="AT179" s="255" t="s">
        <v>190</v>
      </c>
      <c r="AU179" s="255" t="s">
        <v>83</v>
      </c>
      <c r="AV179" s="14" t="s">
        <v>83</v>
      </c>
      <c r="AW179" s="14" t="s">
        <v>34</v>
      </c>
      <c r="AX179" s="14" t="s">
        <v>74</v>
      </c>
      <c r="AY179" s="255" t="s">
        <v>180</v>
      </c>
    </row>
    <row r="180" s="15" customFormat="1">
      <c r="A180" s="15"/>
      <c r="B180" s="256"/>
      <c r="C180" s="257"/>
      <c r="D180" s="236" t="s">
        <v>190</v>
      </c>
      <c r="E180" s="258" t="s">
        <v>19</v>
      </c>
      <c r="F180" s="259" t="s">
        <v>227</v>
      </c>
      <c r="G180" s="257"/>
      <c r="H180" s="260">
        <v>2</v>
      </c>
      <c r="I180" s="261"/>
      <c r="J180" s="257"/>
      <c r="K180" s="257"/>
      <c r="L180" s="262"/>
      <c r="M180" s="263"/>
      <c r="N180" s="264"/>
      <c r="O180" s="264"/>
      <c r="P180" s="264"/>
      <c r="Q180" s="264"/>
      <c r="R180" s="264"/>
      <c r="S180" s="264"/>
      <c r="T180" s="265"/>
      <c r="U180" s="15"/>
      <c r="V180" s="15"/>
      <c r="W180" s="15"/>
      <c r="X180" s="15"/>
      <c r="Y180" s="15"/>
      <c r="Z180" s="15"/>
      <c r="AA180" s="15"/>
      <c r="AB180" s="15"/>
      <c r="AC180" s="15"/>
      <c r="AD180" s="15"/>
      <c r="AE180" s="15"/>
      <c r="AT180" s="266" t="s">
        <v>190</v>
      </c>
      <c r="AU180" s="266" t="s">
        <v>83</v>
      </c>
      <c r="AV180" s="15" t="s">
        <v>186</v>
      </c>
      <c r="AW180" s="15" t="s">
        <v>34</v>
      </c>
      <c r="AX180" s="15" t="s">
        <v>81</v>
      </c>
      <c r="AY180" s="266" t="s">
        <v>180</v>
      </c>
    </row>
    <row r="181" s="2" customFormat="1" ht="16.5" customHeight="1">
      <c r="A181" s="41"/>
      <c r="B181" s="42"/>
      <c r="C181" s="278" t="s">
        <v>394</v>
      </c>
      <c r="D181" s="278" t="s">
        <v>330</v>
      </c>
      <c r="E181" s="279" t="s">
        <v>3234</v>
      </c>
      <c r="F181" s="280" t="s">
        <v>3235</v>
      </c>
      <c r="G181" s="281" t="s">
        <v>350</v>
      </c>
      <c r="H181" s="282">
        <v>1.5600000000000001</v>
      </c>
      <c r="I181" s="283"/>
      <c r="J181" s="284">
        <f>ROUND(I181*H181,2)</f>
        <v>0</v>
      </c>
      <c r="K181" s="280" t="s">
        <v>185</v>
      </c>
      <c r="L181" s="285"/>
      <c r="M181" s="286" t="s">
        <v>19</v>
      </c>
      <c r="N181" s="287" t="s">
        <v>45</v>
      </c>
      <c r="O181" s="87"/>
      <c r="P181" s="225">
        <f>O181*H181</f>
        <v>0</v>
      </c>
      <c r="Q181" s="225">
        <v>0.12</v>
      </c>
      <c r="R181" s="225">
        <f>Q181*H181</f>
        <v>0.18720000000000001</v>
      </c>
      <c r="S181" s="225">
        <v>0</v>
      </c>
      <c r="T181" s="226">
        <f>S181*H181</f>
        <v>0</v>
      </c>
      <c r="U181" s="41"/>
      <c r="V181" s="41"/>
      <c r="W181" s="41"/>
      <c r="X181" s="41"/>
      <c r="Y181" s="41"/>
      <c r="Z181" s="41"/>
      <c r="AA181" s="41"/>
      <c r="AB181" s="41"/>
      <c r="AC181" s="41"/>
      <c r="AD181" s="41"/>
      <c r="AE181" s="41"/>
      <c r="AR181" s="227" t="s">
        <v>228</v>
      </c>
      <c r="AT181" s="227" t="s">
        <v>330</v>
      </c>
      <c r="AU181" s="227" t="s">
        <v>83</v>
      </c>
      <c r="AY181" s="20" t="s">
        <v>180</v>
      </c>
      <c r="BE181" s="228">
        <f>IF(N181="základní",J181,0)</f>
        <v>0</v>
      </c>
      <c r="BF181" s="228">
        <f>IF(N181="snížená",J181,0)</f>
        <v>0</v>
      </c>
      <c r="BG181" s="228">
        <f>IF(N181="zákl. přenesená",J181,0)</f>
        <v>0</v>
      </c>
      <c r="BH181" s="228">
        <f>IF(N181="sníž. přenesená",J181,0)</f>
        <v>0</v>
      </c>
      <c r="BI181" s="228">
        <f>IF(N181="nulová",J181,0)</f>
        <v>0</v>
      </c>
      <c r="BJ181" s="20" t="s">
        <v>81</v>
      </c>
      <c r="BK181" s="228">
        <f>ROUND(I181*H181,2)</f>
        <v>0</v>
      </c>
      <c r="BL181" s="20" t="s">
        <v>186</v>
      </c>
      <c r="BM181" s="227" t="s">
        <v>3236</v>
      </c>
    </row>
    <row r="182" s="14" customFormat="1">
      <c r="A182" s="14"/>
      <c r="B182" s="245"/>
      <c r="C182" s="246"/>
      <c r="D182" s="236" t="s">
        <v>190</v>
      </c>
      <c r="E182" s="247" t="s">
        <v>19</v>
      </c>
      <c r="F182" s="248" t="s">
        <v>3220</v>
      </c>
      <c r="G182" s="246"/>
      <c r="H182" s="249">
        <v>1.5600000000000001</v>
      </c>
      <c r="I182" s="250"/>
      <c r="J182" s="246"/>
      <c r="K182" s="246"/>
      <c r="L182" s="251"/>
      <c r="M182" s="252"/>
      <c r="N182" s="253"/>
      <c r="O182" s="253"/>
      <c r="P182" s="253"/>
      <c r="Q182" s="253"/>
      <c r="R182" s="253"/>
      <c r="S182" s="253"/>
      <c r="T182" s="254"/>
      <c r="U182" s="14"/>
      <c r="V182" s="14"/>
      <c r="W182" s="14"/>
      <c r="X182" s="14"/>
      <c r="Y182" s="14"/>
      <c r="Z182" s="14"/>
      <c r="AA182" s="14"/>
      <c r="AB182" s="14"/>
      <c r="AC182" s="14"/>
      <c r="AD182" s="14"/>
      <c r="AE182" s="14"/>
      <c r="AT182" s="255" t="s">
        <v>190</v>
      </c>
      <c r="AU182" s="255" t="s">
        <v>83</v>
      </c>
      <c r="AV182" s="14" t="s">
        <v>83</v>
      </c>
      <c r="AW182" s="14" t="s">
        <v>34</v>
      </c>
      <c r="AX182" s="14" t="s">
        <v>81</v>
      </c>
      <c r="AY182" s="255" t="s">
        <v>180</v>
      </c>
    </row>
    <row r="183" s="12" customFormat="1" ht="22.8" customHeight="1">
      <c r="A183" s="12"/>
      <c r="B183" s="200"/>
      <c r="C183" s="201"/>
      <c r="D183" s="202" t="s">
        <v>73</v>
      </c>
      <c r="E183" s="214" t="s">
        <v>2518</v>
      </c>
      <c r="F183" s="214" t="s">
        <v>2519</v>
      </c>
      <c r="G183" s="201"/>
      <c r="H183" s="201"/>
      <c r="I183" s="204"/>
      <c r="J183" s="215">
        <f>BK183</f>
        <v>0</v>
      </c>
      <c r="K183" s="201"/>
      <c r="L183" s="206"/>
      <c r="M183" s="207"/>
      <c r="N183" s="208"/>
      <c r="O183" s="208"/>
      <c r="P183" s="209">
        <f>SUM(P184:P191)</f>
        <v>0</v>
      </c>
      <c r="Q183" s="208"/>
      <c r="R183" s="209">
        <f>SUM(R184:R191)</f>
        <v>0</v>
      </c>
      <c r="S183" s="208"/>
      <c r="T183" s="210">
        <f>SUM(T184:T191)</f>
        <v>0</v>
      </c>
      <c r="U183" s="12"/>
      <c r="V183" s="12"/>
      <c r="W183" s="12"/>
      <c r="X183" s="12"/>
      <c r="Y183" s="12"/>
      <c r="Z183" s="12"/>
      <c r="AA183" s="12"/>
      <c r="AB183" s="12"/>
      <c r="AC183" s="12"/>
      <c r="AD183" s="12"/>
      <c r="AE183" s="12"/>
      <c r="AR183" s="211" t="s">
        <v>81</v>
      </c>
      <c r="AT183" s="212" t="s">
        <v>73</v>
      </c>
      <c r="AU183" s="212" t="s">
        <v>81</v>
      </c>
      <c r="AY183" s="211" t="s">
        <v>180</v>
      </c>
      <c r="BK183" s="213">
        <f>SUM(BK184:BK191)</f>
        <v>0</v>
      </c>
    </row>
    <row r="184" s="2" customFormat="1" ht="24.15" customHeight="1">
      <c r="A184" s="41"/>
      <c r="B184" s="42"/>
      <c r="C184" s="216" t="s">
        <v>409</v>
      </c>
      <c r="D184" s="216" t="s">
        <v>182</v>
      </c>
      <c r="E184" s="217" t="s">
        <v>3237</v>
      </c>
      <c r="F184" s="218" t="s">
        <v>3238</v>
      </c>
      <c r="G184" s="219" t="s">
        <v>231</v>
      </c>
      <c r="H184" s="220">
        <v>1.3899999999999999</v>
      </c>
      <c r="I184" s="221"/>
      <c r="J184" s="222">
        <f>ROUND(I184*H184,2)</f>
        <v>0</v>
      </c>
      <c r="K184" s="218" t="s">
        <v>185</v>
      </c>
      <c r="L184" s="47"/>
      <c r="M184" s="223" t="s">
        <v>19</v>
      </c>
      <c r="N184" s="224" t="s">
        <v>45</v>
      </c>
      <c r="O184" s="87"/>
      <c r="P184" s="225">
        <f>O184*H184</f>
        <v>0</v>
      </c>
      <c r="Q184" s="225">
        <v>0</v>
      </c>
      <c r="R184" s="225">
        <f>Q184*H184</f>
        <v>0</v>
      </c>
      <c r="S184" s="225">
        <v>0</v>
      </c>
      <c r="T184" s="226">
        <f>S184*H184</f>
        <v>0</v>
      </c>
      <c r="U184" s="41"/>
      <c r="V184" s="41"/>
      <c r="W184" s="41"/>
      <c r="X184" s="41"/>
      <c r="Y184" s="41"/>
      <c r="Z184" s="41"/>
      <c r="AA184" s="41"/>
      <c r="AB184" s="41"/>
      <c r="AC184" s="41"/>
      <c r="AD184" s="41"/>
      <c r="AE184" s="41"/>
      <c r="AR184" s="227" t="s">
        <v>186</v>
      </c>
      <c r="AT184" s="227" t="s">
        <v>182</v>
      </c>
      <c r="AU184" s="227" t="s">
        <v>83</v>
      </c>
      <c r="AY184" s="20" t="s">
        <v>180</v>
      </c>
      <c r="BE184" s="228">
        <f>IF(N184="základní",J184,0)</f>
        <v>0</v>
      </c>
      <c r="BF184" s="228">
        <f>IF(N184="snížená",J184,0)</f>
        <v>0</v>
      </c>
      <c r="BG184" s="228">
        <f>IF(N184="zákl. přenesená",J184,0)</f>
        <v>0</v>
      </c>
      <c r="BH184" s="228">
        <f>IF(N184="sníž. přenesená",J184,0)</f>
        <v>0</v>
      </c>
      <c r="BI184" s="228">
        <f>IF(N184="nulová",J184,0)</f>
        <v>0</v>
      </c>
      <c r="BJ184" s="20" t="s">
        <v>81</v>
      </c>
      <c r="BK184" s="228">
        <f>ROUND(I184*H184,2)</f>
        <v>0</v>
      </c>
      <c r="BL184" s="20" t="s">
        <v>186</v>
      </c>
      <c r="BM184" s="227" t="s">
        <v>3239</v>
      </c>
    </row>
    <row r="185" s="2" customFormat="1">
      <c r="A185" s="41"/>
      <c r="B185" s="42"/>
      <c r="C185" s="43"/>
      <c r="D185" s="229" t="s">
        <v>188</v>
      </c>
      <c r="E185" s="43"/>
      <c r="F185" s="230" t="s">
        <v>3240</v>
      </c>
      <c r="G185" s="43"/>
      <c r="H185" s="43"/>
      <c r="I185" s="231"/>
      <c r="J185" s="43"/>
      <c r="K185" s="43"/>
      <c r="L185" s="47"/>
      <c r="M185" s="232"/>
      <c r="N185" s="233"/>
      <c r="O185" s="87"/>
      <c r="P185" s="87"/>
      <c r="Q185" s="87"/>
      <c r="R185" s="87"/>
      <c r="S185" s="87"/>
      <c r="T185" s="88"/>
      <c r="U185" s="41"/>
      <c r="V185" s="41"/>
      <c r="W185" s="41"/>
      <c r="X185" s="41"/>
      <c r="Y185" s="41"/>
      <c r="Z185" s="41"/>
      <c r="AA185" s="41"/>
      <c r="AB185" s="41"/>
      <c r="AC185" s="41"/>
      <c r="AD185" s="41"/>
      <c r="AE185" s="41"/>
      <c r="AT185" s="20" t="s">
        <v>188</v>
      </c>
      <c r="AU185" s="20" t="s">
        <v>83</v>
      </c>
    </row>
    <row r="186" s="2" customFormat="1" ht="24.15" customHeight="1">
      <c r="A186" s="41"/>
      <c r="B186" s="42"/>
      <c r="C186" s="216" t="s">
        <v>418</v>
      </c>
      <c r="D186" s="216" t="s">
        <v>182</v>
      </c>
      <c r="E186" s="217" t="s">
        <v>3241</v>
      </c>
      <c r="F186" s="218" t="s">
        <v>3242</v>
      </c>
      <c r="G186" s="219" t="s">
        <v>231</v>
      </c>
      <c r="H186" s="220">
        <v>1.3899999999999999</v>
      </c>
      <c r="I186" s="221"/>
      <c r="J186" s="222">
        <f>ROUND(I186*H186,2)</f>
        <v>0</v>
      </c>
      <c r="K186" s="218" t="s">
        <v>185</v>
      </c>
      <c r="L186" s="47"/>
      <c r="M186" s="223" t="s">
        <v>19</v>
      </c>
      <c r="N186" s="224" t="s">
        <v>45</v>
      </c>
      <c r="O186" s="87"/>
      <c r="P186" s="225">
        <f>O186*H186</f>
        <v>0</v>
      </c>
      <c r="Q186" s="225">
        <v>0</v>
      </c>
      <c r="R186" s="225">
        <f>Q186*H186</f>
        <v>0</v>
      </c>
      <c r="S186" s="225">
        <v>0</v>
      </c>
      <c r="T186" s="226">
        <f>S186*H186</f>
        <v>0</v>
      </c>
      <c r="U186" s="41"/>
      <c r="V186" s="41"/>
      <c r="W186" s="41"/>
      <c r="X186" s="41"/>
      <c r="Y186" s="41"/>
      <c r="Z186" s="41"/>
      <c r="AA186" s="41"/>
      <c r="AB186" s="41"/>
      <c r="AC186" s="41"/>
      <c r="AD186" s="41"/>
      <c r="AE186" s="41"/>
      <c r="AR186" s="227" t="s">
        <v>186</v>
      </c>
      <c r="AT186" s="227" t="s">
        <v>182</v>
      </c>
      <c r="AU186" s="227" t="s">
        <v>83</v>
      </c>
      <c r="AY186" s="20" t="s">
        <v>180</v>
      </c>
      <c r="BE186" s="228">
        <f>IF(N186="základní",J186,0)</f>
        <v>0</v>
      </c>
      <c r="BF186" s="228">
        <f>IF(N186="snížená",J186,0)</f>
        <v>0</v>
      </c>
      <c r="BG186" s="228">
        <f>IF(N186="zákl. přenesená",J186,0)</f>
        <v>0</v>
      </c>
      <c r="BH186" s="228">
        <f>IF(N186="sníž. přenesená",J186,0)</f>
        <v>0</v>
      </c>
      <c r="BI186" s="228">
        <f>IF(N186="nulová",J186,0)</f>
        <v>0</v>
      </c>
      <c r="BJ186" s="20" t="s">
        <v>81</v>
      </c>
      <c r="BK186" s="228">
        <f>ROUND(I186*H186,2)</f>
        <v>0</v>
      </c>
      <c r="BL186" s="20" t="s">
        <v>186</v>
      </c>
      <c r="BM186" s="227" t="s">
        <v>3243</v>
      </c>
    </row>
    <row r="187" s="2" customFormat="1">
      <c r="A187" s="41"/>
      <c r="B187" s="42"/>
      <c r="C187" s="43"/>
      <c r="D187" s="229" t="s">
        <v>188</v>
      </c>
      <c r="E187" s="43"/>
      <c r="F187" s="230" t="s">
        <v>3244</v>
      </c>
      <c r="G187" s="43"/>
      <c r="H187" s="43"/>
      <c r="I187" s="231"/>
      <c r="J187" s="43"/>
      <c r="K187" s="43"/>
      <c r="L187" s="47"/>
      <c r="M187" s="232"/>
      <c r="N187" s="233"/>
      <c r="O187" s="87"/>
      <c r="P187" s="87"/>
      <c r="Q187" s="87"/>
      <c r="R187" s="87"/>
      <c r="S187" s="87"/>
      <c r="T187" s="88"/>
      <c r="U187" s="41"/>
      <c r="V187" s="41"/>
      <c r="W187" s="41"/>
      <c r="X187" s="41"/>
      <c r="Y187" s="41"/>
      <c r="Z187" s="41"/>
      <c r="AA187" s="41"/>
      <c r="AB187" s="41"/>
      <c r="AC187" s="41"/>
      <c r="AD187" s="41"/>
      <c r="AE187" s="41"/>
      <c r="AT187" s="20" t="s">
        <v>188</v>
      </c>
      <c r="AU187" s="20" t="s">
        <v>83</v>
      </c>
    </row>
    <row r="188" s="2" customFormat="1" ht="16.5" customHeight="1">
      <c r="A188" s="41"/>
      <c r="B188" s="42"/>
      <c r="C188" s="216" t="s">
        <v>423</v>
      </c>
      <c r="D188" s="216" t="s">
        <v>182</v>
      </c>
      <c r="E188" s="217" t="s">
        <v>3245</v>
      </c>
      <c r="F188" s="218" t="s">
        <v>3246</v>
      </c>
      <c r="G188" s="219" t="s">
        <v>231</v>
      </c>
      <c r="H188" s="220">
        <v>1.3899999999999999</v>
      </c>
      <c r="I188" s="221"/>
      <c r="J188" s="222">
        <f>ROUND(I188*H188,2)</f>
        <v>0</v>
      </c>
      <c r="K188" s="218" t="s">
        <v>185</v>
      </c>
      <c r="L188" s="47"/>
      <c r="M188" s="223" t="s">
        <v>19</v>
      </c>
      <c r="N188" s="224" t="s">
        <v>45</v>
      </c>
      <c r="O188" s="87"/>
      <c r="P188" s="225">
        <f>O188*H188</f>
        <v>0</v>
      </c>
      <c r="Q188" s="225">
        <v>0</v>
      </c>
      <c r="R188" s="225">
        <f>Q188*H188</f>
        <v>0</v>
      </c>
      <c r="S188" s="225">
        <v>0</v>
      </c>
      <c r="T188" s="226">
        <f>S188*H188</f>
        <v>0</v>
      </c>
      <c r="U188" s="41"/>
      <c r="V188" s="41"/>
      <c r="W188" s="41"/>
      <c r="X188" s="41"/>
      <c r="Y188" s="41"/>
      <c r="Z188" s="41"/>
      <c r="AA188" s="41"/>
      <c r="AB188" s="41"/>
      <c r="AC188" s="41"/>
      <c r="AD188" s="41"/>
      <c r="AE188" s="41"/>
      <c r="AR188" s="227" t="s">
        <v>186</v>
      </c>
      <c r="AT188" s="227" t="s">
        <v>182</v>
      </c>
      <c r="AU188" s="227" t="s">
        <v>83</v>
      </c>
      <c r="AY188" s="20" t="s">
        <v>180</v>
      </c>
      <c r="BE188" s="228">
        <f>IF(N188="základní",J188,0)</f>
        <v>0</v>
      </c>
      <c r="BF188" s="228">
        <f>IF(N188="snížená",J188,0)</f>
        <v>0</v>
      </c>
      <c r="BG188" s="228">
        <f>IF(N188="zákl. přenesená",J188,0)</f>
        <v>0</v>
      </c>
      <c r="BH188" s="228">
        <f>IF(N188="sníž. přenesená",J188,0)</f>
        <v>0</v>
      </c>
      <c r="BI188" s="228">
        <f>IF(N188="nulová",J188,0)</f>
        <v>0</v>
      </c>
      <c r="BJ188" s="20" t="s">
        <v>81</v>
      </c>
      <c r="BK188" s="228">
        <f>ROUND(I188*H188,2)</f>
        <v>0</v>
      </c>
      <c r="BL188" s="20" t="s">
        <v>186</v>
      </c>
      <c r="BM188" s="227" t="s">
        <v>3247</v>
      </c>
    </row>
    <row r="189" s="2" customFormat="1">
      <c r="A189" s="41"/>
      <c r="B189" s="42"/>
      <c r="C189" s="43"/>
      <c r="D189" s="229" t="s">
        <v>188</v>
      </c>
      <c r="E189" s="43"/>
      <c r="F189" s="230" t="s">
        <v>3248</v>
      </c>
      <c r="G189" s="43"/>
      <c r="H189" s="43"/>
      <c r="I189" s="231"/>
      <c r="J189" s="43"/>
      <c r="K189" s="43"/>
      <c r="L189" s="47"/>
      <c r="M189" s="232"/>
      <c r="N189" s="233"/>
      <c r="O189" s="87"/>
      <c r="P189" s="87"/>
      <c r="Q189" s="87"/>
      <c r="R189" s="87"/>
      <c r="S189" s="87"/>
      <c r="T189" s="88"/>
      <c r="U189" s="41"/>
      <c r="V189" s="41"/>
      <c r="W189" s="41"/>
      <c r="X189" s="41"/>
      <c r="Y189" s="41"/>
      <c r="Z189" s="41"/>
      <c r="AA189" s="41"/>
      <c r="AB189" s="41"/>
      <c r="AC189" s="41"/>
      <c r="AD189" s="41"/>
      <c r="AE189" s="41"/>
      <c r="AT189" s="20" t="s">
        <v>188</v>
      </c>
      <c r="AU189" s="20" t="s">
        <v>83</v>
      </c>
    </row>
    <row r="190" s="2" customFormat="1" ht="24.15" customHeight="1">
      <c r="A190" s="41"/>
      <c r="B190" s="42"/>
      <c r="C190" s="216" t="s">
        <v>429</v>
      </c>
      <c r="D190" s="216" t="s">
        <v>182</v>
      </c>
      <c r="E190" s="217" t="s">
        <v>3249</v>
      </c>
      <c r="F190" s="218" t="s">
        <v>3250</v>
      </c>
      <c r="G190" s="219" t="s">
        <v>231</v>
      </c>
      <c r="H190" s="220">
        <v>1.3899999999999999</v>
      </c>
      <c r="I190" s="221"/>
      <c r="J190" s="222">
        <f>ROUND(I190*H190,2)</f>
        <v>0</v>
      </c>
      <c r="K190" s="218" t="s">
        <v>185</v>
      </c>
      <c r="L190" s="47"/>
      <c r="M190" s="223" t="s">
        <v>19</v>
      </c>
      <c r="N190" s="224" t="s">
        <v>45</v>
      </c>
      <c r="O190" s="87"/>
      <c r="P190" s="225">
        <f>O190*H190</f>
        <v>0</v>
      </c>
      <c r="Q190" s="225">
        <v>0</v>
      </c>
      <c r="R190" s="225">
        <f>Q190*H190</f>
        <v>0</v>
      </c>
      <c r="S190" s="225">
        <v>0</v>
      </c>
      <c r="T190" s="226">
        <f>S190*H190</f>
        <v>0</v>
      </c>
      <c r="U190" s="41"/>
      <c r="V190" s="41"/>
      <c r="W190" s="41"/>
      <c r="X190" s="41"/>
      <c r="Y190" s="41"/>
      <c r="Z190" s="41"/>
      <c r="AA190" s="41"/>
      <c r="AB190" s="41"/>
      <c r="AC190" s="41"/>
      <c r="AD190" s="41"/>
      <c r="AE190" s="41"/>
      <c r="AR190" s="227" t="s">
        <v>186</v>
      </c>
      <c r="AT190" s="227" t="s">
        <v>182</v>
      </c>
      <c r="AU190" s="227" t="s">
        <v>83</v>
      </c>
      <c r="AY190" s="20" t="s">
        <v>180</v>
      </c>
      <c r="BE190" s="228">
        <f>IF(N190="základní",J190,0)</f>
        <v>0</v>
      </c>
      <c r="BF190" s="228">
        <f>IF(N190="snížená",J190,0)</f>
        <v>0</v>
      </c>
      <c r="BG190" s="228">
        <f>IF(N190="zákl. přenesená",J190,0)</f>
        <v>0</v>
      </c>
      <c r="BH190" s="228">
        <f>IF(N190="sníž. přenesená",J190,0)</f>
        <v>0</v>
      </c>
      <c r="BI190" s="228">
        <f>IF(N190="nulová",J190,0)</f>
        <v>0</v>
      </c>
      <c r="BJ190" s="20" t="s">
        <v>81</v>
      </c>
      <c r="BK190" s="228">
        <f>ROUND(I190*H190,2)</f>
        <v>0</v>
      </c>
      <c r="BL190" s="20" t="s">
        <v>186</v>
      </c>
      <c r="BM190" s="227" t="s">
        <v>3251</v>
      </c>
    </row>
    <row r="191" s="2" customFormat="1">
      <c r="A191" s="41"/>
      <c r="B191" s="42"/>
      <c r="C191" s="43"/>
      <c r="D191" s="229" t="s">
        <v>188</v>
      </c>
      <c r="E191" s="43"/>
      <c r="F191" s="230" t="s">
        <v>3252</v>
      </c>
      <c r="G191" s="43"/>
      <c r="H191" s="43"/>
      <c r="I191" s="231"/>
      <c r="J191" s="43"/>
      <c r="K191" s="43"/>
      <c r="L191" s="47"/>
      <c r="M191" s="232"/>
      <c r="N191" s="233"/>
      <c r="O191" s="87"/>
      <c r="P191" s="87"/>
      <c r="Q191" s="87"/>
      <c r="R191" s="87"/>
      <c r="S191" s="87"/>
      <c r="T191" s="88"/>
      <c r="U191" s="41"/>
      <c r="V191" s="41"/>
      <c r="W191" s="41"/>
      <c r="X191" s="41"/>
      <c r="Y191" s="41"/>
      <c r="Z191" s="41"/>
      <c r="AA191" s="41"/>
      <c r="AB191" s="41"/>
      <c r="AC191" s="41"/>
      <c r="AD191" s="41"/>
      <c r="AE191" s="41"/>
      <c r="AT191" s="20" t="s">
        <v>188</v>
      </c>
      <c r="AU191" s="20" t="s">
        <v>83</v>
      </c>
    </row>
    <row r="192" s="12" customFormat="1" ht="22.8" customHeight="1">
      <c r="A192" s="12"/>
      <c r="B192" s="200"/>
      <c r="C192" s="201"/>
      <c r="D192" s="202" t="s">
        <v>73</v>
      </c>
      <c r="E192" s="214" t="s">
        <v>407</v>
      </c>
      <c r="F192" s="214" t="s">
        <v>408</v>
      </c>
      <c r="G192" s="201"/>
      <c r="H192" s="201"/>
      <c r="I192" s="204"/>
      <c r="J192" s="215">
        <f>BK192</f>
        <v>0</v>
      </c>
      <c r="K192" s="201"/>
      <c r="L192" s="206"/>
      <c r="M192" s="207"/>
      <c r="N192" s="208"/>
      <c r="O192" s="208"/>
      <c r="P192" s="209">
        <f>SUM(P193:P194)</f>
        <v>0</v>
      </c>
      <c r="Q192" s="208"/>
      <c r="R192" s="209">
        <f>SUM(R193:R194)</f>
        <v>0</v>
      </c>
      <c r="S192" s="208"/>
      <c r="T192" s="210">
        <f>SUM(T193:T194)</f>
        <v>0</v>
      </c>
      <c r="U192" s="12"/>
      <c r="V192" s="12"/>
      <c r="W192" s="12"/>
      <c r="X192" s="12"/>
      <c r="Y192" s="12"/>
      <c r="Z192" s="12"/>
      <c r="AA192" s="12"/>
      <c r="AB192" s="12"/>
      <c r="AC192" s="12"/>
      <c r="AD192" s="12"/>
      <c r="AE192" s="12"/>
      <c r="AR192" s="211" t="s">
        <v>81</v>
      </c>
      <c r="AT192" s="212" t="s">
        <v>73</v>
      </c>
      <c r="AU192" s="212" t="s">
        <v>81</v>
      </c>
      <c r="AY192" s="211" t="s">
        <v>180</v>
      </c>
      <c r="BK192" s="213">
        <f>SUM(BK193:BK194)</f>
        <v>0</v>
      </c>
    </row>
    <row r="193" s="2" customFormat="1" ht="24.15" customHeight="1">
      <c r="A193" s="41"/>
      <c r="B193" s="42"/>
      <c r="C193" s="216" t="s">
        <v>436</v>
      </c>
      <c r="D193" s="216" t="s">
        <v>182</v>
      </c>
      <c r="E193" s="217" t="s">
        <v>3253</v>
      </c>
      <c r="F193" s="218" t="s">
        <v>3254</v>
      </c>
      <c r="G193" s="219" t="s">
        <v>231</v>
      </c>
      <c r="H193" s="220">
        <v>30.236999999999998</v>
      </c>
      <c r="I193" s="221"/>
      <c r="J193" s="222">
        <f>ROUND(I193*H193,2)</f>
        <v>0</v>
      </c>
      <c r="K193" s="218" t="s">
        <v>185</v>
      </c>
      <c r="L193" s="47"/>
      <c r="M193" s="223" t="s">
        <v>19</v>
      </c>
      <c r="N193" s="224" t="s">
        <v>45</v>
      </c>
      <c r="O193" s="87"/>
      <c r="P193" s="225">
        <f>O193*H193</f>
        <v>0</v>
      </c>
      <c r="Q193" s="225">
        <v>0</v>
      </c>
      <c r="R193" s="225">
        <f>Q193*H193</f>
        <v>0</v>
      </c>
      <c r="S193" s="225">
        <v>0</v>
      </c>
      <c r="T193" s="226">
        <f>S193*H193</f>
        <v>0</v>
      </c>
      <c r="U193" s="41"/>
      <c r="V193" s="41"/>
      <c r="W193" s="41"/>
      <c r="X193" s="41"/>
      <c r="Y193" s="41"/>
      <c r="Z193" s="41"/>
      <c r="AA193" s="41"/>
      <c r="AB193" s="41"/>
      <c r="AC193" s="41"/>
      <c r="AD193" s="41"/>
      <c r="AE193" s="41"/>
      <c r="AR193" s="227" t="s">
        <v>186</v>
      </c>
      <c r="AT193" s="227" t="s">
        <v>182</v>
      </c>
      <c r="AU193" s="227" t="s">
        <v>83</v>
      </c>
      <c r="AY193" s="20" t="s">
        <v>180</v>
      </c>
      <c r="BE193" s="228">
        <f>IF(N193="základní",J193,0)</f>
        <v>0</v>
      </c>
      <c r="BF193" s="228">
        <f>IF(N193="snížená",J193,0)</f>
        <v>0</v>
      </c>
      <c r="BG193" s="228">
        <f>IF(N193="zákl. přenesená",J193,0)</f>
        <v>0</v>
      </c>
      <c r="BH193" s="228">
        <f>IF(N193="sníž. přenesená",J193,0)</f>
        <v>0</v>
      </c>
      <c r="BI193" s="228">
        <f>IF(N193="nulová",J193,0)</f>
        <v>0</v>
      </c>
      <c r="BJ193" s="20" t="s">
        <v>81</v>
      </c>
      <c r="BK193" s="228">
        <f>ROUND(I193*H193,2)</f>
        <v>0</v>
      </c>
      <c r="BL193" s="20" t="s">
        <v>186</v>
      </c>
      <c r="BM193" s="227" t="s">
        <v>3255</v>
      </c>
    </row>
    <row r="194" s="2" customFormat="1">
      <c r="A194" s="41"/>
      <c r="B194" s="42"/>
      <c r="C194" s="43"/>
      <c r="D194" s="229" t="s">
        <v>188</v>
      </c>
      <c r="E194" s="43"/>
      <c r="F194" s="230" t="s">
        <v>3256</v>
      </c>
      <c r="G194" s="43"/>
      <c r="H194" s="43"/>
      <c r="I194" s="231"/>
      <c r="J194" s="43"/>
      <c r="K194" s="43"/>
      <c r="L194" s="47"/>
      <c r="M194" s="232"/>
      <c r="N194" s="233"/>
      <c r="O194" s="87"/>
      <c r="P194" s="87"/>
      <c r="Q194" s="87"/>
      <c r="R194" s="87"/>
      <c r="S194" s="87"/>
      <c r="T194" s="88"/>
      <c r="U194" s="41"/>
      <c r="V194" s="41"/>
      <c r="W194" s="41"/>
      <c r="X194" s="41"/>
      <c r="Y194" s="41"/>
      <c r="Z194" s="41"/>
      <c r="AA194" s="41"/>
      <c r="AB194" s="41"/>
      <c r="AC194" s="41"/>
      <c r="AD194" s="41"/>
      <c r="AE194" s="41"/>
      <c r="AT194" s="20" t="s">
        <v>188</v>
      </c>
      <c r="AU194" s="20" t="s">
        <v>83</v>
      </c>
    </row>
    <row r="195" s="12" customFormat="1" ht="25.92" customHeight="1">
      <c r="A195" s="12"/>
      <c r="B195" s="200"/>
      <c r="C195" s="201"/>
      <c r="D195" s="202" t="s">
        <v>73</v>
      </c>
      <c r="E195" s="203" t="s">
        <v>330</v>
      </c>
      <c r="F195" s="203" t="s">
        <v>3257</v>
      </c>
      <c r="G195" s="201"/>
      <c r="H195" s="201"/>
      <c r="I195" s="204"/>
      <c r="J195" s="205">
        <f>BK195</f>
        <v>0</v>
      </c>
      <c r="K195" s="201"/>
      <c r="L195" s="206"/>
      <c r="M195" s="207"/>
      <c r="N195" s="208"/>
      <c r="O195" s="208"/>
      <c r="P195" s="209">
        <f>P196</f>
        <v>0</v>
      </c>
      <c r="Q195" s="208"/>
      <c r="R195" s="209">
        <f>R196</f>
        <v>8.9759999999999991</v>
      </c>
      <c r="S195" s="208"/>
      <c r="T195" s="210">
        <f>T196</f>
        <v>0</v>
      </c>
      <c r="U195" s="12"/>
      <c r="V195" s="12"/>
      <c r="W195" s="12"/>
      <c r="X195" s="12"/>
      <c r="Y195" s="12"/>
      <c r="Z195" s="12"/>
      <c r="AA195" s="12"/>
      <c r="AB195" s="12"/>
      <c r="AC195" s="12"/>
      <c r="AD195" s="12"/>
      <c r="AE195" s="12"/>
      <c r="AR195" s="211" t="s">
        <v>124</v>
      </c>
      <c r="AT195" s="212" t="s">
        <v>73</v>
      </c>
      <c r="AU195" s="212" t="s">
        <v>74</v>
      </c>
      <c r="AY195" s="211" t="s">
        <v>180</v>
      </c>
      <c r="BK195" s="213">
        <f>BK196</f>
        <v>0</v>
      </c>
    </row>
    <row r="196" s="12" customFormat="1" ht="22.8" customHeight="1">
      <c r="A196" s="12"/>
      <c r="B196" s="200"/>
      <c r="C196" s="201"/>
      <c r="D196" s="202" t="s">
        <v>73</v>
      </c>
      <c r="E196" s="214" t="s">
        <v>3258</v>
      </c>
      <c r="F196" s="214" t="s">
        <v>3259</v>
      </c>
      <c r="G196" s="201"/>
      <c r="H196" s="201"/>
      <c r="I196" s="204"/>
      <c r="J196" s="215">
        <f>BK196</f>
        <v>0</v>
      </c>
      <c r="K196" s="201"/>
      <c r="L196" s="206"/>
      <c r="M196" s="207"/>
      <c r="N196" s="208"/>
      <c r="O196" s="208"/>
      <c r="P196" s="209">
        <f>SUM(P197:P198)</f>
        <v>0</v>
      </c>
      <c r="Q196" s="208"/>
      <c r="R196" s="209">
        <f>SUM(R197:R198)</f>
        <v>8.9759999999999991</v>
      </c>
      <c r="S196" s="208"/>
      <c r="T196" s="210">
        <f>SUM(T197:T198)</f>
        <v>0</v>
      </c>
      <c r="U196" s="12"/>
      <c r="V196" s="12"/>
      <c r="W196" s="12"/>
      <c r="X196" s="12"/>
      <c r="Y196" s="12"/>
      <c r="Z196" s="12"/>
      <c r="AA196" s="12"/>
      <c r="AB196" s="12"/>
      <c r="AC196" s="12"/>
      <c r="AD196" s="12"/>
      <c r="AE196" s="12"/>
      <c r="AR196" s="211" t="s">
        <v>124</v>
      </c>
      <c r="AT196" s="212" t="s">
        <v>73</v>
      </c>
      <c r="AU196" s="212" t="s">
        <v>81</v>
      </c>
      <c r="AY196" s="211" t="s">
        <v>180</v>
      </c>
      <c r="BK196" s="213">
        <f>SUM(BK197:BK198)</f>
        <v>0</v>
      </c>
    </row>
    <row r="197" s="2" customFormat="1" ht="16.5" customHeight="1">
      <c r="A197" s="41"/>
      <c r="B197" s="42"/>
      <c r="C197" s="216" t="s">
        <v>441</v>
      </c>
      <c r="D197" s="216" t="s">
        <v>182</v>
      </c>
      <c r="E197" s="217" t="s">
        <v>3260</v>
      </c>
      <c r="F197" s="218" t="s">
        <v>3261</v>
      </c>
      <c r="G197" s="219" t="s">
        <v>386</v>
      </c>
      <c r="H197" s="220">
        <v>10</v>
      </c>
      <c r="I197" s="221"/>
      <c r="J197" s="222">
        <f>ROUND(I197*H197,2)</f>
        <v>0</v>
      </c>
      <c r="K197" s="218" t="s">
        <v>202</v>
      </c>
      <c r="L197" s="47"/>
      <c r="M197" s="223" t="s">
        <v>19</v>
      </c>
      <c r="N197" s="224" t="s">
        <v>45</v>
      </c>
      <c r="O197" s="87"/>
      <c r="P197" s="225">
        <f>O197*H197</f>
        <v>0</v>
      </c>
      <c r="Q197" s="225">
        <v>0.8901</v>
      </c>
      <c r="R197" s="225">
        <f>Q197*H197</f>
        <v>8.9009999999999998</v>
      </c>
      <c r="S197" s="225">
        <v>0</v>
      </c>
      <c r="T197" s="226">
        <f>S197*H197</f>
        <v>0</v>
      </c>
      <c r="U197" s="41"/>
      <c r="V197" s="41"/>
      <c r="W197" s="41"/>
      <c r="X197" s="41"/>
      <c r="Y197" s="41"/>
      <c r="Z197" s="41"/>
      <c r="AA197" s="41"/>
      <c r="AB197" s="41"/>
      <c r="AC197" s="41"/>
      <c r="AD197" s="41"/>
      <c r="AE197" s="41"/>
      <c r="AR197" s="227" t="s">
        <v>591</v>
      </c>
      <c r="AT197" s="227" t="s">
        <v>182</v>
      </c>
      <c r="AU197" s="227" t="s">
        <v>83</v>
      </c>
      <c r="AY197" s="20" t="s">
        <v>180</v>
      </c>
      <c r="BE197" s="228">
        <f>IF(N197="základní",J197,0)</f>
        <v>0</v>
      </c>
      <c r="BF197" s="228">
        <f>IF(N197="snížená",J197,0)</f>
        <v>0</v>
      </c>
      <c r="BG197" s="228">
        <f>IF(N197="zákl. přenesená",J197,0)</f>
        <v>0</v>
      </c>
      <c r="BH197" s="228">
        <f>IF(N197="sníž. přenesená",J197,0)</f>
        <v>0</v>
      </c>
      <c r="BI197" s="228">
        <f>IF(N197="nulová",J197,0)</f>
        <v>0</v>
      </c>
      <c r="BJ197" s="20" t="s">
        <v>81</v>
      </c>
      <c r="BK197" s="228">
        <f>ROUND(I197*H197,2)</f>
        <v>0</v>
      </c>
      <c r="BL197" s="20" t="s">
        <v>591</v>
      </c>
      <c r="BM197" s="227" t="s">
        <v>3262</v>
      </c>
    </row>
    <row r="198" s="2" customFormat="1" ht="16.5" customHeight="1">
      <c r="A198" s="41"/>
      <c r="B198" s="42"/>
      <c r="C198" s="278" t="s">
        <v>446</v>
      </c>
      <c r="D198" s="278" t="s">
        <v>330</v>
      </c>
      <c r="E198" s="279" t="s">
        <v>3263</v>
      </c>
      <c r="F198" s="280" t="s">
        <v>3264</v>
      </c>
      <c r="G198" s="281" t="s">
        <v>386</v>
      </c>
      <c r="H198" s="282">
        <v>10</v>
      </c>
      <c r="I198" s="283"/>
      <c r="J198" s="284">
        <f>ROUND(I198*H198,2)</f>
        <v>0</v>
      </c>
      <c r="K198" s="280" t="s">
        <v>202</v>
      </c>
      <c r="L198" s="285"/>
      <c r="M198" s="300" t="s">
        <v>19</v>
      </c>
      <c r="N198" s="301" t="s">
        <v>45</v>
      </c>
      <c r="O198" s="292"/>
      <c r="P198" s="296">
        <f>O198*H198</f>
        <v>0</v>
      </c>
      <c r="Q198" s="296">
        <v>0.0074999999999999997</v>
      </c>
      <c r="R198" s="296">
        <f>Q198*H198</f>
        <v>0.074999999999999997</v>
      </c>
      <c r="S198" s="296">
        <v>0</v>
      </c>
      <c r="T198" s="297">
        <f>S198*H198</f>
        <v>0</v>
      </c>
      <c r="U198" s="41"/>
      <c r="V198" s="41"/>
      <c r="W198" s="41"/>
      <c r="X198" s="41"/>
      <c r="Y198" s="41"/>
      <c r="Z198" s="41"/>
      <c r="AA198" s="41"/>
      <c r="AB198" s="41"/>
      <c r="AC198" s="41"/>
      <c r="AD198" s="41"/>
      <c r="AE198" s="41"/>
      <c r="AR198" s="227" t="s">
        <v>966</v>
      </c>
      <c r="AT198" s="227" t="s">
        <v>330</v>
      </c>
      <c r="AU198" s="227" t="s">
        <v>83</v>
      </c>
      <c r="AY198" s="20" t="s">
        <v>180</v>
      </c>
      <c r="BE198" s="228">
        <f>IF(N198="základní",J198,0)</f>
        <v>0</v>
      </c>
      <c r="BF198" s="228">
        <f>IF(N198="snížená",J198,0)</f>
        <v>0</v>
      </c>
      <c r="BG198" s="228">
        <f>IF(N198="zákl. přenesená",J198,0)</f>
        <v>0</v>
      </c>
      <c r="BH198" s="228">
        <f>IF(N198="sníž. přenesená",J198,0)</f>
        <v>0</v>
      </c>
      <c r="BI198" s="228">
        <f>IF(N198="nulová",J198,0)</f>
        <v>0</v>
      </c>
      <c r="BJ198" s="20" t="s">
        <v>81</v>
      </c>
      <c r="BK198" s="228">
        <f>ROUND(I198*H198,2)</f>
        <v>0</v>
      </c>
      <c r="BL198" s="20" t="s">
        <v>966</v>
      </c>
      <c r="BM198" s="227" t="s">
        <v>3265</v>
      </c>
    </row>
    <row r="199" s="2" customFormat="1" ht="6.96" customHeight="1">
      <c r="A199" s="41"/>
      <c r="B199" s="62"/>
      <c r="C199" s="63"/>
      <c r="D199" s="63"/>
      <c r="E199" s="63"/>
      <c r="F199" s="63"/>
      <c r="G199" s="63"/>
      <c r="H199" s="63"/>
      <c r="I199" s="63"/>
      <c r="J199" s="63"/>
      <c r="K199" s="63"/>
      <c r="L199" s="47"/>
      <c r="M199" s="41"/>
      <c r="O199" s="41"/>
      <c r="P199" s="41"/>
      <c r="Q199" s="41"/>
      <c r="R199" s="41"/>
      <c r="S199" s="41"/>
      <c r="T199" s="41"/>
      <c r="U199" s="41"/>
      <c r="V199" s="41"/>
      <c r="W199" s="41"/>
      <c r="X199" s="41"/>
      <c r="Y199" s="41"/>
      <c r="Z199" s="41"/>
      <c r="AA199" s="41"/>
      <c r="AB199" s="41"/>
      <c r="AC199" s="41"/>
      <c r="AD199" s="41"/>
      <c r="AE199" s="41"/>
    </row>
  </sheetData>
  <sheetProtection sheet="1" autoFilter="0" formatColumns="0" formatRows="0" objects="1" scenarios="1" spinCount="100000" saltValue="fLyQLw21wueT5IJVnxO1QCzB4yORL9GOJi5J0g2+S4IcTNfTbnIHV0UFxHCf9cwUr2fBnp2QXMWaDFNGUvk0vA==" hashValue="zftX+ygdRtJqE3Jo0Ydevubqq365SqgefLWFQ5XW80kL/OSZnRT6GwsUBaeL78s9nY5tG1q+8c66B+Z3Fc6lqA==" algorithmName="SHA-512" password="CC35"/>
  <autoFilter ref="C86:K198"/>
  <mergeCells count="9">
    <mergeCell ref="E7:H7"/>
    <mergeCell ref="E9:H9"/>
    <mergeCell ref="E18:H18"/>
    <mergeCell ref="E27:H27"/>
    <mergeCell ref="E48:H48"/>
    <mergeCell ref="E50:H50"/>
    <mergeCell ref="E77:H77"/>
    <mergeCell ref="E79:H79"/>
    <mergeCell ref="L2:V2"/>
  </mergeCells>
  <hyperlinks>
    <hyperlink ref="F91" r:id="rId1" display="https://podminky.urs.cz/item/CS_URS_2024_01/113202111"/>
    <hyperlink ref="F93" r:id="rId2" display="https://podminky.urs.cz/item/CS_URS_2024_01/122251101"/>
    <hyperlink ref="F100" r:id="rId3" display="https://podminky.urs.cz/item/CS_URS_2024_01/162251102"/>
    <hyperlink ref="F103" r:id="rId4" display="https://podminky.urs.cz/item/CS_URS_2024_01/162751119"/>
    <hyperlink ref="F105" r:id="rId5" display="https://podminky.urs.cz/item/CS_URS_2024_01/167151101"/>
    <hyperlink ref="F107" r:id="rId6" display="https://podminky.urs.cz/item/CS_URS_2024_01/181411141"/>
    <hyperlink ref="F114" r:id="rId7" display="https://podminky.urs.cz/item/CS_URS_2024_01/182303111"/>
    <hyperlink ref="F121" r:id="rId8" display="https://podminky.urs.cz/item/CS_URS_2024_01/183151113"/>
    <hyperlink ref="F123" r:id="rId9" display="https://podminky.urs.cz/item/CS_URS_2024_01/184102211"/>
    <hyperlink ref="F127" r:id="rId10" display="https://podminky.urs.cz/item/CS_URS_2024_01/564851011"/>
    <hyperlink ref="F134" r:id="rId11" display="https://podminky.urs.cz/item/CS_URS_2024_01/564861011"/>
    <hyperlink ref="F138" r:id="rId12" display="https://podminky.urs.cz/item/CS_URS_2024_01/596211110"/>
    <hyperlink ref="F144" r:id="rId13" display="https://podminky.urs.cz/item/CS_URS_2024_01/596412210"/>
    <hyperlink ref="F153" r:id="rId14" display="https://podminky.urs.cz/item/CS_URS_2024_01/914111111"/>
    <hyperlink ref="F159" r:id="rId15" display="https://podminky.urs.cz/item/CS_URS_2024_01/916131112"/>
    <hyperlink ref="F185" r:id="rId16" display="https://podminky.urs.cz/item/CS_URS_2024_01/997221571"/>
    <hyperlink ref="F187" r:id="rId17" display="https://podminky.urs.cz/item/CS_URS_2024_01/997221579"/>
    <hyperlink ref="F189" r:id="rId18" display="https://podminky.urs.cz/item/CS_URS_2024_01/997221612"/>
    <hyperlink ref="F191" r:id="rId19" display="https://podminky.urs.cz/item/CS_URS_2024_01/997221861"/>
    <hyperlink ref="F194" r:id="rId20" display="https://podminky.urs.cz/item/CS_URS_2024_01/998223011"/>
  </hyperlinks>
  <pageMargins left="0.39375" right="0.39375" top="0.39375" bottom="0.39375" header="0" footer="0"/>
  <pageSetup paperSize="9" orientation="landscape" blackAndWhite="1" fitToHeight="100"/>
  <headerFooter>
    <oddFooter>&amp;CStrana &amp;P z &amp;N</oddFooter>
  </headerFooter>
  <drawing r:id="rId21"/>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119</v>
      </c>
    </row>
    <row r="3" s="1" customFormat="1" ht="6.96" customHeight="1">
      <c r="B3" s="142"/>
      <c r="C3" s="143"/>
      <c r="D3" s="143"/>
      <c r="E3" s="143"/>
      <c r="F3" s="143"/>
      <c r="G3" s="143"/>
      <c r="H3" s="143"/>
      <c r="I3" s="143"/>
      <c r="J3" s="143"/>
      <c r="K3" s="143"/>
      <c r="L3" s="23"/>
      <c r="AT3" s="20" t="s">
        <v>83</v>
      </c>
    </row>
    <row r="4" s="1" customFormat="1" ht="24.96" customHeight="1">
      <c r="B4" s="23"/>
      <c r="D4" s="144" t="s">
        <v>128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MŠ Záchlumí - přístavba pavilonu</v>
      </c>
      <c r="F7" s="146"/>
      <c r="G7" s="146"/>
      <c r="H7" s="146"/>
      <c r="L7" s="23"/>
    </row>
    <row r="8" s="2" customFormat="1" ht="12" customHeight="1">
      <c r="A8" s="41"/>
      <c r="B8" s="47"/>
      <c r="C8" s="41"/>
      <c r="D8" s="146" t="s">
        <v>132</v>
      </c>
      <c r="E8" s="41"/>
      <c r="F8" s="41"/>
      <c r="G8" s="41"/>
      <c r="H8" s="41"/>
      <c r="I8" s="41"/>
      <c r="J8" s="41"/>
      <c r="K8" s="41"/>
      <c r="L8" s="148"/>
      <c r="S8" s="41"/>
      <c r="T8" s="41"/>
      <c r="U8" s="41"/>
      <c r="V8" s="41"/>
      <c r="W8" s="41"/>
      <c r="X8" s="41"/>
      <c r="Y8" s="41"/>
      <c r="Z8" s="41"/>
      <c r="AA8" s="41"/>
      <c r="AB8" s="41"/>
      <c r="AC8" s="41"/>
      <c r="AD8" s="41"/>
      <c r="AE8" s="41"/>
    </row>
    <row r="9" s="2" customFormat="1" ht="16.5" customHeight="1">
      <c r="A9" s="41"/>
      <c r="B9" s="47"/>
      <c r="C9" s="41"/>
      <c r="D9" s="41"/>
      <c r="E9" s="149" t="s">
        <v>3266</v>
      </c>
      <c r="F9" s="41"/>
      <c r="G9" s="41"/>
      <c r="H9" s="41"/>
      <c r="I9" s="41"/>
      <c r="J9" s="41"/>
      <c r="K9" s="41"/>
      <c r="L9" s="148"/>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8"/>
      <c r="S10" s="41"/>
      <c r="T10" s="41"/>
      <c r="U10" s="41"/>
      <c r="V10" s="41"/>
      <c r="W10" s="41"/>
      <c r="X10" s="41"/>
      <c r="Y10" s="41"/>
      <c r="Z10" s="41"/>
      <c r="AA10" s="41"/>
      <c r="AB10" s="41"/>
      <c r="AC10" s="41"/>
      <c r="AD10" s="41"/>
      <c r="AE10" s="41"/>
    </row>
    <row r="11" s="2" customFormat="1" ht="12" customHeight="1">
      <c r="A11" s="41"/>
      <c r="B11" s="47"/>
      <c r="C11" s="41"/>
      <c r="D11" s="146" t="s">
        <v>18</v>
      </c>
      <c r="E11" s="41"/>
      <c r="F11" s="136" t="s">
        <v>19</v>
      </c>
      <c r="G11" s="41"/>
      <c r="H11" s="41"/>
      <c r="I11" s="146" t="s">
        <v>20</v>
      </c>
      <c r="J11" s="136" t="s">
        <v>19</v>
      </c>
      <c r="K11" s="41"/>
      <c r="L11" s="148"/>
      <c r="S11" s="41"/>
      <c r="T11" s="41"/>
      <c r="U11" s="41"/>
      <c r="V11" s="41"/>
      <c r="W11" s="41"/>
      <c r="X11" s="41"/>
      <c r="Y11" s="41"/>
      <c r="Z11" s="41"/>
      <c r="AA11" s="41"/>
      <c r="AB11" s="41"/>
      <c r="AC11" s="41"/>
      <c r="AD11" s="41"/>
      <c r="AE11" s="41"/>
    </row>
    <row r="12" s="2" customFormat="1" ht="12" customHeight="1">
      <c r="A12" s="41"/>
      <c r="B12" s="47"/>
      <c r="C12" s="41"/>
      <c r="D12" s="146" t="s">
        <v>21</v>
      </c>
      <c r="E12" s="41"/>
      <c r="F12" s="136" t="s">
        <v>22</v>
      </c>
      <c r="G12" s="41"/>
      <c r="H12" s="41"/>
      <c r="I12" s="146" t="s">
        <v>23</v>
      </c>
      <c r="J12" s="150" t="str">
        <f>'Rekapitulace stavby'!AN8</f>
        <v>23. 4. 2024</v>
      </c>
      <c r="K12" s="41"/>
      <c r="L12" s="148"/>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8"/>
      <c r="S13" s="41"/>
      <c r="T13" s="41"/>
      <c r="U13" s="41"/>
      <c r="V13" s="41"/>
      <c r="W13" s="41"/>
      <c r="X13" s="41"/>
      <c r="Y13" s="41"/>
      <c r="Z13" s="41"/>
      <c r="AA13" s="41"/>
      <c r="AB13" s="41"/>
      <c r="AC13" s="41"/>
      <c r="AD13" s="41"/>
      <c r="AE13" s="41"/>
    </row>
    <row r="14" s="2" customFormat="1" ht="12" customHeight="1">
      <c r="A14" s="41"/>
      <c r="B14" s="47"/>
      <c r="C14" s="41"/>
      <c r="D14" s="146" t="s">
        <v>25</v>
      </c>
      <c r="E14" s="41"/>
      <c r="F14" s="41"/>
      <c r="G14" s="41"/>
      <c r="H14" s="41"/>
      <c r="I14" s="146" t="s">
        <v>26</v>
      </c>
      <c r="J14" s="136" t="s">
        <v>19</v>
      </c>
      <c r="K14" s="41"/>
      <c r="L14" s="148"/>
      <c r="S14" s="41"/>
      <c r="T14" s="41"/>
      <c r="U14" s="41"/>
      <c r="V14" s="41"/>
      <c r="W14" s="41"/>
      <c r="X14" s="41"/>
      <c r="Y14" s="41"/>
      <c r="Z14" s="41"/>
      <c r="AA14" s="41"/>
      <c r="AB14" s="41"/>
      <c r="AC14" s="41"/>
      <c r="AD14" s="41"/>
      <c r="AE14" s="41"/>
    </row>
    <row r="15" s="2" customFormat="1" ht="18" customHeight="1">
      <c r="A15" s="41"/>
      <c r="B15" s="47"/>
      <c r="C15" s="41"/>
      <c r="D15" s="41"/>
      <c r="E15" s="136" t="s">
        <v>27</v>
      </c>
      <c r="F15" s="41"/>
      <c r="G15" s="41"/>
      <c r="H15" s="41"/>
      <c r="I15" s="146" t="s">
        <v>28</v>
      </c>
      <c r="J15" s="136" t="s">
        <v>19</v>
      </c>
      <c r="K15" s="41"/>
      <c r="L15" s="148"/>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8"/>
      <c r="S16" s="41"/>
      <c r="T16" s="41"/>
      <c r="U16" s="41"/>
      <c r="V16" s="41"/>
      <c r="W16" s="41"/>
      <c r="X16" s="41"/>
      <c r="Y16" s="41"/>
      <c r="Z16" s="41"/>
      <c r="AA16" s="41"/>
      <c r="AB16" s="41"/>
      <c r="AC16" s="41"/>
      <c r="AD16" s="41"/>
      <c r="AE16" s="41"/>
    </row>
    <row r="17" s="2" customFormat="1" ht="12" customHeight="1">
      <c r="A17" s="41"/>
      <c r="B17" s="47"/>
      <c r="C17" s="41"/>
      <c r="D17" s="146" t="s">
        <v>29</v>
      </c>
      <c r="E17" s="41"/>
      <c r="F17" s="41"/>
      <c r="G17" s="41"/>
      <c r="H17" s="41"/>
      <c r="I17" s="146" t="s">
        <v>26</v>
      </c>
      <c r="J17" s="36" t="str">
        <f>'Rekapitulace stavby'!AN13</f>
        <v>Vyplň údaj</v>
      </c>
      <c r="K17" s="41"/>
      <c r="L17" s="148"/>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6" t="s">
        <v>28</v>
      </c>
      <c r="J18" s="36" t="str">
        <f>'Rekapitulace stavby'!AN14</f>
        <v>Vyplň údaj</v>
      </c>
      <c r="K18" s="41"/>
      <c r="L18" s="148"/>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8"/>
      <c r="S19" s="41"/>
      <c r="T19" s="41"/>
      <c r="U19" s="41"/>
      <c r="V19" s="41"/>
      <c r="W19" s="41"/>
      <c r="X19" s="41"/>
      <c r="Y19" s="41"/>
      <c r="Z19" s="41"/>
      <c r="AA19" s="41"/>
      <c r="AB19" s="41"/>
      <c r="AC19" s="41"/>
      <c r="AD19" s="41"/>
      <c r="AE19" s="41"/>
    </row>
    <row r="20" s="2" customFormat="1" ht="12" customHeight="1">
      <c r="A20" s="41"/>
      <c r="B20" s="47"/>
      <c r="C20" s="41"/>
      <c r="D20" s="146" t="s">
        <v>31</v>
      </c>
      <c r="E20" s="41"/>
      <c r="F20" s="41"/>
      <c r="G20" s="41"/>
      <c r="H20" s="41"/>
      <c r="I20" s="146" t="s">
        <v>26</v>
      </c>
      <c r="J20" s="136" t="s">
        <v>32</v>
      </c>
      <c r="K20" s="41"/>
      <c r="L20" s="148"/>
      <c r="S20" s="41"/>
      <c r="T20" s="41"/>
      <c r="U20" s="41"/>
      <c r="V20" s="41"/>
      <c r="W20" s="41"/>
      <c r="X20" s="41"/>
      <c r="Y20" s="41"/>
      <c r="Z20" s="41"/>
      <c r="AA20" s="41"/>
      <c r="AB20" s="41"/>
      <c r="AC20" s="41"/>
      <c r="AD20" s="41"/>
      <c r="AE20" s="41"/>
    </row>
    <row r="21" s="2" customFormat="1" ht="18" customHeight="1">
      <c r="A21" s="41"/>
      <c r="B21" s="47"/>
      <c r="C21" s="41"/>
      <c r="D21" s="41"/>
      <c r="E21" s="136" t="s">
        <v>33</v>
      </c>
      <c r="F21" s="41"/>
      <c r="G21" s="41"/>
      <c r="H21" s="41"/>
      <c r="I21" s="146" t="s">
        <v>28</v>
      </c>
      <c r="J21" s="136" t="s">
        <v>19</v>
      </c>
      <c r="K21" s="41"/>
      <c r="L21" s="148"/>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8"/>
      <c r="S22" s="41"/>
      <c r="T22" s="41"/>
      <c r="U22" s="41"/>
      <c r="V22" s="41"/>
      <c r="W22" s="41"/>
      <c r="X22" s="41"/>
      <c r="Y22" s="41"/>
      <c r="Z22" s="41"/>
      <c r="AA22" s="41"/>
      <c r="AB22" s="41"/>
      <c r="AC22" s="41"/>
      <c r="AD22" s="41"/>
      <c r="AE22" s="41"/>
    </row>
    <row r="23" s="2" customFormat="1" ht="12" customHeight="1">
      <c r="A23" s="41"/>
      <c r="B23" s="47"/>
      <c r="C23" s="41"/>
      <c r="D23" s="146" t="s">
        <v>35</v>
      </c>
      <c r="E23" s="41"/>
      <c r="F23" s="41"/>
      <c r="G23" s="41"/>
      <c r="H23" s="41"/>
      <c r="I23" s="146" t="s">
        <v>26</v>
      </c>
      <c r="J23" s="136" t="s">
        <v>36</v>
      </c>
      <c r="K23" s="41"/>
      <c r="L23" s="148"/>
      <c r="S23" s="41"/>
      <c r="T23" s="41"/>
      <c r="U23" s="41"/>
      <c r="V23" s="41"/>
      <c r="W23" s="41"/>
      <c r="X23" s="41"/>
      <c r="Y23" s="41"/>
      <c r="Z23" s="41"/>
      <c r="AA23" s="41"/>
      <c r="AB23" s="41"/>
      <c r="AC23" s="41"/>
      <c r="AD23" s="41"/>
      <c r="AE23" s="41"/>
    </row>
    <row r="24" s="2" customFormat="1" ht="18" customHeight="1">
      <c r="A24" s="41"/>
      <c r="B24" s="47"/>
      <c r="C24" s="41"/>
      <c r="D24" s="41"/>
      <c r="E24" s="136" t="s">
        <v>37</v>
      </c>
      <c r="F24" s="41"/>
      <c r="G24" s="41"/>
      <c r="H24" s="41"/>
      <c r="I24" s="146" t="s">
        <v>28</v>
      </c>
      <c r="J24" s="136" t="s">
        <v>19</v>
      </c>
      <c r="K24" s="41"/>
      <c r="L24" s="148"/>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8"/>
      <c r="S25" s="41"/>
      <c r="T25" s="41"/>
      <c r="U25" s="41"/>
      <c r="V25" s="41"/>
      <c r="W25" s="41"/>
      <c r="X25" s="41"/>
      <c r="Y25" s="41"/>
      <c r="Z25" s="41"/>
      <c r="AA25" s="41"/>
      <c r="AB25" s="41"/>
      <c r="AC25" s="41"/>
      <c r="AD25" s="41"/>
      <c r="AE25" s="41"/>
    </row>
    <row r="26" s="2" customFormat="1" ht="12" customHeight="1">
      <c r="A26" s="41"/>
      <c r="B26" s="47"/>
      <c r="C26" s="41"/>
      <c r="D26" s="146" t="s">
        <v>38</v>
      </c>
      <c r="E26" s="41"/>
      <c r="F26" s="41"/>
      <c r="G26" s="41"/>
      <c r="H26" s="41"/>
      <c r="I26" s="41"/>
      <c r="J26" s="41"/>
      <c r="K26" s="41"/>
      <c r="L26" s="148"/>
      <c r="S26" s="41"/>
      <c r="T26" s="41"/>
      <c r="U26" s="41"/>
      <c r="V26" s="41"/>
      <c r="W26" s="41"/>
      <c r="X26" s="41"/>
      <c r="Y26" s="41"/>
      <c r="Z26" s="41"/>
      <c r="AA26" s="41"/>
      <c r="AB26" s="41"/>
      <c r="AC26" s="41"/>
      <c r="AD26" s="41"/>
      <c r="AE26" s="41"/>
    </row>
    <row r="27" s="8" customFormat="1" ht="16.5" customHeight="1">
      <c r="A27" s="151"/>
      <c r="B27" s="152"/>
      <c r="C27" s="151"/>
      <c r="D27" s="151"/>
      <c r="E27" s="153" t="s">
        <v>19</v>
      </c>
      <c r="F27" s="153"/>
      <c r="G27" s="153"/>
      <c r="H27" s="153"/>
      <c r="I27" s="151"/>
      <c r="J27" s="151"/>
      <c r="K27" s="151"/>
      <c r="L27" s="154"/>
      <c r="S27" s="151"/>
      <c r="T27" s="151"/>
      <c r="U27" s="151"/>
      <c r="V27" s="151"/>
      <c r="W27" s="151"/>
      <c r="X27" s="151"/>
      <c r="Y27" s="151"/>
      <c r="Z27" s="151"/>
      <c r="AA27" s="151"/>
      <c r="AB27" s="151"/>
      <c r="AC27" s="151"/>
      <c r="AD27" s="151"/>
      <c r="AE27" s="151"/>
    </row>
    <row r="28" s="2" customFormat="1" ht="6.96" customHeight="1">
      <c r="A28" s="41"/>
      <c r="B28" s="47"/>
      <c r="C28" s="41"/>
      <c r="D28" s="41"/>
      <c r="E28" s="41"/>
      <c r="F28" s="41"/>
      <c r="G28" s="41"/>
      <c r="H28" s="41"/>
      <c r="I28" s="41"/>
      <c r="J28" s="41"/>
      <c r="K28" s="41"/>
      <c r="L28" s="148"/>
      <c r="S28" s="41"/>
      <c r="T28" s="41"/>
      <c r="U28" s="41"/>
      <c r="V28" s="41"/>
      <c r="W28" s="41"/>
      <c r="X28" s="41"/>
      <c r="Y28" s="41"/>
      <c r="Z28" s="41"/>
      <c r="AA28" s="41"/>
      <c r="AB28" s="41"/>
      <c r="AC28" s="41"/>
      <c r="AD28" s="41"/>
      <c r="AE28" s="41"/>
    </row>
    <row r="29" s="2" customFormat="1" ht="6.96" customHeight="1">
      <c r="A29" s="41"/>
      <c r="B29" s="47"/>
      <c r="C29" s="41"/>
      <c r="D29" s="155"/>
      <c r="E29" s="155"/>
      <c r="F29" s="155"/>
      <c r="G29" s="155"/>
      <c r="H29" s="155"/>
      <c r="I29" s="155"/>
      <c r="J29" s="155"/>
      <c r="K29" s="155"/>
      <c r="L29" s="148"/>
      <c r="S29" s="41"/>
      <c r="T29" s="41"/>
      <c r="U29" s="41"/>
      <c r="V29" s="41"/>
      <c r="W29" s="41"/>
      <c r="X29" s="41"/>
      <c r="Y29" s="41"/>
      <c r="Z29" s="41"/>
      <c r="AA29" s="41"/>
      <c r="AB29" s="41"/>
      <c r="AC29" s="41"/>
      <c r="AD29" s="41"/>
      <c r="AE29" s="41"/>
    </row>
    <row r="30" s="2" customFormat="1" ht="25.44" customHeight="1">
      <c r="A30" s="41"/>
      <c r="B30" s="47"/>
      <c r="C30" s="41"/>
      <c r="D30" s="156" t="s">
        <v>40</v>
      </c>
      <c r="E30" s="41"/>
      <c r="F30" s="41"/>
      <c r="G30" s="41"/>
      <c r="H30" s="41"/>
      <c r="I30" s="41"/>
      <c r="J30" s="157">
        <f>ROUND(J84, 2)</f>
        <v>0</v>
      </c>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14.4" customHeight="1">
      <c r="A32" s="41"/>
      <c r="B32" s="47"/>
      <c r="C32" s="41"/>
      <c r="D32" s="41"/>
      <c r="E32" s="41"/>
      <c r="F32" s="158" t="s">
        <v>42</v>
      </c>
      <c r="G32" s="41"/>
      <c r="H32" s="41"/>
      <c r="I32" s="158" t="s">
        <v>41</v>
      </c>
      <c r="J32" s="158" t="s">
        <v>43</v>
      </c>
      <c r="K32" s="41"/>
      <c r="L32" s="148"/>
      <c r="S32" s="41"/>
      <c r="T32" s="41"/>
      <c r="U32" s="41"/>
      <c r="V32" s="41"/>
      <c r="W32" s="41"/>
      <c r="X32" s="41"/>
      <c r="Y32" s="41"/>
      <c r="Z32" s="41"/>
      <c r="AA32" s="41"/>
      <c r="AB32" s="41"/>
      <c r="AC32" s="41"/>
      <c r="AD32" s="41"/>
      <c r="AE32" s="41"/>
    </row>
    <row r="33" s="2" customFormat="1" ht="14.4" customHeight="1">
      <c r="A33" s="41"/>
      <c r="B33" s="47"/>
      <c r="C33" s="41"/>
      <c r="D33" s="159" t="s">
        <v>44</v>
      </c>
      <c r="E33" s="146" t="s">
        <v>45</v>
      </c>
      <c r="F33" s="160">
        <f>ROUND((SUM(BE84:BE97)),  2)</f>
        <v>0</v>
      </c>
      <c r="G33" s="41"/>
      <c r="H33" s="41"/>
      <c r="I33" s="161">
        <v>0.20999999999999999</v>
      </c>
      <c r="J33" s="160">
        <f>ROUND(((SUM(BE84:BE97))*I33),  2)</f>
        <v>0</v>
      </c>
      <c r="K33" s="41"/>
      <c r="L33" s="148"/>
      <c r="S33" s="41"/>
      <c r="T33" s="41"/>
      <c r="U33" s="41"/>
      <c r="V33" s="41"/>
      <c r="W33" s="41"/>
      <c r="X33" s="41"/>
      <c r="Y33" s="41"/>
      <c r="Z33" s="41"/>
      <c r="AA33" s="41"/>
      <c r="AB33" s="41"/>
      <c r="AC33" s="41"/>
      <c r="AD33" s="41"/>
      <c r="AE33" s="41"/>
    </row>
    <row r="34" s="2" customFormat="1" ht="14.4" customHeight="1">
      <c r="A34" s="41"/>
      <c r="B34" s="47"/>
      <c r="C34" s="41"/>
      <c r="D34" s="41"/>
      <c r="E34" s="146" t="s">
        <v>46</v>
      </c>
      <c r="F34" s="160">
        <f>ROUND((SUM(BF84:BF97)),  2)</f>
        <v>0</v>
      </c>
      <c r="G34" s="41"/>
      <c r="H34" s="41"/>
      <c r="I34" s="161">
        <v>0.12</v>
      </c>
      <c r="J34" s="160">
        <f>ROUND(((SUM(BF84:BF97))*I34),  2)</f>
        <v>0</v>
      </c>
      <c r="K34" s="41"/>
      <c r="L34" s="148"/>
      <c r="S34" s="41"/>
      <c r="T34" s="41"/>
      <c r="U34" s="41"/>
      <c r="V34" s="41"/>
      <c r="W34" s="41"/>
      <c r="X34" s="41"/>
      <c r="Y34" s="41"/>
      <c r="Z34" s="41"/>
      <c r="AA34" s="41"/>
      <c r="AB34" s="41"/>
      <c r="AC34" s="41"/>
      <c r="AD34" s="41"/>
      <c r="AE34" s="41"/>
    </row>
    <row r="35" hidden="1" s="2" customFormat="1" ht="14.4" customHeight="1">
      <c r="A35" s="41"/>
      <c r="B35" s="47"/>
      <c r="C35" s="41"/>
      <c r="D35" s="41"/>
      <c r="E35" s="146" t="s">
        <v>47</v>
      </c>
      <c r="F35" s="160">
        <f>ROUND((SUM(BG84:BG97)),  2)</f>
        <v>0</v>
      </c>
      <c r="G35" s="41"/>
      <c r="H35" s="41"/>
      <c r="I35" s="161">
        <v>0.20999999999999999</v>
      </c>
      <c r="J35" s="160">
        <f>0</f>
        <v>0</v>
      </c>
      <c r="K35" s="41"/>
      <c r="L35" s="148"/>
      <c r="S35" s="41"/>
      <c r="T35" s="41"/>
      <c r="U35" s="41"/>
      <c r="V35" s="41"/>
      <c r="W35" s="41"/>
      <c r="X35" s="41"/>
      <c r="Y35" s="41"/>
      <c r="Z35" s="41"/>
      <c r="AA35" s="41"/>
      <c r="AB35" s="41"/>
      <c r="AC35" s="41"/>
      <c r="AD35" s="41"/>
      <c r="AE35" s="41"/>
    </row>
    <row r="36" hidden="1" s="2" customFormat="1" ht="14.4" customHeight="1">
      <c r="A36" s="41"/>
      <c r="B36" s="47"/>
      <c r="C36" s="41"/>
      <c r="D36" s="41"/>
      <c r="E36" s="146" t="s">
        <v>48</v>
      </c>
      <c r="F36" s="160">
        <f>ROUND((SUM(BH84:BH97)),  2)</f>
        <v>0</v>
      </c>
      <c r="G36" s="41"/>
      <c r="H36" s="41"/>
      <c r="I36" s="161">
        <v>0.12</v>
      </c>
      <c r="J36" s="160">
        <f>0</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49</v>
      </c>
      <c r="F37" s="160">
        <f>ROUND((SUM(BI84:BI97)),  2)</f>
        <v>0</v>
      </c>
      <c r="G37" s="41"/>
      <c r="H37" s="41"/>
      <c r="I37" s="161">
        <v>0</v>
      </c>
      <c r="J37" s="160">
        <f>0</f>
        <v>0</v>
      </c>
      <c r="K37" s="41"/>
      <c r="L37" s="148"/>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8"/>
      <c r="S38" s="41"/>
      <c r="T38" s="41"/>
      <c r="U38" s="41"/>
      <c r="V38" s="41"/>
      <c r="W38" s="41"/>
      <c r="X38" s="41"/>
      <c r="Y38" s="41"/>
      <c r="Z38" s="41"/>
      <c r="AA38" s="41"/>
      <c r="AB38" s="41"/>
      <c r="AC38" s="41"/>
      <c r="AD38" s="41"/>
      <c r="AE38" s="41"/>
    </row>
    <row r="39" s="2" customFormat="1" ht="25.44" customHeight="1">
      <c r="A39" s="41"/>
      <c r="B39" s="47"/>
      <c r="C39" s="162"/>
      <c r="D39" s="163" t="s">
        <v>50</v>
      </c>
      <c r="E39" s="164"/>
      <c r="F39" s="164"/>
      <c r="G39" s="165" t="s">
        <v>51</v>
      </c>
      <c r="H39" s="166" t="s">
        <v>52</v>
      </c>
      <c r="I39" s="164"/>
      <c r="J39" s="167">
        <f>SUM(J30:J37)</f>
        <v>0</v>
      </c>
      <c r="K39" s="168"/>
      <c r="L39" s="148"/>
      <c r="S39" s="41"/>
      <c r="T39" s="41"/>
      <c r="U39" s="41"/>
      <c r="V39" s="41"/>
      <c r="W39" s="41"/>
      <c r="X39" s="41"/>
      <c r="Y39" s="41"/>
      <c r="Z39" s="41"/>
      <c r="AA39" s="41"/>
      <c r="AB39" s="41"/>
      <c r="AC39" s="41"/>
      <c r="AD39" s="41"/>
      <c r="AE39" s="41"/>
    </row>
    <row r="40" s="2" customFormat="1" ht="14.4" customHeight="1">
      <c r="A40" s="41"/>
      <c r="B40" s="169"/>
      <c r="C40" s="170"/>
      <c r="D40" s="170"/>
      <c r="E40" s="170"/>
      <c r="F40" s="170"/>
      <c r="G40" s="170"/>
      <c r="H40" s="170"/>
      <c r="I40" s="170"/>
      <c r="J40" s="170"/>
      <c r="K40" s="170"/>
      <c r="L40" s="148"/>
      <c r="S40" s="41"/>
      <c r="T40" s="41"/>
      <c r="U40" s="41"/>
      <c r="V40" s="41"/>
      <c r="W40" s="41"/>
      <c r="X40" s="41"/>
      <c r="Y40" s="41"/>
      <c r="Z40" s="41"/>
      <c r="AA40" s="41"/>
      <c r="AB40" s="41"/>
      <c r="AC40" s="41"/>
      <c r="AD40" s="41"/>
      <c r="AE40" s="41"/>
    </row>
    <row r="44" s="2" customFormat="1" ht="6.96" customHeight="1">
      <c r="A44" s="41"/>
      <c r="B44" s="171"/>
      <c r="C44" s="172"/>
      <c r="D44" s="172"/>
      <c r="E44" s="172"/>
      <c r="F44" s="172"/>
      <c r="G44" s="172"/>
      <c r="H44" s="172"/>
      <c r="I44" s="172"/>
      <c r="J44" s="172"/>
      <c r="K44" s="172"/>
      <c r="L44" s="148"/>
      <c r="S44" s="41"/>
      <c r="T44" s="41"/>
      <c r="U44" s="41"/>
      <c r="V44" s="41"/>
      <c r="W44" s="41"/>
      <c r="X44" s="41"/>
      <c r="Y44" s="41"/>
      <c r="Z44" s="41"/>
      <c r="AA44" s="41"/>
      <c r="AB44" s="41"/>
      <c r="AC44" s="41"/>
      <c r="AD44" s="41"/>
      <c r="AE44" s="41"/>
    </row>
    <row r="45" s="2" customFormat="1" ht="24.96" customHeight="1">
      <c r="A45" s="41"/>
      <c r="B45" s="42"/>
      <c r="C45" s="26" t="s">
        <v>136</v>
      </c>
      <c r="D45" s="43"/>
      <c r="E45" s="43"/>
      <c r="F45" s="43"/>
      <c r="G45" s="43"/>
      <c r="H45" s="43"/>
      <c r="I45" s="43"/>
      <c r="J45" s="43"/>
      <c r="K45" s="43"/>
      <c r="L45" s="148"/>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8"/>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16.5" customHeight="1">
      <c r="A48" s="41"/>
      <c r="B48" s="42"/>
      <c r="C48" s="43"/>
      <c r="D48" s="43"/>
      <c r="E48" s="173" t="str">
        <f>E7</f>
        <v>MŠ Záchlumí - přístavba pavilonu</v>
      </c>
      <c r="F48" s="35"/>
      <c r="G48" s="35"/>
      <c r="H48" s="35"/>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132</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72" t="str">
        <f>E9</f>
        <v>VRN - Vedlejší náklady</v>
      </c>
      <c r="F50" s="43"/>
      <c r="G50" s="43"/>
      <c r="H50" s="43"/>
      <c r="I50" s="43"/>
      <c r="J50" s="43"/>
      <c r="K50" s="43"/>
      <c r="L50" s="148"/>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 </v>
      </c>
      <c r="G52" s="43"/>
      <c r="H52" s="43"/>
      <c r="I52" s="35" t="s">
        <v>23</v>
      </c>
      <c r="J52" s="75" t="str">
        <f>IF(J12="","",J12)</f>
        <v>23. 4. 2024</v>
      </c>
      <c r="K52" s="43"/>
      <c r="L52" s="148"/>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Obec Záchlumí</v>
      </c>
      <c r="G54" s="43"/>
      <c r="H54" s="43"/>
      <c r="I54" s="35" t="s">
        <v>31</v>
      </c>
      <c r="J54" s="39" t="str">
        <f>E21</f>
        <v>Ing. Miloš Valíček</v>
      </c>
      <c r="K54" s="43"/>
      <c r="L54" s="148"/>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35</v>
      </c>
      <c r="J55" s="39" t="str">
        <f>E24</f>
        <v xml:space="preserve">Veronika Šoulová </v>
      </c>
      <c r="K55" s="43"/>
      <c r="L55" s="148"/>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8"/>
      <c r="S56" s="41"/>
      <c r="T56" s="41"/>
      <c r="U56" s="41"/>
      <c r="V56" s="41"/>
      <c r="W56" s="41"/>
      <c r="X56" s="41"/>
      <c r="Y56" s="41"/>
      <c r="Z56" s="41"/>
      <c r="AA56" s="41"/>
      <c r="AB56" s="41"/>
      <c r="AC56" s="41"/>
      <c r="AD56" s="41"/>
      <c r="AE56" s="41"/>
    </row>
    <row r="57" s="2" customFormat="1" ht="29.28" customHeight="1">
      <c r="A57" s="41"/>
      <c r="B57" s="42"/>
      <c r="C57" s="174" t="s">
        <v>137</v>
      </c>
      <c r="D57" s="175"/>
      <c r="E57" s="175"/>
      <c r="F57" s="175"/>
      <c r="G57" s="175"/>
      <c r="H57" s="175"/>
      <c r="I57" s="175"/>
      <c r="J57" s="176" t="s">
        <v>138</v>
      </c>
      <c r="K57" s="175"/>
      <c r="L57" s="148"/>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8"/>
      <c r="S58" s="41"/>
      <c r="T58" s="41"/>
      <c r="U58" s="41"/>
      <c r="V58" s="41"/>
      <c r="W58" s="41"/>
      <c r="X58" s="41"/>
      <c r="Y58" s="41"/>
      <c r="Z58" s="41"/>
      <c r="AA58" s="41"/>
      <c r="AB58" s="41"/>
      <c r="AC58" s="41"/>
      <c r="AD58" s="41"/>
      <c r="AE58" s="41"/>
    </row>
    <row r="59" s="2" customFormat="1" ht="22.8" customHeight="1">
      <c r="A59" s="41"/>
      <c r="B59" s="42"/>
      <c r="C59" s="177" t="s">
        <v>72</v>
      </c>
      <c r="D59" s="43"/>
      <c r="E59" s="43"/>
      <c r="F59" s="43"/>
      <c r="G59" s="43"/>
      <c r="H59" s="43"/>
      <c r="I59" s="43"/>
      <c r="J59" s="105">
        <f>J84</f>
        <v>0</v>
      </c>
      <c r="K59" s="43"/>
      <c r="L59" s="148"/>
      <c r="S59" s="41"/>
      <c r="T59" s="41"/>
      <c r="U59" s="41"/>
      <c r="V59" s="41"/>
      <c r="W59" s="41"/>
      <c r="X59" s="41"/>
      <c r="Y59" s="41"/>
      <c r="Z59" s="41"/>
      <c r="AA59" s="41"/>
      <c r="AB59" s="41"/>
      <c r="AC59" s="41"/>
      <c r="AD59" s="41"/>
      <c r="AE59" s="41"/>
      <c r="AU59" s="20" t="s">
        <v>139</v>
      </c>
    </row>
    <row r="60" s="9" customFormat="1" ht="24.96" customHeight="1">
      <c r="A60" s="9"/>
      <c r="B60" s="178"/>
      <c r="C60" s="179"/>
      <c r="D60" s="180" t="s">
        <v>161</v>
      </c>
      <c r="E60" s="181"/>
      <c r="F60" s="181"/>
      <c r="G60" s="181"/>
      <c r="H60" s="181"/>
      <c r="I60" s="181"/>
      <c r="J60" s="182">
        <f>J85</f>
        <v>0</v>
      </c>
      <c r="K60" s="179"/>
      <c r="L60" s="183"/>
      <c r="S60" s="9"/>
      <c r="T60" s="9"/>
      <c r="U60" s="9"/>
      <c r="V60" s="9"/>
      <c r="W60" s="9"/>
      <c r="X60" s="9"/>
      <c r="Y60" s="9"/>
      <c r="Z60" s="9"/>
      <c r="AA60" s="9"/>
      <c r="AB60" s="9"/>
      <c r="AC60" s="9"/>
      <c r="AD60" s="9"/>
      <c r="AE60" s="9"/>
    </row>
    <row r="61" s="10" customFormat="1" ht="19.92" customHeight="1">
      <c r="A61" s="10"/>
      <c r="B61" s="184"/>
      <c r="C61" s="128"/>
      <c r="D61" s="185" t="s">
        <v>162</v>
      </c>
      <c r="E61" s="186"/>
      <c r="F61" s="186"/>
      <c r="G61" s="186"/>
      <c r="H61" s="186"/>
      <c r="I61" s="186"/>
      <c r="J61" s="187">
        <f>J86</f>
        <v>0</v>
      </c>
      <c r="K61" s="128"/>
      <c r="L61" s="188"/>
      <c r="S61" s="10"/>
      <c r="T61" s="10"/>
      <c r="U61" s="10"/>
      <c r="V61" s="10"/>
      <c r="W61" s="10"/>
      <c r="X61" s="10"/>
      <c r="Y61" s="10"/>
      <c r="Z61" s="10"/>
      <c r="AA61" s="10"/>
      <c r="AB61" s="10"/>
      <c r="AC61" s="10"/>
      <c r="AD61" s="10"/>
      <c r="AE61" s="10"/>
    </row>
    <row r="62" s="10" customFormat="1" ht="19.92" customHeight="1">
      <c r="A62" s="10"/>
      <c r="B62" s="184"/>
      <c r="C62" s="128"/>
      <c r="D62" s="185" t="s">
        <v>163</v>
      </c>
      <c r="E62" s="186"/>
      <c r="F62" s="186"/>
      <c r="G62" s="186"/>
      <c r="H62" s="186"/>
      <c r="I62" s="186"/>
      <c r="J62" s="187">
        <f>J89</f>
        <v>0</v>
      </c>
      <c r="K62" s="128"/>
      <c r="L62" s="188"/>
      <c r="S62" s="10"/>
      <c r="T62" s="10"/>
      <c r="U62" s="10"/>
      <c r="V62" s="10"/>
      <c r="W62" s="10"/>
      <c r="X62" s="10"/>
      <c r="Y62" s="10"/>
      <c r="Z62" s="10"/>
      <c r="AA62" s="10"/>
      <c r="AB62" s="10"/>
      <c r="AC62" s="10"/>
      <c r="AD62" s="10"/>
      <c r="AE62" s="10"/>
    </row>
    <row r="63" s="10" customFormat="1" ht="19.92" customHeight="1">
      <c r="A63" s="10"/>
      <c r="B63" s="184"/>
      <c r="C63" s="128"/>
      <c r="D63" s="185" t="s">
        <v>3267</v>
      </c>
      <c r="E63" s="186"/>
      <c r="F63" s="186"/>
      <c r="G63" s="186"/>
      <c r="H63" s="186"/>
      <c r="I63" s="186"/>
      <c r="J63" s="187">
        <f>J92</f>
        <v>0</v>
      </c>
      <c r="K63" s="128"/>
      <c r="L63" s="188"/>
      <c r="S63" s="10"/>
      <c r="T63" s="10"/>
      <c r="U63" s="10"/>
      <c r="V63" s="10"/>
      <c r="W63" s="10"/>
      <c r="X63" s="10"/>
      <c r="Y63" s="10"/>
      <c r="Z63" s="10"/>
      <c r="AA63" s="10"/>
      <c r="AB63" s="10"/>
      <c r="AC63" s="10"/>
      <c r="AD63" s="10"/>
      <c r="AE63" s="10"/>
    </row>
    <row r="64" s="10" customFormat="1" ht="19.92" customHeight="1">
      <c r="A64" s="10"/>
      <c r="B64" s="184"/>
      <c r="C64" s="128"/>
      <c r="D64" s="185" t="s">
        <v>164</v>
      </c>
      <c r="E64" s="186"/>
      <c r="F64" s="186"/>
      <c r="G64" s="186"/>
      <c r="H64" s="186"/>
      <c r="I64" s="186"/>
      <c r="J64" s="187">
        <f>J95</f>
        <v>0</v>
      </c>
      <c r="K64" s="128"/>
      <c r="L64" s="188"/>
      <c r="S64" s="10"/>
      <c r="T64" s="10"/>
      <c r="U64" s="10"/>
      <c r="V64" s="10"/>
      <c r="W64" s="10"/>
      <c r="X64" s="10"/>
      <c r="Y64" s="10"/>
      <c r="Z64" s="10"/>
      <c r="AA64" s="10"/>
      <c r="AB64" s="10"/>
      <c r="AC64" s="10"/>
      <c r="AD64" s="10"/>
      <c r="AE64" s="10"/>
    </row>
    <row r="65" s="2" customFormat="1" ht="21.84" customHeight="1">
      <c r="A65" s="41"/>
      <c r="B65" s="42"/>
      <c r="C65" s="43"/>
      <c r="D65" s="43"/>
      <c r="E65" s="43"/>
      <c r="F65" s="43"/>
      <c r="G65" s="43"/>
      <c r="H65" s="43"/>
      <c r="I65" s="43"/>
      <c r="J65" s="43"/>
      <c r="K65" s="43"/>
      <c r="L65" s="148"/>
      <c r="S65" s="41"/>
      <c r="T65" s="41"/>
      <c r="U65" s="41"/>
      <c r="V65" s="41"/>
      <c r="W65" s="41"/>
      <c r="X65" s="41"/>
      <c r="Y65" s="41"/>
      <c r="Z65" s="41"/>
      <c r="AA65" s="41"/>
      <c r="AB65" s="41"/>
      <c r="AC65" s="41"/>
      <c r="AD65" s="41"/>
      <c r="AE65" s="41"/>
    </row>
    <row r="66" s="2" customFormat="1" ht="6.96" customHeight="1">
      <c r="A66" s="41"/>
      <c r="B66" s="62"/>
      <c r="C66" s="63"/>
      <c r="D66" s="63"/>
      <c r="E66" s="63"/>
      <c r="F66" s="63"/>
      <c r="G66" s="63"/>
      <c r="H66" s="63"/>
      <c r="I66" s="63"/>
      <c r="J66" s="63"/>
      <c r="K66" s="63"/>
      <c r="L66" s="148"/>
      <c r="S66" s="41"/>
      <c r="T66" s="41"/>
      <c r="U66" s="41"/>
      <c r="V66" s="41"/>
      <c r="W66" s="41"/>
      <c r="X66" s="41"/>
      <c r="Y66" s="41"/>
      <c r="Z66" s="41"/>
      <c r="AA66" s="41"/>
      <c r="AB66" s="41"/>
      <c r="AC66" s="41"/>
      <c r="AD66" s="41"/>
      <c r="AE66" s="41"/>
    </row>
    <row r="70" s="2" customFormat="1" ht="6.96" customHeight="1">
      <c r="A70" s="41"/>
      <c r="B70" s="64"/>
      <c r="C70" s="65"/>
      <c r="D70" s="65"/>
      <c r="E70" s="65"/>
      <c r="F70" s="65"/>
      <c r="G70" s="65"/>
      <c r="H70" s="65"/>
      <c r="I70" s="65"/>
      <c r="J70" s="65"/>
      <c r="K70" s="65"/>
      <c r="L70" s="148"/>
      <c r="S70" s="41"/>
      <c r="T70" s="41"/>
      <c r="U70" s="41"/>
      <c r="V70" s="41"/>
      <c r="W70" s="41"/>
      <c r="X70" s="41"/>
      <c r="Y70" s="41"/>
      <c r="Z70" s="41"/>
      <c r="AA70" s="41"/>
      <c r="AB70" s="41"/>
      <c r="AC70" s="41"/>
      <c r="AD70" s="41"/>
      <c r="AE70" s="41"/>
    </row>
    <row r="71" s="2" customFormat="1" ht="24.96" customHeight="1">
      <c r="A71" s="41"/>
      <c r="B71" s="42"/>
      <c r="C71" s="26" t="s">
        <v>165</v>
      </c>
      <c r="D71" s="43"/>
      <c r="E71" s="43"/>
      <c r="F71" s="43"/>
      <c r="G71" s="43"/>
      <c r="H71" s="43"/>
      <c r="I71" s="43"/>
      <c r="J71" s="43"/>
      <c r="K71" s="43"/>
      <c r="L71" s="148"/>
      <c r="S71" s="41"/>
      <c r="T71" s="41"/>
      <c r="U71" s="41"/>
      <c r="V71" s="41"/>
      <c r="W71" s="41"/>
      <c r="X71" s="41"/>
      <c r="Y71" s="41"/>
      <c r="Z71" s="41"/>
      <c r="AA71" s="41"/>
      <c r="AB71" s="41"/>
      <c r="AC71" s="41"/>
      <c r="AD71" s="41"/>
      <c r="AE71" s="41"/>
    </row>
    <row r="72" s="2" customFormat="1" ht="6.96" customHeight="1">
      <c r="A72" s="41"/>
      <c r="B72" s="42"/>
      <c r="C72" s="43"/>
      <c r="D72" s="43"/>
      <c r="E72" s="43"/>
      <c r="F72" s="43"/>
      <c r="G72" s="43"/>
      <c r="H72" s="43"/>
      <c r="I72" s="43"/>
      <c r="J72" s="43"/>
      <c r="K72" s="43"/>
      <c r="L72" s="148"/>
      <c r="S72" s="41"/>
      <c r="T72" s="41"/>
      <c r="U72" s="41"/>
      <c r="V72" s="41"/>
      <c r="W72" s="41"/>
      <c r="X72" s="41"/>
      <c r="Y72" s="41"/>
      <c r="Z72" s="41"/>
      <c r="AA72" s="41"/>
      <c r="AB72" s="41"/>
      <c r="AC72" s="41"/>
      <c r="AD72" s="41"/>
      <c r="AE72" s="41"/>
    </row>
    <row r="73" s="2" customFormat="1" ht="12" customHeight="1">
      <c r="A73" s="41"/>
      <c r="B73" s="42"/>
      <c r="C73" s="35" t="s">
        <v>16</v>
      </c>
      <c r="D73" s="43"/>
      <c r="E73" s="43"/>
      <c r="F73" s="43"/>
      <c r="G73" s="43"/>
      <c r="H73" s="43"/>
      <c r="I73" s="43"/>
      <c r="J73" s="43"/>
      <c r="K73" s="43"/>
      <c r="L73" s="148"/>
      <c r="S73" s="41"/>
      <c r="T73" s="41"/>
      <c r="U73" s="41"/>
      <c r="V73" s="41"/>
      <c r="W73" s="41"/>
      <c r="X73" s="41"/>
      <c r="Y73" s="41"/>
      <c r="Z73" s="41"/>
      <c r="AA73" s="41"/>
      <c r="AB73" s="41"/>
      <c r="AC73" s="41"/>
      <c r="AD73" s="41"/>
      <c r="AE73" s="41"/>
    </row>
    <row r="74" s="2" customFormat="1" ht="16.5" customHeight="1">
      <c r="A74" s="41"/>
      <c r="B74" s="42"/>
      <c r="C74" s="43"/>
      <c r="D74" s="43"/>
      <c r="E74" s="173" t="str">
        <f>E7</f>
        <v>MŠ Záchlumí - přístavba pavilonu</v>
      </c>
      <c r="F74" s="35"/>
      <c r="G74" s="35"/>
      <c r="H74" s="35"/>
      <c r="I74" s="43"/>
      <c r="J74" s="43"/>
      <c r="K74" s="43"/>
      <c r="L74" s="148"/>
      <c r="S74" s="41"/>
      <c r="T74" s="41"/>
      <c r="U74" s="41"/>
      <c r="V74" s="41"/>
      <c r="W74" s="41"/>
      <c r="X74" s="41"/>
      <c r="Y74" s="41"/>
      <c r="Z74" s="41"/>
      <c r="AA74" s="41"/>
      <c r="AB74" s="41"/>
      <c r="AC74" s="41"/>
      <c r="AD74" s="41"/>
      <c r="AE74" s="41"/>
    </row>
    <row r="75" s="2" customFormat="1" ht="12" customHeight="1">
      <c r="A75" s="41"/>
      <c r="B75" s="42"/>
      <c r="C75" s="35" t="s">
        <v>132</v>
      </c>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16.5" customHeight="1">
      <c r="A76" s="41"/>
      <c r="B76" s="42"/>
      <c r="C76" s="43"/>
      <c r="D76" s="43"/>
      <c r="E76" s="72" t="str">
        <f>E9</f>
        <v>VRN - Vedlejší náklady</v>
      </c>
      <c r="F76" s="43"/>
      <c r="G76" s="43"/>
      <c r="H76" s="43"/>
      <c r="I76" s="43"/>
      <c r="J76" s="43"/>
      <c r="K76" s="43"/>
      <c r="L76" s="148"/>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2" customHeight="1">
      <c r="A78" s="41"/>
      <c r="B78" s="42"/>
      <c r="C78" s="35" t="s">
        <v>21</v>
      </c>
      <c r="D78" s="43"/>
      <c r="E78" s="43"/>
      <c r="F78" s="30" t="str">
        <f>F12</f>
        <v xml:space="preserve"> </v>
      </c>
      <c r="G78" s="43"/>
      <c r="H78" s="43"/>
      <c r="I78" s="35" t="s">
        <v>23</v>
      </c>
      <c r="J78" s="75" t="str">
        <f>IF(J12="","",J12)</f>
        <v>23. 4. 2024</v>
      </c>
      <c r="K78" s="43"/>
      <c r="L78" s="148"/>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48"/>
      <c r="S79" s="41"/>
      <c r="T79" s="41"/>
      <c r="U79" s="41"/>
      <c r="V79" s="41"/>
      <c r="W79" s="41"/>
      <c r="X79" s="41"/>
      <c r="Y79" s="41"/>
      <c r="Z79" s="41"/>
      <c r="AA79" s="41"/>
      <c r="AB79" s="41"/>
      <c r="AC79" s="41"/>
      <c r="AD79" s="41"/>
      <c r="AE79" s="41"/>
    </row>
    <row r="80" s="2" customFormat="1" ht="15.15" customHeight="1">
      <c r="A80" s="41"/>
      <c r="B80" s="42"/>
      <c r="C80" s="35" t="s">
        <v>25</v>
      </c>
      <c r="D80" s="43"/>
      <c r="E80" s="43"/>
      <c r="F80" s="30" t="str">
        <f>E15</f>
        <v>Obec Záchlumí</v>
      </c>
      <c r="G80" s="43"/>
      <c r="H80" s="43"/>
      <c r="I80" s="35" t="s">
        <v>31</v>
      </c>
      <c r="J80" s="39" t="str">
        <f>E21</f>
        <v>Ing. Miloš Valíček</v>
      </c>
      <c r="K80" s="43"/>
      <c r="L80" s="148"/>
      <c r="S80" s="41"/>
      <c r="T80" s="41"/>
      <c r="U80" s="41"/>
      <c r="V80" s="41"/>
      <c r="W80" s="41"/>
      <c r="X80" s="41"/>
      <c r="Y80" s="41"/>
      <c r="Z80" s="41"/>
      <c r="AA80" s="41"/>
      <c r="AB80" s="41"/>
      <c r="AC80" s="41"/>
      <c r="AD80" s="41"/>
      <c r="AE80" s="41"/>
    </row>
    <row r="81" s="2" customFormat="1" ht="15.15" customHeight="1">
      <c r="A81" s="41"/>
      <c r="B81" s="42"/>
      <c r="C81" s="35" t="s">
        <v>29</v>
      </c>
      <c r="D81" s="43"/>
      <c r="E81" s="43"/>
      <c r="F81" s="30" t="str">
        <f>IF(E18="","",E18)</f>
        <v>Vyplň údaj</v>
      </c>
      <c r="G81" s="43"/>
      <c r="H81" s="43"/>
      <c r="I81" s="35" t="s">
        <v>35</v>
      </c>
      <c r="J81" s="39" t="str">
        <f>E24</f>
        <v xml:space="preserve">Veronika Šoulová </v>
      </c>
      <c r="K81" s="43"/>
      <c r="L81" s="148"/>
      <c r="S81" s="41"/>
      <c r="T81" s="41"/>
      <c r="U81" s="41"/>
      <c r="V81" s="41"/>
      <c r="W81" s="41"/>
      <c r="X81" s="41"/>
      <c r="Y81" s="41"/>
      <c r="Z81" s="41"/>
      <c r="AA81" s="41"/>
      <c r="AB81" s="41"/>
      <c r="AC81" s="41"/>
      <c r="AD81" s="41"/>
      <c r="AE81" s="41"/>
    </row>
    <row r="82" s="2" customFormat="1" ht="10.32" customHeight="1">
      <c r="A82" s="41"/>
      <c r="B82" s="42"/>
      <c r="C82" s="43"/>
      <c r="D82" s="43"/>
      <c r="E82" s="43"/>
      <c r="F82" s="43"/>
      <c r="G82" s="43"/>
      <c r="H82" s="43"/>
      <c r="I82" s="43"/>
      <c r="J82" s="43"/>
      <c r="K82" s="43"/>
      <c r="L82" s="148"/>
      <c r="S82" s="41"/>
      <c r="T82" s="41"/>
      <c r="U82" s="41"/>
      <c r="V82" s="41"/>
      <c r="W82" s="41"/>
      <c r="X82" s="41"/>
      <c r="Y82" s="41"/>
      <c r="Z82" s="41"/>
      <c r="AA82" s="41"/>
      <c r="AB82" s="41"/>
      <c r="AC82" s="41"/>
      <c r="AD82" s="41"/>
      <c r="AE82" s="41"/>
    </row>
    <row r="83" s="11" customFormat="1" ht="29.28" customHeight="1">
      <c r="A83" s="189"/>
      <c r="B83" s="190"/>
      <c r="C83" s="191" t="s">
        <v>166</v>
      </c>
      <c r="D83" s="192" t="s">
        <v>59</v>
      </c>
      <c r="E83" s="192" t="s">
        <v>55</v>
      </c>
      <c r="F83" s="192" t="s">
        <v>56</v>
      </c>
      <c r="G83" s="192" t="s">
        <v>167</v>
      </c>
      <c r="H83" s="192" t="s">
        <v>168</v>
      </c>
      <c r="I83" s="192" t="s">
        <v>169</v>
      </c>
      <c r="J83" s="192" t="s">
        <v>138</v>
      </c>
      <c r="K83" s="193" t="s">
        <v>170</v>
      </c>
      <c r="L83" s="194"/>
      <c r="M83" s="95" t="s">
        <v>19</v>
      </c>
      <c r="N83" s="96" t="s">
        <v>44</v>
      </c>
      <c r="O83" s="96" t="s">
        <v>171</v>
      </c>
      <c r="P83" s="96" t="s">
        <v>172</v>
      </c>
      <c r="Q83" s="96" t="s">
        <v>173</v>
      </c>
      <c r="R83" s="96" t="s">
        <v>174</v>
      </c>
      <c r="S83" s="96" t="s">
        <v>175</v>
      </c>
      <c r="T83" s="97" t="s">
        <v>176</v>
      </c>
      <c r="U83" s="189"/>
      <c r="V83" s="189"/>
      <c r="W83" s="189"/>
      <c r="X83" s="189"/>
      <c r="Y83" s="189"/>
      <c r="Z83" s="189"/>
      <c r="AA83" s="189"/>
      <c r="AB83" s="189"/>
      <c r="AC83" s="189"/>
      <c r="AD83" s="189"/>
      <c r="AE83" s="189"/>
    </row>
    <row r="84" s="2" customFormat="1" ht="22.8" customHeight="1">
      <c r="A84" s="41"/>
      <c r="B84" s="42"/>
      <c r="C84" s="102" t="s">
        <v>177</v>
      </c>
      <c r="D84" s="43"/>
      <c r="E84" s="43"/>
      <c r="F84" s="43"/>
      <c r="G84" s="43"/>
      <c r="H84" s="43"/>
      <c r="I84" s="43"/>
      <c r="J84" s="195">
        <f>BK84</f>
        <v>0</v>
      </c>
      <c r="K84" s="43"/>
      <c r="L84" s="47"/>
      <c r="M84" s="98"/>
      <c r="N84" s="196"/>
      <c r="O84" s="99"/>
      <c r="P84" s="197">
        <f>P85</f>
        <v>0</v>
      </c>
      <c r="Q84" s="99"/>
      <c r="R84" s="197">
        <f>R85</f>
        <v>0</v>
      </c>
      <c r="S84" s="99"/>
      <c r="T84" s="198">
        <f>T85</f>
        <v>0</v>
      </c>
      <c r="U84" s="41"/>
      <c r="V84" s="41"/>
      <c r="W84" s="41"/>
      <c r="X84" s="41"/>
      <c r="Y84" s="41"/>
      <c r="Z84" s="41"/>
      <c r="AA84" s="41"/>
      <c r="AB84" s="41"/>
      <c r="AC84" s="41"/>
      <c r="AD84" s="41"/>
      <c r="AE84" s="41"/>
      <c r="AT84" s="20" t="s">
        <v>73</v>
      </c>
      <c r="AU84" s="20" t="s">
        <v>139</v>
      </c>
      <c r="BK84" s="199">
        <f>BK85</f>
        <v>0</v>
      </c>
    </row>
    <row r="85" s="12" customFormat="1" ht="25.92" customHeight="1">
      <c r="A85" s="12"/>
      <c r="B85" s="200"/>
      <c r="C85" s="201"/>
      <c r="D85" s="202" t="s">
        <v>73</v>
      </c>
      <c r="E85" s="203" t="s">
        <v>117</v>
      </c>
      <c r="F85" s="203" t="s">
        <v>1259</v>
      </c>
      <c r="G85" s="201"/>
      <c r="H85" s="201"/>
      <c r="I85" s="204"/>
      <c r="J85" s="205">
        <f>BK85</f>
        <v>0</v>
      </c>
      <c r="K85" s="201"/>
      <c r="L85" s="206"/>
      <c r="M85" s="207"/>
      <c r="N85" s="208"/>
      <c r="O85" s="208"/>
      <c r="P85" s="209">
        <f>P86+P89+P92+P95</f>
        <v>0</v>
      </c>
      <c r="Q85" s="208"/>
      <c r="R85" s="209">
        <f>R86+R89+R92+R95</f>
        <v>0</v>
      </c>
      <c r="S85" s="208"/>
      <c r="T85" s="210">
        <f>T86+T89+T92+T95</f>
        <v>0</v>
      </c>
      <c r="U85" s="12"/>
      <c r="V85" s="12"/>
      <c r="W85" s="12"/>
      <c r="X85" s="12"/>
      <c r="Y85" s="12"/>
      <c r="Z85" s="12"/>
      <c r="AA85" s="12"/>
      <c r="AB85" s="12"/>
      <c r="AC85" s="12"/>
      <c r="AD85" s="12"/>
      <c r="AE85" s="12"/>
      <c r="AR85" s="211" t="s">
        <v>209</v>
      </c>
      <c r="AT85" s="212" t="s">
        <v>73</v>
      </c>
      <c r="AU85" s="212" t="s">
        <v>74</v>
      </c>
      <c r="AY85" s="211" t="s">
        <v>180</v>
      </c>
      <c r="BK85" s="213">
        <f>BK86+BK89+BK92+BK95</f>
        <v>0</v>
      </c>
    </row>
    <row r="86" s="12" customFormat="1" ht="22.8" customHeight="1">
      <c r="A86" s="12"/>
      <c r="B86" s="200"/>
      <c r="C86" s="201"/>
      <c r="D86" s="202" t="s">
        <v>73</v>
      </c>
      <c r="E86" s="214" t="s">
        <v>1260</v>
      </c>
      <c r="F86" s="214" t="s">
        <v>1261</v>
      </c>
      <c r="G86" s="201"/>
      <c r="H86" s="201"/>
      <c r="I86" s="204"/>
      <c r="J86" s="215">
        <f>BK86</f>
        <v>0</v>
      </c>
      <c r="K86" s="201"/>
      <c r="L86" s="206"/>
      <c r="M86" s="207"/>
      <c r="N86" s="208"/>
      <c r="O86" s="208"/>
      <c r="P86" s="209">
        <f>SUM(P87:P88)</f>
        <v>0</v>
      </c>
      <c r="Q86" s="208"/>
      <c r="R86" s="209">
        <f>SUM(R87:R88)</f>
        <v>0</v>
      </c>
      <c r="S86" s="208"/>
      <c r="T86" s="210">
        <f>SUM(T87:T88)</f>
        <v>0</v>
      </c>
      <c r="U86" s="12"/>
      <c r="V86" s="12"/>
      <c r="W86" s="12"/>
      <c r="X86" s="12"/>
      <c r="Y86" s="12"/>
      <c r="Z86" s="12"/>
      <c r="AA86" s="12"/>
      <c r="AB86" s="12"/>
      <c r="AC86" s="12"/>
      <c r="AD86" s="12"/>
      <c r="AE86" s="12"/>
      <c r="AR86" s="211" t="s">
        <v>209</v>
      </c>
      <c r="AT86" s="212" t="s">
        <v>73</v>
      </c>
      <c r="AU86" s="212" t="s">
        <v>81</v>
      </c>
      <c r="AY86" s="211" t="s">
        <v>180</v>
      </c>
      <c r="BK86" s="213">
        <f>SUM(BK87:BK88)</f>
        <v>0</v>
      </c>
    </row>
    <row r="87" s="2" customFormat="1" ht="16.5" customHeight="1">
      <c r="A87" s="41"/>
      <c r="B87" s="42"/>
      <c r="C87" s="216" t="s">
        <v>81</v>
      </c>
      <c r="D87" s="216" t="s">
        <v>182</v>
      </c>
      <c r="E87" s="217" t="s">
        <v>3268</v>
      </c>
      <c r="F87" s="218" t="s">
        <v>1261</v>
      </c>
      <c r="G87" s="219" t="s">
        <v>1272</v>
      </c>
      <c r="H87" s="220">
        <v>1</v>
      </c>
      <c r="I87" s="221"/>
      <c r="J87" s="222">
        <f>ROUND(I87*H87,2)</f>
        <v>0</v>
      </c>
      <c r="K87" s="218" t="s">
        <v>185</v>
      </c>
      <c r="L87" s="47"/>
      <c r="M87" s="223" t="s">
        <v>19</v>
      </c>
      <c r="N87" s="224" t="s">
        <v>45</v>
      </c>
      <c r="O87" s="87"/>
      <c r="P87" s="225">
        <f>O87*H87</f>
        <v>0</v>
      </c>
      <c r="Q87" s="225">
        <v>0</v>
      </c>
      <c r="R87" s="225">
        <f>Q87*H87</f>
        <v>0</v>
      </c>
      <c r="S87" s="225">
        <v>0</v>
      </c>
      <c r="T87" s="226">
        <f>S87*H87</f>
        <v>0</v>
      </c>
      <c r="U87" s="41"/>
      <c r="V87" s="41"/>
      <c r="W87" s="41"/>
      <c r="X87" s="41"/>
      <c r="Y87" s="41"/>
      <c r="Z87" s="41"/>
      <c r="AA87" s="41"/>
      <c r="AB87" s="41"/>
      <c r="AC87" s="41"/>
      <c r="AD87" s="41"/>
      <c r="AE87" s="41"/>
      <c r="AR87" s="227" t="s">
        <v>1265</v>
      </c>
      <c r="AT87" s="227" t="s">
        <v>182</v>
      </c>
      <c r="AU87" s="227" t="s">
        <v>83</v>
      </c>
      <c r="AY87" s="20" t="s">
        <v>180</v>
      </c>
      <c r="BE87" s="228">
        <f>IF(N87="základní",J87,0)</f>
        <v>0</v>
      </c>
      <c r="BF87" s="228">
        <f>IF(N87="snížená",J87,0)</f>
        <v>0</v>
      </c>
      <c r="BG87" s="228">
        <f>IF(N87="zákl. přenesená",J87,0)</f>
        <v>0</v>
      </c>
      <c r="BH87" s="228">
        <f>IF(N87="sníž. přenesená",J87,0)</f>
        <v>0</v>
      </c>
      <c r="BI87" s="228">
        <f>IF(N87="nulová",J87,0)</f>
        <v>0</v>
      </c>
      <c r="BJ87" s="20" t="s">
        <v>81</v>
      </c>
      <c r="BK87" s="228">
        <f>ROUND(I87*H87,2)</f>
        <v>0</v>
      </c>
      <c r="BL87" s="20" t="s">
        <v>1265</v>
      </c>
      <c r="BM87" s="227" t="s">
        <v>3269</v>
      </c>
    </row>
    <row r="88" s="2" customFormat="1">
      <c r="A88" s="41"/>
      <c r="B88" s="42"/>
      <c r="C88" s="43"/>
      <c r="D88" s="229" t="s">
        <v>188</v>
      </c>
      <c r="E88" s="43"/>
      <c r="F88" s="230" t="s">
        <v>3270</v>
      </c>
      <c r="G88" s="43"/>
      <c r="H88" s="43"/>
      <c r="I88" s="231"/>
      <c r="J88" s="43"/>
      <c r="K88" s="43"/>
      <c r="L88" s="47"/>
      <c r="M88" s="232"/>
      <c r="N88" s="233"/>
      <c r="O88" s="87"/>
      <c r="P88" s="87"/>
      <c r="Q88" s="87"/>
      <c r="R88" s="87"/>
      <c r="S88" s="87"/>
      <c r="T88" s="88"/>
      <c r="U88" s="41"/>
      <c r="V88" s="41"/>
      <c r="W88" s="41"/>
      <c r="X88" s="41"/>
      <c r="Y88" s="41"/>
      <c r="Z88" s="41"/>
      <c r="AA88" s="41"/>
      <c r="AB88" s="41"/>
      <c r="AC88" s="41"/>
      <c r="AD88" s="41"/>
      <c r="AE88" s="41"/>
      <c r="AT88" s="20" t="s">
        <v>188</v>
      </c>
      <c r="AU88" s="20" t="s">
        <v>83</v>
      </c>
    </row>
    <row r="89" s="12" customFormat="1" ht="22.8" customHeight="1">
      <c r="A89" s="12"/>
      <c r="B89" s="200"/>
      <c r="C89" s="201"/>
      <c r="D89" s="202" t="s">
        <v>73</v>
      </c>
      <c r="E89" s="214" t="s">
        <v>1268</v>
      </c>
      <c r="F89" s="214" t="s">
        <v>1269</v>
      </c>
      <c r="G89" s="201"/>
      <c r="H89" s="201"/>
      <c r="I89" s="204"/>
      <c r="J89" s="215">
        <f>BK89</f>
        <v>0</v>
      </c>
      <c r="K89" s="201"/>
      <c r="L89" s="206"/>
      <c r="M89" s="207"/>
      <c r="N89" s="208"/>
      <c r="O89" s="208"/>
      <c r="P89" s="209">
        <f>SUM(P90:P91)</f>
        <v>0</v>
      </c>
      <c r="Q89" s="208"/>
      <c r="R89" s="209">
        <f>SUM(R90:R91)</f>
        <v>0</v>
      </c>
      <c r="S89" s="208"/>
      <c r="T89" s="210">
        <f>SUM(T90:T91)</f>
        <v>0</v>
      </c>
      <c r="U89" s="12"/>
      <c r="V89" s="12"/>
      <c r="W89" s="12"/>
      <c r="X89" s="12"/>
      <c r="Y89" s="12"/>
      <c r="Z89" s="12"/>
      <c r="AA89" s="12"/>
      <c r="AB89" s="12"/>
      <c r="AC89" s="12"/>
      <c r="AD89" s="12"/>
      <c r="AE89" s="12"/>
      <c r="AR89" s="211" t="s">
        <v>209</v>
      </c>
      <c r="AT89" s="212" t="s">
        <v>73</v>
      </c>
      <c r="AU89" s="212" t="s">
        <v>81</v>
      </c>
      <c r="AY89" s="211" t="s">
        <v>180</v>
      </c>
      <c r="BK89" s="213">
        <f>SUM(BK90:BK91)</f>
        <v>0</v>
      </c>
    </row>
    <row r="90" s="2" customFormat="1" ht="16.5" customHeight="1">
      <c r="A90" s="41"/>
      <c r="B90" s="42"/>
      <c r="C90" s="216" t="s">
        <v>83</v>
      </c>
      <c r="D90" s="216" t="s">
        <v>182</v>
      </c>
      <c r="E90" s="217" t="s">
        <v>1271</v>
      </c>
      <c r="F90" s="218" t="s">
        <v>1269</v>
      </c>
      <c r="G90" s="219" t="s">
        <v>1272</v>
      </c>
      <c r="H90" s="220">
        <v>1</v>
      </c>
      <c r="I90" s="221"/>
      <c r="J90" s="222">
        <f>ROUND(I90*H90,2)</f>
        <v>0</v>
      </c>
      <c r="K90" s="218" t="s">
        <v>185</v>
      </c>
      <c r="L90" s="47"/>
      <c r="M90" s="223" t="s">
        <v>19</v>
      </c>
      <c r="N90" s="224" t="s">
        <v>45</v>
      </c>
      <c r="O90" s="87"/>
      <c r="P90" s="225">
        <f>O90*H90</f>
        <v>0</v>
      </c>
      <c r="Q90" s="225">
        <v>0</v>
      </c>
      <c r="R90" s="225">
        <f>Q90*H90</f>
        <v>0</v>
      </c>
      <c r="S90" s="225">
        <v>0</v>
      </c>
      <c r="T90" s="226">
        <f>S90*H90</f>
        <v>0</v>
      </c>
      <c r="U90" s="41"/>
      <c r="V90" s="41"/>
      <c r="W90" s="41"/>
      <c r="X90" s="41"/>
      <c r="Y90" s="41"/>
      <c r="Z90" s="41"/>
      <c r="AA90" s="41"/>
      <c r="AB90" s="41"/>
      <c r="AC90" s="41"/>
      <c r="AD90" s="41"/>
      <c r="AE90" s="41"/>
      <c r="AR90" s="227" t="s">
        <v>1265</v>
      </c>
      <c r="AT90" s="227" t="s">
        <v>182</v>
      </c>
      <c r="AU90" s="227" t="s">
        <v>83</v>
      </c>
      <c r="AY90" s="20" t="s">
        <v>180</v>
      </c>
      <c r="BE90" s="228">
        <f>IF(N90="základní",J90,0)</f>
        <v>0</v>
      </c>
      <c r="BF90" s="228">
        <f>IF(N90="snížená",J90,0)</f>
        <v>0</v>
      </c>
      <c r="BG90" s="228">
        <f>IF(N90="zákl. přenesená",J90,0)</f>
        <v>0</v>
      </c>
      <c r="BH90" s="228">
        <f>IF(N90="sníž. přenesená",J90,0)</f>
        <v>0</v>
      </c>
      <c r="BI90" s="228">
        <f>IF(N90="nulová",J90,0)</f>
        <v>0</v>
      </c>
      <c r="BJ90" s="20" t="s">
        <v>81</v>
      </c>
      <c r="BK90" s="228">
        <f>ROUND(I90*H90,2)</f>
        <v>0</v>
      </c>
      <c r="BL90" s="20" t="s">
        <v>1265</v>
      </c>
      <c r="BM90" s="227" t="s">
        <v>3271</v>
      </c>
    </row>
    <row r="91" s="2" customFormat="1">
      <c r="A91" s="41"/>
      <c r="B91" s="42"/>
      <c r="C91" s="43"/>
      <c r="D91" s="229" t="s">
        <v>188</v>
      </c>
      <c r="E91" s="43"/>
      <c r="F91" s="230" t="s">
        <v>1274</v>
      </c>
      <c r="G91" s="43"/>
      <c r="H91" s="43"/>
      <c r="I91" s="231"/>
      <c r="J91" s="43"/>
      <c r="K91" s="43"/>
      <c r="L91" s="47"/>
      <c r="M91" s="232"/>
      <c r="N91" s="233"/>
      <c r="O91" s="87"/>
      <c r="P91" s="87"/>
      <c r="Q91" s="87"/>
      <c r="R91" s="87"/>
      <c r="S91" s="87"/>
      <c r="T91" s="88"/>
      <c r="U91" s="41"/>
      <c r="V91" s="41"/>
      <c r="W91" s="41"/>
      <c r="X91" s="41"/>
      <c r="Y91" s="41"/>
      <c r="Z91" s="41"/>
      <c r="AA91" s="41"/>
      <c r="AB91" s="41"/>
      <c r="AC91" s="41"/>
      <c r="AD91" s="41"/>
      <c r="AE91" s="41"/>
      <c r="AT91" s="20" t="s">
        <v>188</v>
      </c>
      <c r="AU91" s="20" t="s">
        <v>83</v>
      </c>
    </row>
    <row r="92" s="12" customFormat="1" ht="22.8" customHeight="1">
      <c r="A92" s="12"/>
      <c r="B92" s="200"/>
      <c r="C92" s="201"/>
      <c r="D92" s="202" t="s">
        <v>73</v>
      </c>
      <c r="E92" s="214" t="s">
        <v>3272</v>
      </c>
      <c r="F92" s="214" t="s">
        <v>3273</v>
      </c>
      <c r="G92" s="201"/>
      <c r="H92" s="201"/>
      <c r="I92" s="204"/>
      <c r="J92" s="215">
        <f>BK92</f>
        <v>0</v>
      </c>
      <c r="K92" s="201"/>
      <c r="L92" s="206"/>
      <c r="M92" s="207"/>
      <c r="N92" s="208"/>
      <c r="O92" s="208"/>
      <c r="P92" s="209">
        <f>SUM(P93:P94)</f>
        <v>0</v>
      </c>
      <c r="Q92" s="208"/>
      <c r="R92" s="209">
        <f>SUM(R93:R94)</f>
        <v>0</v>
      </c>
      <c r="S92" s="208"/>
      <c r="T92" s="210">
        <f>SUM(T93:T94)</f>
        <v>0</v>
      </c>
      <c r="U92" s="12"/>
      <c r="V92" s="12"/>
      <c r="W92" s="12"/>
      <c r="X92" s="12"/>
      <c r="Y92" s="12"/>
      <c r="Z92" s="12"/>
      <c r="AA92" s="12"/>
      <c r="AB92" s="12"/>
      <c r="AC92" s="12"/>
      <c r="AD92" s="12"/>
      <c r="AE92" s="12"/>
      <c r="AR92" s="211" t="s">
        <v>209</v>
      </c>
      <c r="AT92" s="212" t="s">
        <v>73</v>
      </c>
      <c r="AU92" s="212" t="s">
        <v>81</v>
      </c>
      <c r="AY92" s="211" t="s">
        <v>180</v>
      </c>
      <c r="BK92" s="213">
        <f>SUM(BK93:BK94)</f>
        <v>0</v>
      </c>
    </row>
    <row r="93" s="2" customFormat="1" ht="16.5" customHeight="1">
      <c r="A93" s="41"/>
      <c r="B93" s="42"/>
      <c r="C93" s="216" t="s">
        <v>124</v>
      </c>
      <c r="D93" s="216" t="s">
        <v>182</v>
      </c>
      <c r="E93" s="217" t="s">
        <v>3274</v>
      </c>
      <c r="F93" s="218" t="s">
        <v>3275</v>
      </c>
      <c r="G93" s="219" t="s">
        <v>1272</v>
      </c>
      <c r="H93" s="220">
        <v>1</v>
      </c>
      <c r="I93" s="221"/>
      <c r="J93" s="222">
        <f>ROUND(I93*H93,2)</f>
        <v>0</v>
      </c>
      <c r="K93" s="218" t="s">
        <v>185</v>
      </c>
      <c r="L93" s="47"/>
      <c r="M93" s="223" t="s">
        <v>19</v>
      </c>
      <c r="N93" s="224" t="s">
        <v>45</v>
      </c>
      <c r="O93" s="87"/>
      <c r="P93" s="225">
        <f>O93*H93</f>
        <v>0</v>
      </c>
      <c r="Q93" s="225">
        <v>0</v>
      </c>
      <c r="R93" s="225">
        <f>Q93*H93</f>
        <v>0</v>
      </c>
      <c r="S93" s="225">
        <v>0</v>
      </c>
      <c r="T93" s="226">
        <f>S93*H93</f>
        <v>0</v>
      </c>
      <c r="U93" s="41"/>
      <c r="V93" s="41"/>
      <c r="W93" s="41"/>
      <c r="X93" s="41"/>
      <c r="Y93" s="41"/>
      <c r="Z93" s="41"/>
      <c r="AA93" s="41"/>
      <c r="AB93" s="41"/>
      <c r="AC93" s="41"/>
      <c r="AD93" s="41"/>
      <c r="AE93" s="41"/>
      <c r="AR93" s="227" t="s">
        <v>1265</v>
      </c>
      <c r="AT93" s="227" t="s">
        <v>182</v>
      </c>
      <c r="AU93" s="227" t="s">
        <v>83</v>
      </c>
      <c r="AY93" s="20" t="s">
        <v>180</v>
      </c>
      <c r="BE93" s="228">
        <f>IF(N93="základní",J93,0)</f>
        <v>0</v>
      </c>
      <c r="BF93" s="228">
        <f>IF(N93="snížená",J93,0)</f>
        <v>0</v>
      </c>
      <c r="BG93" s="228">
        <f>IF(N93="zákl. přenesená",J93,0)</f>
        <v>0</v>
      </c>
      <c r="BH93" s="228">
        <f>IF(N93="sníž. přenesená",J93,0)</f>
        <v>0</v>
      </c>
      <c r="BI93" s="228">
        <f>IF(N93="nulová",J93,0)</f>
        <v>0</v>
      </c>
      <c r="BJ93" s="20" t="s">
        <v>81</v>
      </c>
      <c r="BK93" s="228">
        <f>ROUND(I93*H93,2)</f>
        <v>0</v>
      </c>
      <c r="BL93" s="20" t="s">
        <v>1265</v>
      </c>
      <c r="BM93" s="227" t="s">
        <v>3276</v>
      </c>
    </row>
    <row r="94" s="2" customFormat="1">
      <c r="A94" s="41"/>
      <c r="B94" s="42"/>
      <c r="C94" s="43"/>
      <c r="D94" s="229" t="s">
        <v>188</v>
      </c>
      <c r="E94" s="43"/>
      <c r="F94" s="230" t="s">
        <v>3277</v>
      </c>
      <c r="G94" s="43"/>
      <c r="H94" s="43"/>
      <c r="I94" s="231"/>
      <c r="J94" s="43"/>
      <c r="K94" s="43"/>
      <c r="L94" s="47"/>
      <c r="M94" s="232"/>
      <c r="N94" s="233"/>
      <c r="O94" s="87"/>
      <c r="P94" s="87"/>
      <c r="Q94" s="87"/>
      <c r="R94" s="87"/>
      <c r="S94" s="87"/>
      <c r="T94" s="88"/>
      <c r="U94" s="41"/>
      <c r="V94" s="41"/>
      <c r="W94" s="41"/>
      <c r="X94" s="41"/>
      <c r="Y94" s="41"/>
      <c r="Z94" s="41"/>
      <c r="AA94" s="41"/>
      <c r="AB94" s="41"/>
      <c r="AC94" s="41"/>
      <c r="AD94" s="41"/>
      <c r="AE94" s="41"/>
      <c r="AT94" s="20" t="s">
        <v>188</v>
      </c>
      <c r="AU94" s="20" t="s">
        <v>83</v>
      </c>
    </row>
    <row r="95" s="12" customFormat="1" ht="22.8" customHeight="1">
      <c r="A95" s="12"/>
      <c r="B95" s="200"/>
      <c r="C95" s="201"/>
      <c r="D95" s="202" t="s">
        <v>73</v>
      </c>
      <c r="E95" s="214" t="s">
        <v>1275</v>
      </c>
      <c r="F95" s="214" t="s">
        <v>1276</v>
      </c>
      <c r="G95" s="201"/>
      <c r="H95" s="201"/>
      <c r="I95" s="204"/>
      <c r="J95" s="215">
        <f>BK95</f>
        <v>0</v>
      </c>
      <c r="K95" s="201"/>
      <c r="L95" s="206"/>
      <c r="M95" s="207"/>
      <c r="N95" s="208"/>
      <c r="O95" s="208"/>
      <c r="P95" s="209">
        <f>SUM(P96:P97)</f>
        <v>0</v>
      </c>
      <c r="Q95" s="208"/>
      <c r="R95" s="209">
        <f>SUM(R96:R97)</f>
        <v>0</v>
      </c>
      <c r="S95" s="208"/>
      <c r="T95" s="210">
        <f>SUM(T96:T97)</f>
        <v>0</v>
      </c>
      <c r="U95" s="12"/>
      <c r="V95" s="12"/>
      <c r="W95" s="12"/>
      <c r="X95" s="12"/>
      <c r="Y95" s="12"/>
      <c r="Z95" s="12"/>
      <c r="AA95" s="12"/>
      <c r="AB95" s="12"/>
      <c r="AC95" s="12"/>
      <c r="AD95" s="12"/>
      <c r="AE95" s="12"/>
      <c r="AR95" s="211" t="s">
        <v>209</v>
      </c>
      <c r="AT95" s="212" t="s">
        <v>73</v>
      </c>
      <c r="AU95" s="212" t="s">
        <v>81</v>
      </c>
      <c r="AY95" s="211" t="s">
        <v>180</v>
      </c>
      <c r="BK95" s="213">
        <f>SUM(BK96:BK97)</f>
        <v>0</v>
      </c>
    </row>
    <row r="96" s="2" customFormat="1" ht="16.5" customHeight="1">
      <c r="A96" s="41"/>
      <c r="B96" s="42"/>
      <c r="C96" s="216" t="s">
        <v>186</v>
      </c>
      <c r="D96" s="216" t="s">
        <v>182</v>
      </c>
      <c r="E96" s="217" t="s">
        <v>1260</v>
      </c>
      <c r="F96" s="218" t="s">
        <v>3278</v>
      </c>
      <c r="G96" s="219" t="s">
        <v>201</v>
      </c>
      <c r="H96" s="220">
        <v>1</v>
      </c>
      <c r="I96" s="221"/>
      <c r="J96" s="222">
        <f>ROUND(I96*H96,2)</f>
        <v>0</v>
      </c>
      <c r="K96" s="218" t="s">
        <v>202</v>
      </c>
      <c r="L96" s="47"/>
      <c r="M96" s="223" t="s">
        <v>19</v>
      </c>
      <c r="N96" s="224" t="s">
        <v>45</v>
      </c>
      <c r="O96" s="87"/>
      <c r="P96" s="225">
        <f>O96*H96</f>
        <v>0</v>
      </c>
      <c r="Q96" s="225">
        <v>0</v>
      </c>
      <c r="R96" s="225">
        <f>Q96*H96</f>
        <v>0</v>
      </c>
      <c r="S96" s="225">
        <v>0</v>
      </c>
      <c r="T96" s="226">
        <f>S96*H96</f>
        <v>0</v>
      </c>
      <c r="U96" s="41"/>
      <c r="V96" s="41"/>
      <c r="W96" s="41"/>
      <c r="X96" s="41"/>
      <c r="Y96" s="41"/>
      <c r="Z96" s="41"/>
      <c r="AA96" s="41"/>
      <c r="AB96" s="41"/>
      <c r="AC96" s="41"/>
      <c r="AD96" s="41"/>
      <c r="AE96" s="41"/>
      <c r="AR96" s="227" t="s">
        <v>186</v>
      </c>
      <c r="AT96" s="227" t="s">
        <v>182</v>
      </c>
      <c r="AU96" s="227" t="s">
        <v>83</v>
      </c>
      <c r="AY96" s="20" t="s">
        <v>180</v>
      </c>
      <c r="BE96" s="228">
        <f>IF(N96="základní",J96,0)</f>
        <v>0</v>
      </c>
      <c r="BF96" s="228">
        <f>IF(N96="snížená",J96,0)</f>
        <v>0</v>
      </c>
      <c r="BG96" s="228">
        <f>IF(N96="zákl. přenesená",J96,0)</f>
        <v>0</v>
      </c>
      <c r="BH96" s="228">
        <f>IF(N96="sníž. přenesená",J96,0)</f>
        <v>0</v>
      </c>
      <c r="BI96" s="228">
        <f>IF(N96="nulová",J96,0)</f>
        <v>0</v>
      </c>
      <c r="BJ96" s="20" t="s">
        <v>81</v>
      </c>
      <c r="BK96" s="228">
        <f>ROUND(I96*H96,2)</f>
        <v>0</v>
      </c>
      <c r="BL96" s="20" t="s">
        <v>186</v>
      </c>
      <c r="BM96" s="227" t="s">
        <v>3279</v>
      </c>
    </row>
    <row r="97" s="2" customFormat="1" ht="16.5" customHeight="1">
      <c r="A97" s="41"/>
      <c r="B97" s="42"/>
      <c r="C97" s="216" t="s">
        <v>209</v>
      </c>
      <c r="D97" s="216" t="s">
        <v>182</v>
      </c>
      <c r="E97" s="217" t="s">
        <v>3280</v>
      </c>
      <c r="F97" s="218" t="s">
        <v>3281</v>
      </c>
      <c r="G97" s="219" t="s">
        <v>201</v>
      </c>
      <c r="H97" s="220">
        <v>1</v>
      </c>
      <c r="I97" s="221"/>
      <c r="J97" s="222">
        <f>ROUND(I97*H97,2)</f>
        <v>0</v>
      </c>
      <c r="K97" s="218" t="s">
        <v>202</v>
      </c>
      <c r="L97" s="47"/>
      <c r="M97" s="294" t="s">
        <v>19</v>
      </c>
      <c r="N97" s="295" t="s">
        <v>45</v>
      </c>
      <c r="O97" s="292"/>
      <c r="P97" s="296">
        <f>O97*H97</f>
        <v>0</v>
      </c>
      <c r="Q97" s="296">
        <v>0</v>
      </c>
      <c r="R97" s="296">
        <f>Q97*H97</f>
        <v>0</v>
      </c>
      <c r="S97" s="296">
        <v>0</v>
      </c>
      <c r="T97" s="297">
        <f>S97*H97</f>
        <v>0</v>
      </c>
      <c r="U97" s="41"/>
      <c r="V97" s="41"/>
      <c r="W97" s="41"/>
      <c r="X97" s="41"/>
      <c r="Y97" s="41"/>
      <c r="Z97" s="41"/>
      <c r="AA97" s="41"/>
      <c r="AB97" s="41"/>
      <c r="AC97" s="41"/>
      <c r="AD97" s="41"/>
      <c r="AE97" s="41"/>
      <c r="AR97" s="227" t="s">
        <v>186</v>
      </c>
      <c r="AT97" s="227" t="s">
        <v>182</v>
      </c>
      <c r="AU97" s="227" t="s">
        <v>83</v>
      </c>
      <c r="AY97" s="20" t="s">
        <v>180</v>
      </c>
      <c r="BE97" s="228">
        <f>IF(N97="základní",J97,0)</f>
        <v>0</v>
      </c>
      <c r="BF97" s="228">
        <f>IF(N97="snížená",J97,0)</f>
        <v>0</v>
      </c>
      <c r="BG97" s="228">
        <f>IF(N97="zákl. přenesená",J97,0)</f>
        <v>0</v>
      </c>
      <c r="BH97" s="228">
        <f>IF(N97="sníž. přenesená",J97,0)</f>
        <v>0</v>
      </c>
      <c r="BI97" s="228">
        <f>IF(N97="nulová",J97,0)</f>
        <v>0</v>
      </c>
      <c r="BJ97" s="20" t="s">
        <v>81</v>
      </c>
      <c r="BK97" s="228">
        <f>ROUND(I97*H97,2)</f>
        <v>0</v>
      </c>
      <c r="BL97" s="20" t="s">
        <v>186</v>
      </c>
      <c r="BM97" s="227" t="s">
        <v>3282</v>
      </c>
    </row>
    <row r="98" s="2" customFormat="1" ht="6.96" customHeight="1">
      <c r="A98" s="41"/>
      <c r="B98" s="62"/>
      <c r="C98" s="63"/>
      <c r="D98" s="63"/>
      <c r="E98" s="63"/>
      <c r="F98" s="63"/>
      <c r="G98" s="63"/>
      <c r="H98" s="63"/>
      <c r="I98" s="63"/>
      <c r="J98" s="63"/>
      <c r="K98" s="63"/>
      <c r="L98" s="47"/>
      <c r="M98" s="41"/>
      <c r="O98" s="41"/>
      <c r="P98" s="41"/>
      <c r="Q98" s="41"/>
      <c r="R98" s="41"/>
      <c r="S98" s="41"/>
      <c r="T98" s="41"/>
      <c r="U98" s="41"/>
      <c r="V98" s="41"/>
      <c r="W98" s="41"/>
      <c r="X98" s="41"/>
      <c r="Y98" s="41"/>
      <c r="Z98" s="41"/>
      <c r="AA98" s="41"/>
      <c r="AB98" s="41"/>
      <c r="AC98" s="41"/>
      <c r="AD98" s="41"/>
      <c r="AE98" s="41"/>
    </row>
  </sheetData>
  <sheetProtection sheet="1" autoFilter="0" formatColumns="0" formatRows="0" objects="1" scenarios="1" spinCount="100000" saltValue="PVdwk1SPimU9KqfreWr0NcN5Rrme7dfc5uQ68JaHL0It1Px3HYaLgk6lvBRwNTk4EEpkuepNxyWUMVsDrgsT6w==" hashValue="0cERf5DPz6EaRxS9ePbNaoRzQQAJwWBPS8av0Qc8/DqzHsZ58r+POANLY6NhrYlTpuUZDIUAGnCBEPdTOS8nUw==" algorithmName="SHA-512" password="CC35"/>
  <autoFilter ref="C83:K97"/>
  <mergeCells count="9">
    <mergeCell ref="E7:H7"/>
    <mergeCell ref="E9:H9"/>
    <mergeCell ref="E18:H18"/>
    <mergeCell ref="E27:H27"/>
    <mergeCell ref="E48:H48"/>
    <mergeCell ref="E50:H50"/>
    <mergeCell ref="E74:H74"/>
    <mergeCell ref="E76:H76"/>
    <mergeCell ref="L2:V2"/>
  </mergeCells>
  <hyperlinks>
    <hyperlink ref="F88" r:id="rId1" display="https://podminky.urs.cz/item/CS_URS_2024_01/010001000"/>
    <hyperlink ref="F91" r:id="rId2" display="https://podminky.urs.cz/item/CS_URS_2024_01/030001000"/>
    <hyperlink ref="F94" r:id="rId3" display="https://podminky.urs.cz/item/CS_URS_2024_01/043002000"/>
  </hyperlinks>
  <pageMargins left="0.39375" right="0.39375" top="0.39375" bottom="0.39375" header="0" footer="0"/>
  <pageSetup paperSize="9" orientation="landscape" blackAndWhite="1" fitToHeight="100"/>
  <headerFooter>
    <oddFooter>&amp;CStrana &amp;P z &amp;N</oddFooter>
  </headerFooter>
  <drawing r:id="rId4"/>
</worksheet>
</file>

<file path=xl/worksheets/sheet1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25" style="1" customWidth="1"/>
    <col min="4" max="4" width="130.832" style="1" customWidth="1"/>
    <col min="5" max="5" width="13.33203" style="1" customWidth="1"/>
    <col min="6" max="6" width="20" style="1" customWidth="1"/>
    <col min="7" max="7" width="1.667969" style="1" customWidth="1"/>
    <col min="8" max="8" width="8.332031" style="1" customWidth="1"/>
  </cols>
  <sheetData>
    <row r="1" s="1" customFormat="1" ht="11.28" customHeight="1"/>
    <row r="2" s="1" customFormat="1" ht="36.96" customHeight="1"/>
    <row r="3" s="1" customFormat="1" ht="6.96" customHeight="1">
      <c r="B3" s="142"/>
      <c r="C3" s="143"/>
      <c r="D3" s="143"/>
      <c r="E3" s="143"/>
      <c r="F3" s="143"/>
      <c r="G3" s="143"/>
      <c r="H3" s="23"/>
    </row>
    <row r="4" s="1" customFormat="1" ht="24.96" customHeight="1">
      <c r="B4" s="23"/>
      <c r="C4" s="144" t="s">
        <v>3283</v>
      </c>
      <c r="H4" s="23"/>
    </row>
    <row r="5" s="1" customFormat="1" ht="12" customHeight="1">
      <c r="B5" s="23"/>
      <c r="C5" s="306" t="s">
        <v>13</v>
      </c>
      <c r="D5" s="153" t="s">
        <v>14</v>
      </c>
      <c r="E5" s="1"/>
      <c r="F5" s="1"/>
      <c r="H5" s="23"/>
    </row>
    <row r="6" s="1" customFormat="1" ht="36.96" customHeight="1">
      <c r="B6" s="23"/>
      <c r="C6" s="307" t="s">
        <v>16</v>
      </c>
      <c r="D6" s="308" t="s">
        <v>17</v>
      </c>
      <c r="E6" s="1"/>
      <c r="F6" s="1"/>
      <c r="H6" s="23"/>
    </row>
    <row r="7" s="1" customFormat="1" ht="16.5" customHeight="1">
      <c r="B7" s="23"/>
      <c r="C7" s="146" t="s">
        <v>23</v>
      </c>
      <c r="D7" s="150" t="str">
        <f>'Rekapitulace stavby'!AN8</f>
        <v>23. 4. 2024</v>
      </c>
      <c r="H7" s="23"/>
    </row>
    <row r="8" s="2" customFormat="1" ht="10.8" customHeight="1">
      <c r="A8" s="41"/>
      <c r="B8" s="47"/>
      <c r="C8" s="41"/>
      <c r="D8" s="41"/>
      <c r="E8" s="41"/>
      <c r="F8" s="41"/>
      <c r="G8" s="41"/>
      <c r="H8" s="47"/>
    </row>
    <row r="9" s="11" customFormat="1" ht="29.28" customHeight="1">
      <c r="A9" s="189"/>
      <c r="B9" s="309"/>
      <c r="C9" s="310" t="s">
        <v>55</v>
      </c>
      <c r="D9" s="311" t="s">
        <v>56</v>
      </c>
      <c r="E9" s="311" t="s">
        <v>167</v>
      </c>
      <c r="F9" s="312" t="s">
        <v>3284</v>
      </c>
      <c r="G9" s="189"/>
      <c r="H9" s="309"/>
    </row>
    <row r="10" s="2" customFormat="1" ht="26.4" customHeight="1">
      <c r="A10" s="41"/>
      <c r="B10" s="47"/>
      <c r="C10" s="313" t="s">
        <v>3285</v>
      </c>
      <c r="D10" s="313" t="s">
        <v>86</v>
      </c>
      <c r="E10" s="41"/>
      <c r="F10" s="41"/>
      <c r="G10" s="41"/>
      <c r="H10" s="47"/>
    </row>
    <row r="11" s="2" customFormat="1" ht="16.8" customHeight="1">
      <c r="A11" s="41"/>
      <c r="B11" s="47"/>
      <c r="C11" s="314" t="s">
        <v>2306</v>
      </c>
      <c r="D11" s="315" t="s">
        <v>2307</v>
      </c>
      <c r="E11" s="316" t="s">
        <v>122</v>
      </c>
      <c r="F11" s="317">
        <v>1.1819999999999999</v>
      </c>
      <c r="G11" s="41"/>
      <c r="H11" s="47"/>
    </row>
    <row r="12" s="2" customFormat="1" ht="16.8" customHeight="1">
      <c r="A12" s="41"/>
      <c r="B12" s="47"/>
      <c r="C12" s="318" t="s">
        <v>19</v>
      </c>
      <c r="D12" s="318" t="s">
        <v>3286</v>
      </c>
      <c r="E12" s="20" t="s">
        <v>19</v>
      </c>
      <c r="F12" s="319">
        <v>1.1819999999999999</v>
      </c>
      <c r="G12" s="41"/>
      <c r="H12" s="47"/>
    </row>
    <row r="13" s="2" customFormat="1" ht="16.8" customHeight="1">
      <c r="A13" s="41"/>
      <c r="B13" s="47"/>
      <c r="C13" s="314" t="s">
        <v>120</v>
      </c>
      <c r="D13" s="315" t="s">
        <v>121</v>
      </c>
      <c r="E13" s="316" t="s">
        <v>122</v>
      </c>
      <c r="F13" s="317">
        <v>1.379</v>
      </c>
      <c r="G13" s="41"/>
      <c r="H13" s="47"/>
    </row>
    <row r="14" s="2" customFormat="1" ht="16.8" customHeight="1">
      <c r="A14" s="41"/>
      <c r="B14" s="47"/>
      <c r="C14" s="318" t="s">
        <v>19</v>
      </c>
      <c r="D14" s="318" t="s">
        <v>3287</v>
      </c>
      <c r="E14" s="20" t="s">
        <v>19</v>
      </c>
      <c r="F14" s="319">
        <v>1.379</v>
      </c>
      <c r="G14" s="41"/>
      <c r="H14" s="47"/>
    </row>
    <row r="15" s="2" customFormat="1" ht="16.8" customHeight="1">
      <c r="A15" s="41"/>
      <c r="B15" s="47"/>
      <c r="C15" s="320" t="s">
        <v>3288</v>
      </c>
      <c r="D15" s="41"/>
      <c r="E15" s="41"/>
      <c r="F15" s="41"/>
      <c r="G15" s="41"/>
      <c r="H15" s="47"/>
    </row>
    <row r="16" s="2" customFormat="1" ht="16.8" customHeight="1">
      <c r="A16" s="41"/>
      <c r="B16" s="47"/>
      <c r="C16" s="318" t="s">
        <v>821</v>
      </c>
      <c r="D16" s="318" t="s">
        <v>822</v>
      </c>
      <c r="E16" s="20" t="s">
        <v>122</v>
      </c>
      <c r="F16" s="319">
        <v>41.488999999999997</v>
      </c>
      <c r="G16" s="41"/>
      <c r="H16" s="47"/>
    </row>
    <row r="17" s="2" customFormat="1" ht="16.8" customHeight="1">
      <c r="A17" s="41"/>
      <c r="B17" s="47"/>
      <c r="C17" s="314" t="s">
        <v>125</v>
      </c>
      <c r="D17" s="315" t="s">
        <v>126</v>
      </c>
      <c r="E17" s="316" t="s">
        <v>122</v>
      </c>
      <c r="F17" s="317">
        <v>1.5760000000000001</v>
      </c>
      <c r="G17" s="41"/>
      <c r="H17" s="47"/>
    </row>
    <row r="18" s="2" customFormat="1" ht="16.8" customHeight="1">
      <c r="A18" s="41"/>
      <c r="B18" s="47"/>
      <c r="C18" s="318" t="s">
        <v>19</v>
      </c>
      <c r="D18" s="318" t="s">
        <v>3289</v>
      </c>
      <c r="E18" s="20" t="s">
        <v>19</v>
      </c>
      <c r="F18" s="319">
        <v>1.5760000000000001</v>
      </c>
      <c r="G18" s="41"/>
      <c r="H18" s="47"/>
    </row>
    <row r="19" s="2" customFormat="1" ht="16.8" customHeight="1">
      <c r="A19" s="41"/>
      <c r="B19" s="47"/>
      <c r="C19" s="320" t="s">
        <v>3288</v>
      </c>
      <c r="D19" s="41"/>
      <c r="E19" s="41"/>
      <c r="F19" s="41"/>
      <c r="G19" s="41"/>
      <c r="H19" s="47"/>
    </row>
    <row r="20" s="2" customFormat="1" ht="16.8" customHeight="1">
      <c r="A20" s="41"/>
      <c r="B20" s="47"/>
      <c r="C20" s="318" t="s">
        <v>812</v>
      </c>
      <c r="D20" s="318" t="s">
        <v>813</v>
      </c>
      <c r="E20" s="20" t="s">
        <v>122</v>
      </c>
      <c r="F20" s="319">
        <v>95.215999999999994</v>
      </c>
      <c r="G20" s="41"/>
      <c r="H20" s="47"/>
    </row>
    <row r="21" s="2" customFormat="1" ht="16.8" customHeight="1">
      <c r="A21" s="41"/>
      <c r="B21" s="47"/>
      <c r="C21" s="318" t="s">
        <v>821</v>
      </c>
      <c r="D21" s="318" t="s">
        <v>822</v>
      </c>
      <c r="E21" s="20" t="s">
        <v>122</v>
      </c>
      <c r="F21" s="319">
        <v>41.488999999999997</v>
      </c>
      <c r="G21" s="41"/>
      <c r="H21" s="47"/>
    </row>
    <row r="22" s="2" customFormat="1" ht="16.8" customHeight="1">
      <c r="A22" s="41"/>
      <c r="B22" s="47"/>
      <c r="C22" s="314" t="s">
        <v>129</v>
      </c>
      <c r="D22" s="315" t="s">
        <v>130</v>
      </c>
      <c r="E22" s="316" t="s">
        <v>122</v>
      </c>
      <c r="F22" s="317">
        <v>1.7729999999999999</v>
      </c>
      <c r="G22" s="41"/>
      <c r="H22" s="47"/>
    </row>
    <row r="23" s="2" customFormat="1" ht="16.8" customHeight="1">
      <c r="A23" s="41"/>
      <c r="B23" s="47"/>
      <c r="C23" s="318" t="s">
        <v>19</v>
      </c>
      <c r="D23" s="318" t="s">
        <v>3290</v>
      </c>
      <c r="E23" s="20" t="s">
        <v>19</v>
      </c>
      <c r="F23" s="319">
        <v>1.7729999999999999</v>
      </c>
      <c r="G23" s="41"/>
      <c r="H23" s="47"/>
    </row>
    <row r="24" s="2" customFormat="1" ht="16.8" customHeight="1">
      <c r="A24" s="41"/>
      <c r="B24" s="47"/>
      <c r="C24" s="320" t="s">
        <v>3288</v>
      </c>
      <c r="D24" s="41"/>
      <c r="E24" s="41"/>
      <c r="F24" s="41"/>
      <c r="G24" s="41"/>
      <c r="H24" s="47"/>
    </row>
    <row r="25" s="2" customFormat="1" ht="16.8" customHeight="1">
      <c r="A25" s="41"/>
      <c r="B25" s="47"/>
      <c r="C25" s="318" t="s">
        <v>812</v>
      </c>
      <c r="D25" s="318" t="s">
        <v>813</v>
      </c>
      <c r="E25" s="20" t="s">
        <v>122</v>
      </c>
      <c r="F25" s="319">
        <v>95.215999999999994</v>
      </c>
      <c r="G25" s="41"/>
      <c r="H25" s="47"/>
    </row>
    <row r="26" s="2" customFormat="1" ht="16.8" customHeight="1">
      <c r="A26" s="41"/>
      <c r="B26" s="47"/>
      <c r="C26" s="318" t="s">
        <v>821</v>
      </c>
      <c r="D26" s="318" t="s">
        <v>822</v>
      </c>
      <c r="E26" s="20" t="s">
        <v>122</v>
      </c>
      <c r="F26" s="319">
        <v>41.488999999999997</v>
      </c>
      <c r="G26" s="41"/>
      <c r="H26" s="47"/>
    </row>
    <row r="27" s="2" customFormat="1" ht="16.8" customHeight="1">
      <c r="A27" s="41"/>
      <c r="B27" s="47"/>
      <c r="C27" s="314" t="s">
        <v>3291</v>
      </c>
      <c r="D27" s="315" t="s">
        <v>3292</v>
      </c>
      <c r="E27" s="316" t="s">
        <v>122</v>
      </c>
      <c r="F27" s="317">
        <v>0</v>
      </c>
      <c r="G27" s="41"/>
      <c r="H27" s="47"/>
    </row>
    <row r="28" s="2" customFormat="1" ht="16.8" customHeight="1">
      <c r="A28" s="41"/>
      <c r="B28" s="47"/>
      <c r="C28" s="318" t="s">
        <v>19</v>
      </c>
      <c r="D28" s="318" t="s">
        <v>74</v>
      </c>
      <c r="E28" s="20" t="s">
        <v>19</v>
      </c>
      <c r="F28" s="319">
        <v>0</v>
      </c>
      <c r="G28" s="41"/>
      <c r="H28" s="47"/>
    </row>
    <row r="29" s="2" customFormat="1" ht="26.4" customHeight="1">
      <c r="A29" s="41"/>
      <c r="B29" s="47"/>
      <c r="C29" s="313" t="s">
        <v>3293</v>
      </c>
      <c r="D29" s="313" t="s">
        <v>86</v>
      </c>
      <c r="E29" s="41"/>
      <c r="F29" s="41"/>
      <c r="G29" s="41"/>
      <c r="H29" s="47"/>
    </row>
    <row r="30" s="2" customFormat="1" ht="16.8" customHeight="1">
      <c r="A30" s="41"/>
      <c r="B30" s="47"/>
      <c r="C30" s="314" t="s">
        <v>2306</v>
      </c>
      <c r="D30" s="315" t="s">
        <v>2307</v>
      </c>
      <c r="E30" s="316" t="s">
        <v>122</v>
      </c>
      <c r="F30" s="317">
        <v>1.1819999999999999</v>
      </c>
      <c r="G30" s="41"/>
      <c r="H30" s="47"/>
    </row>
    <row r="31" s="2" customFormat="1" ht="16.8" customHeight="1">
      <c r="A31" s="41"/>
      <c r="B31" s="47"/>
      <c r="C31" s="318" t="s">
        <v>19</v>
      </c>
      <c r="D31" s="318" t="s">
        <v>3286</v>
      </c>
      <c r="E31" s="20" t="s">
        <v>19</v>
      </c>
      <c r="F31" s="319">
        <v>1.1819999999999999</v>
      </c>
      <c r="G31" s="41"/>
      <c r="H31" s="47"/>
    </row>
    <row r="32" s="2" customFormat="1" ht="16.8" customHeight="1">
      <c r="A32" s="41"/>
      <c r="B32" s="47"/>
      <c r="C32" s="320" t="s">
        <v>3288</v>
      </c>
      <c r="D32" s="41"/>
      <c r="E32" s="41"/>
      <c r="F32" s="41"/>
      <c r="G32" s="41"/>
      <c r="H32" s="47"/>
    </row>
    <row r="33" s="2" customFormat="1" ht="16.8" customHeight="1">
      <c r="A33" s="41"/>
      <c r="B33" s="47"/>
      <c r="C33" s="318" t="s">
        <v>1252</v>
      </c>
      <c r="D33" s="318" t="s">
        <v>3294</v>
      </c>
      <c r="E33" s="20" t="s">
        <v>122</v>
      </c>
      <c r="F33" s="319">
        <v>170.36000000000001</v>
      </c>
      <c r="G33" s="41"/>
      <c r="H33" s="47"/>
    </row>
    <row r="34" s="2" customFormat="1" ht="16.8" customHeight="1">
      <c r="A34" s="41"/>
      <c r="B34" s="47"/>
      <c r="C34" s="314" t="s">
        <v>120</v>
      </c>
      <c r="D34" s="315" t="s">
        <v>121</v>
      </c>
      <c r="E34" s="316" t="s">
        <v>122</v>
      </c>
      <c r="F34" s="317">
        <v>1.379</v>
      </c>
      <c r="G34" s="41"/>
      <c r="H34" s="47"/>
    </row>
    <row r="35" s="2" customFormat="1" ht="16.8" customHeight="1">
      <c r="A35" s="41"/>
      <c r="B35" s="47"/>
      <c r="C35" s="318" t="s">
        <v>19</v>
      </c>
      <c r="D35" s="318" t="s">
        <v>3287</v>
      </c>
      <c r="E35" s="20" t="s">
        <v>19</v>
      </c>
      <c r="F35" s="319">
        <v>1.379</v>
      </c>
      <c r="G35" s="41"/>
      <c r="H35" s="47"/>
    </row>
    <row r="36" s="2" customFormat="1" ht="16.8" customHeight="1">
      <c r="A36" s="41"/>
      <c r="B36" s="47"/>
      <c r="C36" s="320" t="s">
        <v>3288</v>
      </c>
      <c r="D36" s="41"/>
      <c r="E36" s="41"/>
      <c r="F36" s="41"/>
      <c r="G36" s="41"/>
      <c r="H36" s="47"/>
    </row>
    <row r="37" s="2" customFormat="1" ht="16.8" customHeight="1">
      <c r="A37" s="41"/>
      <c r="B37" s="47"/>
      <c r="C37" s="318" t="s">
        <v>2366</v>
      </c>
      <c r="D37" s="318" t="s">
        <v>3295</v>
      </c>
      <c r="E37" s="20" t="s">
        <v>122</v>
      </c>
      <c r="F37" s="319">
        <v>7.6799999999999997</v>
      </c>
      <c r="G37" s="41"/>
      <c r="H37" s="47"/>
    </row>
    <row r="38" s="2" customFormat="1" ht="16.8" customHeight="1">
      <c r="A38" s="41"/>
      <c r="B38" s="47"/>
      <c r="C38" s="318" t="s">
        <v>1252</v>
      </c>
      <c r="D38" s="318" t="s">
        <v>3294</v>
      </c>
      <c r="E38" s="20" t="s">
        <v>122</v>
      </c>
      <c r="F38" s="319">
        <v>170.36000000000001</v>
      </c>
      <c r="G38" s="41"/>
      <c r="H38" s="47"/>
    </row>
    <row r="39" s="2" customFormat="1" ht="16.8" customHeight="1">
      <c r="A39" s="41"/>
      <c r="B39" s="47"/>
      <c r="C39" s="314" t="s">
        <v>125</v>
      </c>
      <c r="D39" s="315" t="s">
        <v>126</v>
      </c>
      <c r="E39" s="316" t="s">
        <v>122</v>
      </c>
      <c r="F39" s="317">
        <v>1.5760000000000001</v>
      </c>
      <c r="G39" s="41"/>
      <c r="H39" s="47"/>
    </row>
    <row r="40" s="2" customFormat="1" ht="16.8" customHeight="1">
      <c r="A40" s="41"/>
      <c r="B40" s="47"/>
      <c r="C40" s="318" t="s">
        <v>19</v>
      </c>
      <c r="D40" s="318" t="s">
        <v>3289</v>
      </c>
      <c r="E40" s="20" t="s">
        <v>19</v>
      </c>
      <c r="F40" s="319">
        <v>1.5760000000000001</v>
      </c>
      <c r="G40" s="41"/>
      <c r="H40" s="47"/>
    </row>
    <row r="41" s="2" customFormat="1" ht="16.8" customHeight="1">
      <c r="A41" s="41"/>
      <c r="B41" s="47"/>
      <c r="C41" s="320" t="s">
        <v>3288</v>
      </c>
      <c r="D41" s="41"/>
      <c r="E41" s="41"/>
      <c r="F41" s="41"/>
      <c r="G41" s="41"/>
      <c r="H41" s="47"/>
    </row>
    <row r="42" s="2" customFormat="1" ht="16.8" customHeight="1">
      <c r="A42" s="41"/>
      <c r="B42" s="47"/>
      <c r="C42" s="318" t="s">
        <v>1252</v>
      </c>
      <c r="D42" s="318" t="s">
        <v>3294</v>
      </c>
      <c r="E42" s="20" t="s">
        <v>122</v>
      </c>
      <c r="F42" s="319">
        <v>170.36000000000001</v>
      </c>
      <c r="G42" s="41"/>
      <c r="H42" s="47"/>
    </row>
    <row r="43" s="2" customFormat="1" ht="16.8" customHeight="1">
      <c r="A43" s="41"/>
      <c r="B43" s="47"/>
      <c r="C43" s="314" t="s">
        <v>129</v>
      </c>
      <c r="D43" s="315" t="s">
        <v>130</v>
      </c>
      <c r="E43" s="316" t="s">
        <v>122</v>
      </c>
      <c r="F43" s="317">
        <v>1.7729999999999999</v>
      </c>
      <c r="G43" s="41"/>
      <c r="H43" s="47"/>
    </row>
    <row r="44" s="2" customFormat="1" ht="16.8" customHeight="1">
      <c r="A44" s="41"/>
      <c r="B44" s="47"/>
      <c r="C44" s="318" t="s">
        <v>19</v>
      </c>
      <c r="D44" s="318" t="s">
        <v>3290</v>
      </c>
      <c r="E44" s="20" t="s">
        <v>19</v>
      </c>
      <c r="F44" s="319">
        <v>1.7729999999999999</v>
      </c>
      <c r="G44" s="41"/>
      <c r="H44" s="47"/>
    </row>
    <row r="45" s="2" customFormat="1" ht="16.8" customHeight="1">
      <c r="A45" s="41"/>
      <c r="B45" s="47"/>
      <c r="C45" s="320" t="s">
        <v>3288</v>
      </c>
      <c r="D45" s="41"/>
      <c r="E45" s="41"/>
      <c r="F45" s="41"/>
      <c r="G45" s="41"/>
      <c r="H45" s="47"/>
    </row>
    <row r="46" s="2" customFormat="1" ht="16.8" customHeight="1">
      <c r="A46" s="41"/>
      <c r="B46" s="47"/>
      <c r="C46" s="318" t="s">
        <v>2372</v>
      </c>
      <c r="D46" s="318" t="s">
        <v>3296</v>
      </c>
      <c r="E46" s="20" t="s">
        <v>122</v>
      </c>
      <c r="F46" s="319">
        <v>16.064</v>
      </c>
      <c r="G46" s="41"/>
      <c r="H46" s="47"/>
    </row>
    <row r="47" s="2" customFormat="1" ht="16.8" customHeight="1">
      <c r="A47" s="41"/>
      <c r="B47" s="47"/>
      <c r="C47" s="318" t="s">
        <v>1252</v>
      </c>
      <c r="D47" s="318" t="s">
        <v>3294</v>
      </c>
      <c r="E47" s="20" t="s">
        <v>122</v>
      </c>
      <c r="F47" s="319">
        <v>170.36000000000001</v>
      </c>
      <c r="G47" s="41"/>
      <c r="H47" s="47"/>
    </row>
    <row r="48" s="2" customFormat="1" ht="7.44" customHeight="1">
      <c r="A48" s="41"/>
      <c r="B48" s="169"/>
      <c r="C48" s="170"/>
      <c r="D48" s="170"/>
      <c r="E48" s="170"/>
      <c r="F48" s="170"/>
      <c r="G48" s="170"/>
      <c r="H48" s="47"/>
    </row>
    <row r="49" s="2" customFormat="1">
      <c r="A49" s="41"/>
      <c r="B49" s="41"/>
      <c r="C49" s="41"/>
      <c r="D49" s="41"/>
      <c r="E49" s="41"/>
      <c r="F49" s="41"/>
      <c r="G49" s="41"/>
      <c r="H49" s="41"/>
    </row>
  </sheetData>
  <sheetProtection sheet="1" formatColumns="0" formatRows="0" objects="1" scenarios="1" spinCount="100000" saltValue="G4/k6djpCHu0mt0Dd0Xt2BF6weNBHZNRnkHpVIOS9KLQVVm23kyvbLU3rfEpVomCQ27NaKV/Pf06QoKrQ4wsNQ==" hashValue="KGDo5C4beYqB8ukgzCPERQYKMrkZYQld+ONt9hGymiVRhmqr1WrzqyerDrmBQy/QZ7uE3IlU7/ae4/zslTPXLg==" algorithmName="SHA-512" password="CC35"/>
  <mergeCells count="2">
    <mergeCell ref="D5:F5"/>
    <mergeCell ref="D6:F6"/>
  </mergeCells>
  <pageSetup paperSize="9" orientation="landscape" blackAndWhite="1" fitToHeight="0"/>
  <headerFooter>
    <oddFooter>&amp;CStrana &amp;P z &amp;N</oddFooter>
  </headerFooter>
  <drawing r:id="rId1"/>
</worksheet>
</file>

<file path=xl/worksheets/sheet16.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321" customWidth="1"/>
    <col min="2" max="2" width="1.667969" style="321" customWidth="1"/>
    <col min="3" max="4" width="5" style="321" customWidth="1"/>
    <col min="5" max="5" width="11.66016" style="321" customWidth="1"/>
    <col min="6" max="6" width="9.160156" style="321" customWidth="1"/>
    <col min="7" max="7" width="5" style="321" customWidth="1"/>
    <col min="8" max="8" width="77.83203" style="321" customWidth="1"/>
    <col min="9" max="10" width="20" style="321" customWidth="1"/>
    <col min="11" max="11" width="1.667969" style="321" customWidth="1"/>
  </cols>
  <sheetData>
    <row r="1" s="1" customFormat="1" ht="37.5" customHeight="1"/>
    <row r="2" s="1" customFormat="1" ht="7.5" customHeight="1">
      <c r="B2" s="322"/>
      <c r="C2" s="323"/>
      <c r="D2" s="323"/>
      <c r="E2" s="323"/>
      <c r="F2" s="323"/>
      <c r="G2" s="323"/>
      <c r="H2" s="323"/>
      <c r="I2" s="323"/>
      <c r="J2" s="323"/>
      <c r="K2" s="324"/>
    </row>
    <row r="3" s="17" customFormat="1" ht="45" customHeight="1">
      <c r="B3" s="325"/>
      <c r="C3" s="326" t="s">
        <v>3297</v>
      </c>
      <c r="D3" s="326"/>
      <c r="E3" s="326"/>
      <c r="F3" s="326"/>
      <c r="G3" s="326"/>
      <c r="H3" s="326"/>
      <c r="I3" s="326"/>
      <c r="J3" s="326"/>
      <c r="K3" s="327"/>
    </row>
    <row r="4" s="1" customFormat="1" ht="25.5" customHeight="1">
      <c r="B4" s="328"/>
      <c r="C4" s="329" t="s">
        <v>3298</v>
      </c>
      <c r="D4" s="329"/>
      <c r="E4" s="329"/>
      <c r="F4" s="329"/>
      <c r="G4" s="329"/>
      <c r="H4" s="329"/>
      <c r="I4" s="329"/>
      <c r="J4" s="329"/>
      <c r="K4" s="330"/>
    </row>
    <row r="5" s="1" customFormat="1" ht="5.25" customHeight="1">
      <c r="B5" s="328"/>
      <c r="C5" s="331"/>
      <c r="D5" s="331"/>
      <c r="E5" s="331"/>
      <c r="F5" s="331"/>
      <c r="G5" s="331"/>
      <c r="H5" s="331"/>
      <c r="I5" s="331"/>
      <c r="J5" s="331"/>
      <c r="K5" s="330"/>
    </row>
    <row r="6" s="1" customFormat="1" ht="15" customHeight="1">
      <c r="B6" s="328"/>
      <c r="C6" s="332" t="s">
        <v>3299</v>
      </c>
      <c r="D6" s="332"/>
      <c r="E6" s="332"/>
      <c r="F6" s="332"/>
      <c r="G6" s="332"/>
      <c r="H6" s="332"/>
      <c r="I6" s="332"/>
      <c r="J6" s="332"/>
      <c r="K6" s="330"/>
    </row>
    <row r="7" s="1" customFormat="1" ht="15" customHeight="1">
      <c r="B7" s="333"/>
      <c r="C7" s="332" t="s">
        <v>3300</v>
      </c>
      <c r="D7" s="332"/>
      <c r="E7" s="332"/>
      <c r="F7" s="332"/>
      <c r="G7" s="332"/>
      <c r="H7" s="332"/>
      <c r="I7" s="332"/>
      <c r="J7" s="332"/>
      <c r="K7" s="330"/>
    </row>
    <row r="8" s="1" customFormat="1" ht="12.75" customHeight="1">
      <c r="B8" s="333"/>
      <c r="C8" s="332"/>
      <c r="D8" s="332"/>
      <c r="E8" s="332"/>
      <c r="F8" s="332"/>
      <c r="G8" s="332"/>
      <c r="H8" s="332"/>
      <c r="I8" s="332"/>
      <c r="J8" s="332"/>
      <c r="K8" s="330"/>
    </row>
    <row r="9" s="1" customFormat="1" ht="15" customHeight="1">
      <c r="B9" s="333"/>
      <c r="C9" s="332" t="s">
        <v>3301</v>
      </c>
      <c r="D9" s="332"/>
      <c r="E9" s="332"/>
      <c r="F9" s="332"/>
      <c r="G9" s="332"/>
      <c r="H9" s="332"/>
      <c r="I9" s="332"/>
      <c r="J9" s="332"/>
      <c r="K9" s="330"/>
    </row>
    <row r="10" s="1" customFormat="1" ht="15" customHeight="1">
      <c r="B10" s="333"/>
      <c r="C10" s="332"/>
      <c r="D10" s="332" t="s">
        <v>3302</v>
      </c>
      <c r="E10" s="332"/>
      <c r="F10" s="332"/>
      <c r="G10" s="332"/>
      <c r="H10" s="332"/>
      <c r="I10" s="332"/>
      <c r="J10" s="332"/>
      <c r="K10" s="330"/>
    </row>
    <row r="11" s="1" customFormat="1" ht="15" customHeight="1">
      <c r="B11" s="333"/>
      <c r="C11" s="334"/>
      <c r="D11" s="332" t="s">
        <v>3303</v>
      </c>
      <c r="E11" s="332"/>
      <c r="F11" s="332"/>
      <c r="G11" s="332"/>
      <c r="H11" s="332"/>
      <c r="I11" s="332"/>
      <c r="J11" s="332"/>
      <c r="K11" s="330"/>
    </row>
    <row r="12" s="1" customFormat="1" ht="15" customHeight="1">
      <c r="B12" s="333"/>
      <c r="C12" s="334"/>
      <c r="D12" s="332"/>
      <c r="E12" s="332"/>
      <c r="F12" s="332"/>
      <c r="G12" s="332"/>
      <c r="H12" s="332"/>
      <c r="I12" s="332"/>
      <c r="J12" s="332"/>
      <c r="K12" s="330"/>
    </row>
    <row r="13" s="1" customFormat="1" ht="15" customHeight="1">
      <c r="B13" s="333"/>
      <c r="C13" s="334"/>
      <c r="D13" s="335" t="s">
        <v>3304</v>
      </c>
      <c r="E13" s="332"/>
      <c r="F13" s="332"/>
      <c r="G13" s="332"/>
      <c r="H13" s="332"/>
      <c r="I13" s="332"/>
      <c r="J13" s="332"/>
      <c r="K13" s="330"/>
    </row>
    <row r="14" s="1" customFormat="1" ht="12.75" customHeight="1">
      <c r="B14" s="333"/>
      <c r="C14" s="334"/>
      <c r="D14" s="334"/>
      <c r="E14" s="334"/>
      <c r="F14" s="334"/>
      <c r="G14" s="334"/>
      <c r="H14" s="334"/>
      <c r="I14" s="334"/>
      <c r="J14" s="334"/>
      <c r="K14" s="330"/>
    </row>
    <row r="15" s="1" customFormat="1" ht="15" customHeight="1">
      <c r="B15" s="333"/>
      <c r="C15" s="334"/>
      <c r="D15" s="332" t="s">
        <v>3305</v>
      </c>
      <c r="E15" s="332"/>
      <c r="F15" s="332"/>
      <c r="G15" s="332"/>
      <c r="H15" s="332"/>
      <c r="I15" s="332"/>
      <c r="J15" s="332"/>
      <c r="K15" s="330"/>
    </row>
    <row r="16" s="1" customFormat="1" ht="15" customHeight="1">
      <c r="B16" s="333"/>
      <c r="C16" s="334"/>
      <c r="D16" s="332" t="s">
        <v>3306</v>
      </c>
      <c r="E16" s="332"/>
      <c r="F16" s="332"/>
      <c r="G16" s="332"/>
      <c r="H16" s="332"/>
      <c r="I16" s="332"/>
      <c r="J16" s="332"/>
      <c r="K16" s="330"/>
    </row>
    <row r="17" s="1" customFormat="1" ht="15" customHeight="1">
      <c r="B17" s="333"/>
      <c r="C17" s="334"/>
      <c r="D17" s="332" t="s">
        <v>3307</v>
      </c>
      <c r="E17" s="332"/>
      <c r="F17" s="332"/>
      <c r="G17" s="332"/>
      <c r="H17" s="332"/>
      <c r="I17" s="332"/>
      <c r="J17" s="332"/>
      <c r="K17" s="330"/>
    </row>
    <row r="18" s="1" customFormat="1" ht="15" customHeight="1">
      <c r="B18" s="333"/>
      <c r="C18" s="334"/>
      <c r="D18" s="334"/>
      <c r="E18" s="336" t="s">
        <v>80</v>
      </c>
      <c r="F18" s="332" t="s">
        <v>3308</v>
      </c>
      <c r="G18" s="332"/>
      <c r="H18" s="332"/>
      <c r="I18" s="332"/>
      <c r="J18" s="332"/>
      <c r="K18" s="330"/>
    </row>
    <row r="19" s="1" customFormat="1" ht="15" customHeight="1">
      <c r="B19" s="333"/>
      <c r="C19" s="334"/>
      <c r="D19" s="334"/>
      <c r="E19" s="336" t="s">
        <v>3309</v>
      </c>
      <c r="F19" s="332" t="s">
        <v>3310</v>
      </c>
      <c r="G19" s="332"/>
      <c r="H19" s="332"/>
      <c r="I19" s="332"/>
      <c r="J19" s="332"/>
      <c r="K19" s="330"/>
    </row>
    <row r="20" s="1" customFormat="1" ht="15" customHeight="1">
      <c r="B20" s="333"/>
      <c r="C20" s="334"/>
      <c r="D20" s="334"/>
      <c r="E20" s="336" t="s">
        <v>3311</v>
      </c>
      <c r="F20" s="332" t="s">
        <v>3312</v>
      </c>
      <c r="G20" s="332"/>
      <c r="H20" s="332"/>
      <c r="I20" s="332"/>
      <c r="J20" s="332"/>
      <c r="K20" s="330"/>
    </row>
    <row r="21" s="1" customFormat="1" ht="15" customHeight="1">
      <c r="B21" s="333"/>
      <c r="C21" s="334"/>
      <c r="D21" s="334"/>
      <c r="E21" s="336" t="s">
        <v>3313</v>
      </c>
      <c r="F21" s="332" t="s">
        <v>3314</v>
      </c>
      <c r="G21" s="332"/>
      <c r="H21" s="332"/>
      <c r="I21" s="332"/>
      <c r="J21" s="332"/>
      <c r="K21" s="330"/>
    </row>
    <row r="22" s="1" customFormat="1" ht="15" customHeight="1">
      <c r="B22" s="333"/>
      <c r="C22" s="334"/>
      <c r="D22" s="334"/>
      <c r="E22" s="336" t="s">
        <v>3315</v>
      </c>
      <c r="F22" s="332" t="s">
        <v>3316</v>
      </c>
      <c r="G22" s="332"/>
      <c r="H22" s="332"/>
      <c r="I22" s="332"/>
      <c r="J22" s="332"/>
      <c r="K22" s="330"/>
    </row>
    <row r="23" s="1" customFormat="1" ht="15" customHeight="1">
      <c r="B23" s="333"/>
      <c r="C23" s="334"/>
      <c r="D23" s="334"/>
      <c r="E23" s="336" t="s">
        <v>87</v>
      </c>
      <c r="F23" s="332" t="s">
        <v>3317</v>
      </c>
      <c r="G23" s="332"/>
      <c r="H23" s="332"/>
      <c r="I23" s="332"/>
      <c r="J23" s="332"/>
      <c r="K23" s="330"/>
    </row>
    <row r="24" s="1" customFormat="1" ht="12.75" customHeight="1">
      <c r="B24" s="333"/>
      <c r="C24" s="334"/>
      <c r="D24" s="334"/>
      <c r="E24" s="334"/>
      <c r="F24" s="334"/>
      <c r="G24" s="334"/>
      <c r="H24" s="334"/>
      <c r="I24" s="334"/>
      <c r="J24" s="334"/>
      <c r="K24" s="330"/>
    </row>
    <row r="25" s="1" customFormat="1" ht="15" customHeight="1">
      <c r="B25" s="333"/>
      <c r="C25" s="332" t="s">
        <v>3318</v>
      </c>
      <c r="D25" s="332"/>
      <c r="E25" s="332"/>
      <c r="F25" s="332"/>
      <c r="G25" s="332"/>
      <c r="H25" s="332"/>
      <c r="I25" s="332"/>
      <c r="J25" s="332"/>
      <c r="K25" s="330"/>
    </row>
    <row r="26" s="1" customFormat="1" ht="15" customHeight="1">
      <c r="B26" s="333"/>
      <c r="C26" s="332" t="s">
        <v>3319</v>
      </c>
      <c r="D26" s="332"/>
      <c r="E26" s="332"/>
      <c r="F26" s="332"/>
      <c r="G26" s="332"/>
      <c r="H26" s="332"/>
      <c r="I26" s="332"/>
      <c r="J26" s="332"/>
      <c r="K26" s="330"/>
    </row>
    <row r="27" s="1" customFormat="1" ht="15" customHeight="1">
      <c r="B27" s="333"/>
      <c r="C27" s="332"/>
      <c r="D27" s="332" t="s">
        <v>3320</v>
      </c>
      <c r="E27" s="332"/>
      <c r="F27" s="332"/>
      <c r="G27" s="332"/>
      <c r="H27" s="332"/>
      <c r="I27" s="332"/>
      <c r="J27" s="332"/>
      <c r="K27" s="330"/>
    </row>
    <row r="28" s="1" customFormat="1" ht="15" customHeight="1">
      <c r="B28" s="333"/>
      <c r="C28" s="334"/>
      <c r="D28" s="332" t="s">
        <v>3321</v>
      </c>
      <c r="E28" s="332"/>
      <c r="F28" s="332"/>
      <c r="G28" s="332"/>
      <c r="H28" s="332"/>
      <c r="I28" s="332"/>
      <c r="J28" s="332"/>
      <c r="K28" s="330"/>
    </row>
    <row r="29" s="1" customFormat="1" ht="12.75" customHeight="1">
      <c r="B29" s="333"/>
      <c r="C29" s="334"/>
      <c r="D29" s="334"/>
      <c r="E29" s="334"/>
      <c r="F29" s="334"/>
      <c r="G29" s="334"/>
      <c r="H29" s="334"/>
      <c r="I29" s="334"/>
      <c r="J29" s="334"/>
      <c r="K29" s="330"/>
    </row>
    <row r="30" s="1" customFormat="1" ht="15" customHeight="1">
      <c r="B30" s="333"/>
      <c r="C30" s="334"/>
      <c r="D30" s="332" t="s">
        <v>3322</v>
      </c>
      <c r="E30" s="332"/>
      <c r="F30" s="332"/>
      <c r="G30" s="332"/>
      <c r="H30" s="332"/>
      <c r="I30" s="332"/>
      <c r="J30" s="332"/>
      <c r="K30" s="330"/>
    </row>
    <row r="31" s="1" customFormat="1" ht="15" customHeight="1">
      <c r="B31" s="333"/>
      <c r="C31" s="334"/>
      <c r="D31" s="332" t="s">
        <v>3323</v>
      </c>
      <c r="E31" s="332"/>
      <c r="F31" s="332"/>
      <c r="G31" s="332"/>
      <c r="H31" s="332"/>
      <c r="I31" s="332"/>
      <c r="J31" s="332"/>
      <c r="K31" s="330"/>
    </row>
    <row r="32" s="1" customFormat="1" ht="12.75" customHeight="1">
      <c r="B32" s="333"/>
      <c r="C32" s="334"/>
      <c r="D32" s="334"/>
      <c r="E32" s="334"/>
      <c r="F32" s="334"/>
      <c r="G32" s="334"/>
      <c r="H32" s="334"/>
      <c r="I32" s="334"/>
      <c r="J32" s="334"/>
      <c r="K32" s="330"/>
    </row>
    <row r="33" s="1" customFormat="1" ht="15" customHeight="1">
      <c r="B33" s="333"/>
      <c r="C33" s="334"/>
      <c r="D33" s="332" t="s">
        <v>3324</v>
      </c>
      <c r="E33" s="332"/>
      <c r="F33" s="332"/>
      <c r="G33" s="332"/>
      <c r="H33" s="332"/>
      <c r="I33" s="332"/>
      <c r="J33" s="332"/>
      <c r="K33" s="330"/>
    </row>
    <row r="34" s="1" customFormat="1" ht="15" customHeight="1">
      <c r="B34" s="333"/>
      <c r="C34" s="334"/>
      <c r="D34" s="332" t="s">
        <v>3325</v>
      </c>
      <c r="E34" s="332"/>
      <c r="F34" s="332"/>
      <c r="G34" s="332"/>
      <c r="H34" s="332"/>
      <c r="I34" s="332"/>
      <c r="J34" s="332"/>
      <c r="K34" s="330"/>
    </row>
    <row r="35" s="1" customFormat="1" ht="15" customHeight="1">
      <c r="B35" s="333"/>
      <c r="C35" s="334"/>
      <c r="D35" s="332" t="s">
        <v>3326</v>
      </c>
      <c r="E35" s="332"/>
      <c r="F35" s="332"/>
      <c r="G35" s="332"/>
      <c r="H35" s="332"/>
      <c r="I35" s="332"/>
      <c r="J35" s="332"/>
      <c r="K35" s="330"/>
    </row>
    <row r="36" s="1" customFormat="1" ht="15" customHeight="1">
      <c r="B36" s="333"/>
      <c r="C36" s="334"/>
      <c r="D36" s="332"/>
      <c r="E36" s="335" t="s">
        <v>166</v>
      </c>
      <c r="F36" s="332"/>
      <c r="G36" s="332" t="s">
        <v>3327</v>
      </c>
      <c r="H36" s="332"/>
      <c r="I36" s="332"/>
      <c r="J36" s="332"/>
      <c r="K36" s="330"/>
    </row>
    <row r="37" s="1" customFormat="1" ht="30.75" customHeight="1">
      <c r="B37" s="333"/>
      <c r="C37" s="334"/>
      <c r="D37" s="332"/>
      <c r="E37" s="335" t="s">
        <v>3328</v>
      </c>
      <c r="F37" s="332"/>
      <c r="G37" s="332" t="s">
        <v>3329</v>
      </c>
      <c r="H37" s="332"/>
      <c r="I37" s="332"/>
      <c r="J37" s="332"/>
      <c r="K37" s="330"/>
    </row>
    <row r="38" s="1" customFormat="1" ht="15" customHeight="1">
      <c r="B38" s="333"/>
      <c r="C38" s="334"/>
      <c r="D38" s="332"/>
      <c r="E38" s="335" t="s">
        <v>55</v>
      </c>
      <c r="F38" s="332"/>
      <c r="G38" s="332" t="s">
        <v>3330</v>
      </c>
      <c r="H38" s="332"/>
      <c r="I38" s="332"/>
      <c r="J38" s="332"/>
      <c r="K38" s="330"/>
    </row>
    <row r="39" s="1" customFormat="1" ht="15" customHeight="1">
      <c r="B39" s="333"/>
      <c r="C39" s="334"/>
      <c r="D39" s="332"/>
      <c r="E39" s="335" t="s">
        <v>56</v>
      </c>
      <c r="F39" s="332"/>
      <c r="G39" s="332" t="s">
        <v>3331</v>
      </c>
      <c r="H39" s="332"/>
      <c r="I39" s="332"/>
      <c r="J39" s="332"/>
      <c r="K39" s="330"/>
    </row>
    <row r="40" s="1" customFormat="1" ht="15" customHeight="1">
      <c r="B40" s="333"/>
      <c r="C40" s="334"/>
      <c r="D40" s="332"/>
      <c r="E40" s="335" t="s">
        <v>167</v>
      </c>
      <c r="F40" s="332"/>
      <c r="G40" s="332" t="s">
        <v>3332</v>
      </c>
      <c r="H40" s="332"/>
      <c r="I40" s="332"/>
      <c r="J40" s="332"/>
      <c r="K40" s="330"/>
    </row>
    <row r="41" s="1" customFormat="1" ht="15" customHeight="1">
      <c r="B41" s="333"/>
      <c r="C41" s="334"/>
      <c r="D41" s="332"/>
      <c r="E41" s="335" t="s">
        <v>168</v>
      </c>
      <c r="F41" s="332"/>
      <c r="G41" s="332" t="s">
        <v>3333</v>
      </c>
      <c r="H41" s="332"/>
      <c r="I41" s="332"/>
      <c r="J41" s="332"/>
      <c r="K41" s="330"/>
    </row>
    <row r="42" s="1" customFormat="1" ht="15" customHeight="1">
      <c r="B42" s="333"/>
      <c r="C42" s="334"/>
      <c r="D42" s="332"/>
      <c r="E42" s="335" t="s">
        <v>3334</v>
      </c>
      <c r="F42" s="332"/>
      <c r="G42" s="332" t="s">
        <v>3335</v>
      </c>
      <c r="H42" s="332"/>
      <c r="I42" s="332"/>
      <c r="J42" s="332"/>
      <c r="K42" s="330"/>
    </row>
    <row r="43" s="1" customFormat="1" ht="15" customHeight="1">
      <c r="B43" s="333"/>
      <c r="C43" s="334"/>
      <c r="D43" s="332"/>
      <c r="E43" s="335"/>
      <c r="F43" s="332"/>
      <c r="G43" s="332" t="s">
        <v>3336</v>
      </c>
      <c r="H43" s="332"/>
      <c r="I43" s="332"/>
      <c r="J43" s="332"/>
      <c r="K43" s="330"/>
    </row>
    <row r="44" s="1" customFormat="1" ht="15" customHeight="1">
      <c r="B44" s="333"/>
      <c r="C44" s="334"/>
      <c r="D44" s="332"/>
      <c r="E44" s="335" t="s">
        <v>3337</v>
      </c>
      <c r="F44" s="332"/>
      <c r="G44" s="332" t="s">
        <v>3338</v>
      </c>
      <c r="H44" s="332"/>
      <c r="I44" s="332"/>
      <c r="J44" s="332"/>
      <c r="K44" s="330"/>
    </row>
    <row r="45" s="1" customFormat="1" ht="15" customHeight="1">
      <c r="B45" s="333"/>
      <c r="C45" s="334"/>
      <c r="D45" s="332"/>
      <c r="E45" s="335" t="s">
        <v>170</v>
      </c>
      <c r="F45" s="332"/>
      <c r="G45" s="332" t="s">
        <v>3339</v>
      </c>
      <c r="H45" s="332"/>
      <c r="I45" s="332"/>
      <c r="J45" s="332"/>
      <c r="K45" s="330"/>
    </row>
    <row r="46" s="1" customFormat="1" ht="12.75" customHeight="1">
      <c r="B46" s="333"/>
      <c r="C46" s="334"/>
      <c r="D46" s="332"/>
      <c r="E46" s="332"/>
      <c r="F46" s="332"/>
      <c r="G46" s="332"/>
      <c r="H46" s="332"/>
      <c r="I46" s="332"/>
      <c r="J46" s="332"/>
      <c r="K46" s="330"/>
    </row>
    <row r="47" s="1" customFormat="1" ht="15" customHeight="1">
      <c r="B47" s="333"/>
      <c r="C47" s="334"/>
      <c r="D47" s="332" t="s">
        <v>3340</v>
      </c>
      <c r="E47" s="332"/>
      <c r="F47" s="332"/>
      <c r="G47" s="332"/>
      <c r="H47" s="332"/>
      <c r="I47" s="332"/>
      <c r="J47" s="332"/>
      <c r="K47" s="330"/>
    </row>
    <row r="48" s="1" customFormat="1" ht="15" customHeight="1">
      <c r="B48" s="333"/>
      <c r="C48" s="334"/>
      <c r="D48" s="334"/>
      <c r="E48" s="332" t="s">
        <v>3341</v>
      </c>
      <c r="F48" s="332"/>
      <c r="G48" s="332"/>
      <c r="H48" s="332"/>
      <c r="I48" s="332"/>
      <c r="J48" s="332"/>
      <c r="K48" s="330"/>
    </row>
    <row r="49" s="1" customFormat="1" ht="15" customHeight="1">
      <c r="B49" s="333"/>
      <c r="C49" s="334"/>
      <c r="D49" s="334"/>
      <c r="E49" s="332" t="s">
        <v>3342</v>
      </c>
      <c r="F49" s="332"/>
      <c r="G49" s="332"/>
      <c r="H49" s="332"/>
      <c r="I49" s="332"/>
      <c r="J49" s="332"/>
      <c r="K49" s="330"/>
    </row>
    <row r="50" s="1" customFormat="1" ht="15" customHeight="1">
      <c r="B50" s="333"/>
      <c r="C50" s="334"/>
      <c r="D50" s="334"/>
      <c r="E50" s="332" t="s">
        <v>3343</v>
      </c>
      <c r="F50" s="332"/>
      <c r="G50" s="332"/>
      <c r="H50" s="332"/>
      <c r="I50" s="332"/>
      <c r="J50" s="332"/>
      <c r="K50" s="330"/>
    </row>
    <row r="51" s="1" customFormat="1" ht="15" customHeight="1">
      <c r="B51" s="333"/>
      <c r="C51" s="334"/>
      <c r="D51" s="332" t="s">
        <v>3344</v>
      </c>
      <c r="E51" s="332"/>
      <c r="F51" s="332"/>
      <c r="G51" s="332"/>
      <c r="H51" s="332"/>
      <c r="I51" s="332"/>
      <c r="J51" s="332"/>
      <c r="K51" s="330"/>
    </row>
    <row r="52" s="1" customFormat="1" ht="25.5" customHeight="1">
      <c r="B52" s="328"/>
      <c r="C52" s="329" t="s">
        <v>3345</v>
      </c>
      <c r="D52" s="329"/>
      <c r="E52" s="329"/>
      <c r="F52" s="329"/>
      <c r="G52" s="329"/>
      <c r="H52" s="329"/>
      <c r="I52" s="329"/>
      <c r="J52" s="329"/>
      <c r="K52" s="330"/>
    </row>
    <row r="53" s="1" customFormat="1" ht="5.25" customHeight="1">
      <c r="B53" s="328"/>
      <c r="C53" s="331"/>
      <c r="D53" s="331"/>
      <c r="E53" s="331"/>
      <c r="F53" s="331"/>
      <c r="G53" s="331"/>
      <c r="H53" s="331"/>
      <c r="I53" s="331"/>
      <c r="J53" s="331"/>
      <c r="K53" s="330"/>
    </row>
    <row r="54" s="1" customFormat="1" ht="15" customHeight="1">
      <c r="B54" s="328"/>
      <c r="C54" s="332" t="s">
        <v>3346</v>
      </c>
      <c r="D54" s="332"/>
      <c r="E54" s="332"/>
      <c r="F54" s="332"/>
      <c r="G54" s="332"/>
      <c r="H54" s="332"/>
      <c r="I54" s="332"/>
      <c r="J54" s="332"/>
      <c r="K54" s="330"/>
    </row>
    <row r="55" s="1" customFormat="1" ht="15" customHeight="1">
      <c r="B55" s="328"/>
      <c r="C55" s="332" t="s">
        <v>3347</v>
      </c>
      <c r="D55" s="332"/>
      <c r="E55" s="332"/>
      <c r="F55" s="332"/>
      <c r="G55" s="332"/>
      <c r="H55" s="332"/>
      <c r="I55" s="332"/>
      <c r="J55" s="332"/>
      <c r="K55" s="330"/>
    </row>
    <row r="56" s="1" customFormat="1" ht="12.75" customHeight="1">
      <c r="B56" s="328"/>
      <c r="C56" s="332"/>
      <c r="D56" s="332"/>
      <c r="E56" s="332"/>
      <c r="F56" s="332"/>
      <c r="G56" s="332"/>
      <c r="H56" s="332"/>
      <c r="I56" s="332"/>
      <c r="J56" s="332"/>
      <c r="K56" s="330"/>
    </row>
    <row r="57" s="1" customFormat="1" ht="15" customHeight="1">
      <c r="B57" s="328"/>
      <c r="C57" s="332" t="s">
        <v>3348</v>
      </c>
      <c r="D57" s="332"/>
      <c r="E57" s="332"/>
      <c r="F57" s="332"/>
      <c r="G57" s="332"/>
      <c r="H57" s="332"/>
      <c r="I57" s="332"/>
      <c r="J57" s="332"/>
      <c r="K57" s="330"/>
    </row>
    <row r="58" s="1" customFormat="1" ht="15" customHeight="1">
      <c r="B58" s="328"/>
      <c r="C58" s="334"/>
      <c r="D58" s="332" t="s">
        <v>3349</v>
      </c>
      <c r="E58" s="332"/>
      <c r="F58" s="332"/>
      <c r="G58" s="332"/>
      <c r="H58" s="332"/>
      <c r="I58" s="332"/>
      <c r="J58" s="332"/>
      <c r="K58" s="330"/>
    </row>
    <row r="59" s="1" customFormat="1" ht="15" customHeight="1">
      <c r="B59" s="328"/>
      <c r="C59" s="334"/>
      <c r="D59" s="332" t="s">
        <v>3350</v>
      </c>
      <c r="E59" s="332"/>
      <c r="F59" s="332"/>
      <c r="G59" s="332"/>
      <c r="H59" s="332"/>
      <c r="I59" s="332"/>
      <c r="J59" s="332"/>
      <c r="K59" s="330"/>
    </row>
    <row r="60" s="1" customFormat="1" ht="15" customHeight="1">
      <c r="B60" s="328"/>
      <c r="C60" s="334"/>
      <c r="D60" s="332" t="s">
        <v>3351</v>
      </c>
      <c r="E60" s="332"/>
      <c r="F60" s="332"/>
      <c r="G60" s="332"/>
      <c r="H60" s="332"/>
      <c r="I60" s="332"/>
      <c r="J60" s="332"/>
      <c r="K60" s="330"/>
    </row>
    <row r="61" s="1" customFormat="1" ht="15" customHeight="1">
      <c r="B61" s="328"/>
      <c r="C61" s="334"/>
      <c r="D61" s="332" t="s">
        <v>3352</v>
      </c>
      <c r="E61" s="332"/>
      <c r="F61" s="332"/>
      <c r="G61" s="332"/>
      <c r="H61" s="332"/>
      <c r="I61" s="332"/>
      <c r="J61" s="332"/>
      <c r="K61" s="330"/>
    </row>
    <row r="62" s="1" customFormat="1" ht="15" customHeight="1">
      <c r="B62" s="328"/>
      <c r="C62" s="334"/>
      <c r="D62" s="337" t="s">
        <v>3353</v>
      </c>
      <c r="E62" s="337"/>
      <c r="F62" s="337"/>
      <c r="G62" s="337"/>
      <c r="H62" s="337"/>
      <c r="I62" s="337"/>
      <c r="J62" s="337"/>
      <c r="K62" s="330"/>
    </row>
    <row r="63" s="1" customFormat="1" ht="15" customHeight="1">
      <c r="B63" s="328"/>
      <c r="C63" s="334"/>
      <c r="D63" s="332" t="s">
        <v>3354</v>
      </c>
      <c r="E63" s="332"/>
      <c r="F63" s="332"/>
      <c r="G63" s="332"/>
      <c r="H63" s="332"/>
      <c r="I63" s="332"/>
      <c r="J63" s="332"/>
      <c r="K63" s="330"/>
    </row>
    <row r="64" s="1" customFormat="1" ht="12.75" customHeight="1">
      <c r="B64" s="328"/>
      <c r="C64" s="334"/>
      <c r="D64" s="334"/>
      <c r="E64" s="338"/>
      <c r="F64" s="334"/>
      <c r="G64" s="334"/>
      <c r="H64" s="334"/>
      <c r="I64" s="334"/>
      <c r="J64" s="334"/>
      <c r="K64" s="330"/>
    </row>
    <row r="65" s="1" customFormat="1" ht="15" customHeight="1">
      <c r="B65" s="328"/>
      <c r="C65" s="334"/>
      <c r="D65" s="332" t="s">
        <v>3355</v>
      </c>
      <c r="E65" s="332"/>
      <c r="F65" s="332"/>
      <c r="G65" s="332"/>
      <c r="H65" s="332"/>
      <c r="I65" s="332"/>
      <c r="J65" s="332"/>
      <c r="K65" s="330"/>
    </row>
    <row r="66" s="1" customFormat="1" ht="15" customHeight="1">
      <c r="B66" s="328"/>
      <c r="C66" s="334"/>
      <c r="D66" s="337" t="s">
        <v>3356</v>
      </c>
      <c r="E66" s="337"/>
      <c r="F66" s="337"/>
      <c r="G66" s="337"/>
      <c r="H66" s="337"/>
      <c r="I66" s="337"/>
      <c r="J66" s="337"/>
      <c r="K66" s="330"/>
    </row>
    <row r="67" s="1" customFormat="1" ht="15" customHeight="1">
      <c r="B67" s="328"/>
      <c r="C67" s="334"/>
      <c r="D67" s="332" t="s">
        <v>3357</v>
      </c>
      <c r="E67" s="332"/>
      <c r="F67" s="332"/>
      <c r="G67" s="332"/>
      <c r="H67" s="332"/>
      <c r="I67" s="332"/>
      <c r="J67" s="332"/>
      <c r="K67" s="330"/>
    </row>
    <row r="68" s="1" customFormat="1" ht="15" customHeight="1">
      <c r="B68" s="328"/>
      <c r="C68" s="334"/>
      <c r="D68" s="332" t="s">
        <v>3358</v>
      </c>
      <c r="E68" s="332"/>
      <c r="F68" s="332"/>
      <c r="G68" s="332"/>
      <c r="H68" s="332"/>
      <c r="I68" s="332"/>
      <c r="J68" s="332"/>
      <c r="K68" s="330"/>
    </row>
    <row r="69" s="1" customFormat="1" ht="15" customHeight="1">
      <c r="B69" s="328"/>
      <c r="C69" s="334"/>
      <c r="D69" s="332" t="s">
        <v>3359</v>
      </c>
      <c r="E69" s="332"/>
      <c r="F69" s="332"/>
      <c r="G69" s="332"/>
      <c r="H69" s="332"/>
      <c r="I69" s="332"/>
      <c r="J69" s="332"/>
      <c r="K69" s="330"/>
    </row>
    <row r="70" s="1" customFormat="1" ht="15" customHeight="1">
      <c r="B70" s="328"/>
      <c r="C70" s="334"/>
      <c r="D70" s="332" t="s">
        <v>3360</v>
      </c>
      <c r="E70" s="332"/>
      <c r="F70" s="332"/>
      <c r="G70" s="332"/>
      <c r="H70" s="332"/>
      <c r="I70" s="332"/>
      <c r="J70" s="332"/>
      <c r="K70" s="330"/>
    </row>
    <row r="71" s="1" customFormat="1" ht="12.75" customHeight="1">
      <c r="B71" s="339"/>
      <c r="C71" s="340"/>
      <c r="D71" s="340"/>
      <c r="E71" s="340"/>
      <c r="F71" s="340"/>
      <c r="G71" s="340"/>
      <c r="H71" s="340"/>
      <c r="I71" s="340"/>
      <c r="J71" s="340"/>
      <c r="K71" s="341"/>
    </row>
    <row r="72" s="1" customFormat="1" ht="18.75" customHeight="1">
      <c r="B72" s="342"/>
      <c r="C72" s="342"/>
      <c r="D72" s="342"/>
      <c r="E72" s="342"/>
      <c r="F72" s="342"/>
      <c r="G72" s="342"/>
      <c r="H72" s="342"/>
      <c r="I72" s="342"/>
      <c r="J72" s="342"/>
      <c r="K72" s="343"/>
    </row>
    <row r="73" s="1" customFormat="1" ht="18.75" customHeight="1">
      <c r="B73" s="343"/>
      <c r="C73" s="343"/>
      <c r="D73" s="343"/>
      <c r="E73" s="343"/>
      <c r="F73" s="343"/>
      <c r="G73" s="343"/>
      <c r="H73" s="343"/>
      <c r="I73" s="343"/>
      <c r="J73" s="343"/>
      <c r="K73" s="343"/>
    </row>
    <row r="74" s="1" customFormat="1" ht="7.5" customHeight="1">
      <c r="B74" s="344"/>
      <c r="C74" s="345"/>
      <c r="D74" s="345"/>
      <c r="E74" s="345"/>
      <c r="F74" s="345"/>
      <c r="G74" s="345"/>
      <c r="H74" s="345"/>
      <c r="I74" s="345"/>
      <c r="J74" s="345"/>
      <c r="K74" s="346"/>
    </row>
    <row r="75" s="1" customFormat="1" ht="45" customHeight="1">
      <c r="B75" s="347"/>
      <c r="C75" s="348" t="s">
        <v>3361</v>
      </c>
      <c r="D75" s="348"/>
      <c r="E75" s="348"/>
      <c r="F75" s="348"/>
      <c r="G75" s="348"/>
      <c r="H75" s="348"/>
      <c r="I75" s="348"/>
      <c r="J75" s="348"/>
      <c r="K75" s="349"/>
    </row>
    <row r="76" s="1" customFormat="1" ht="17.25" customHeight="1">
      <c r="B76" s="347"/>
      <c r="C76" s="350" t="s">
        <v>3362</v>
      </c>
      <c r="D76" s="350"/>
      <c r="E76" s="350"/>
      <c r="F76" s="350" t="s">
        <v>3363</v>
      </c>
      <c r="G76" s="351"/>
      <c r="H76" s="350" t="s">
        <v>56</v>
      </c>
      <c r="I76" s="350" t="s">
        <v>59</v>
      </c>
      <c r="J76" s="350" t="s">
        <v>3364</v>
      </c>
      <c r="K76" s="349"/>
    </row>
    <row r="77" s="1" customFormat="1" ht="17.25" customHeight="1">
      <c r="B77" s="347"/>
      <c r="C77" s="352" t="s">
        <v>3365</v>
      </c>
      <c r="D77" s="352"/>
      <c r="E77" s="352"/>
      <c r="F77" s="353" t="s">
        <v>3366</v>
      </c>
      <c r="G77" s="354"/>
      <c r="H77" s="352"/>
      <c r="I77" s="352"/>
      <c r="J77" s="352" t="s">
        <v>3367</v>
      </c>
      <c r="K77" s="349"/>
    </row>
    <row r="78" s="1" customFormat="1" ht="5.25" customHeight="1">
      <c r="B78" s="347"/>
      <c r="C78" s="355"/>
      <c r="D78" s="355"/>
      <c r="E78" s="355"/>
      <c r="F78" s="355"/>
      <c r="G78" s="356"/>
      <c r="H78" s="355"/>
      <c r="I78" s="355"/>
      <c r="J78" s="355"/>
      <c r="K78" s="349"/>
    </row>
    <row r="79" s="1" customFormat="1" ht="15" customHeight="1">
      <c r="B79" s="347"/>
      <c r="C79" s="335" t="s">
        <v>55</v>
      </c>
      <c r="D79" s="357"/>
      <c r="E79" s="357"/>
      <c r="F79" s="358" t="s">
        <v>3368</v>
      </c>
      <c r="G79" s="359"/>
      <c r="H79" s="335" t="s">
        <v>3369</v>
      </c>
      <c r="I79" s="335" t="s">
        <v>3370</v>
      </c>
      <c r="J79" s="335">
        <v>20</v>
      </c>
      <c r="K79" s="349"/>
    </row>
    <row r="80" s="1" customFormat="1" ht="15" customHeight="1">
      <c r="B80" s="347"/>
      <c r="C80" s="335" t="s">
        <v>3371</v>
      </c>
      <c r="D80" s="335"/>
      <c r="E80" s="335"/>
      <c r="F80" s="358" t="s">
        <v>3368</v>
      </c>
      <c r="G80" s="359"/>
      <c r="H80" s="335" t="s">
        <v>3372</v>
      </c>
      <c r="I80" s="335" t="s">
        <v>3370</v>
      </c>
      <c r="J80" s="335">
        <v>120</v>
      </c>
      <c r="K80" s="349"/>
    </row>
    <row r="81" s="1" customFormat="1" ht="15" customHeight="1">
      <c r="B81" s="360"/>
      <c r="C81" s="335" t="s">
        <v>3373</v>
      </c>
      <c r="D81" s="335"/>
      <c r="E81" s="335"/>
      <c r="F81" s="358" t="s">
        <v>3374</v>
      </c>
      <c r="G81" s="359"/>
      <c r="H81" s="335" t="s">
        <v>3375</v>
      </c>
      <c r="I81" s="335" t="s">
        <v>3370</v>
      </c>
      <c r="J81" s="335">
        <v>50</v>
      </c>
      <c r="K81" s="349"/>
    </row>
    <row r="82" s="1" customFormat="1" ht="15" customHeight="1">
      <c r="B82" s="360"/>
      <c r="C82" s="335" t="s">
        <v>3376</v>
      </c>
      <c r="D82" s="335"/>
      <c r="E82" s="335"/>
      <c r="F82" s="358" t="s">
        <v>3368</v>
      </c>
      <c r="G82" s="359"/>
      <c r="H82" s="335" t="s">
        <v>3377</v>
      </c>
      <c r="I82" s="335" t="s">
        <v>3378</v>
      </c>
      <c r="J82" s="335"/>
      <c r="K82" s="349"/>
    </row>
    <row r="83" s="1" customFormat="1" ht="15" customHeight="1">
      <c r="B83" s="360"/>
      <c r="C83" s="361" t="s">
        <v>3379</v>
      </c>
      <c r="D83" s="361"/>
      <c r="E83" s="361"/>
      <c r="F83" s="362" t="s">
        <v>3374</v>
      </c>
      <c r="G83" s="361"/>
      <c r="H83" s="361" t="s">
        <v>3380</v>
      </c>
      <c r="I83" s="361" t="s">
        <v>3370</v>
      </c>
      <c r="J83" s="361">
        <v>15</v>
      </c>
      <c r="K83" s="349"/>
    </row>
    <row r="84" s="1" customFormat="1" ht="15" customHeight="1">
      <c r="B84" s="360"/>
      <c r="C84" s="361" t="s">
        <v>3381</v>
      </c>
      <c r="D84" s="361"/>
      <c r="E84" s="361"/>
      <c r="F84" s="362" t="s">
        <v>3374</v>
      </c>
      <c r="G84" s="361"/>
      <c r="H84" s="361" t="s">
        <v>3382</v>
      </c>
      <c r="I84" s="361" t="s">
        <v>3370</v>
      </c>
      <c r="J84" s="361">
        <v>15</v>
      </c>
      <c r="K84" s="349"/>
    </row>
    <row r="85" s="1" customFormat="1" ht="15" customHeight="1">
      <c r="B85" s="360"/>
      <c r="C85" s="361" t="s">
        <v>3383</v>
      </c>
      <c r="D85" s="361"/>
      <c r="E85" s="361"/>
      <c r="F85" s="362" t="s">
        <v>3374</v>
      </c>
      <c r="G85" s="361"/>
      <c r="H85" s="361" t="s">
        <v>3384</v>
      </c>
      <c r="I85" s="361" t="s">
        <v>3370</v>
      </c>
      <c r="J85" s="361">
        <v>20</v>
      </c>
      <c r="K85" s="349"/>
    </row>
    <row r="86" s="1" customFormat="1" ht="15" customHeight="1">
      <c r="B86" s="360"/>
      <c r="C86" s="361" t="s">
        <v>3385</v>
      </c>
      <c r="D86" s="361"/>
      <c r="E86" s="361"/>
      <c r="F86" s="362" t="s">
        <v>3374</v>
      </c>
      <c r="G86" s="361"/>
      <c r="H86" s="361" t="s">
        <v>3386</v>
      </c>
      <c r="I86" s="361" t="s">
        <v>3370</v>
      </c>
      <c r="J86" s="361">
        <v>20</v>
      </c>
      <c r="K86" s="349"/>
    </row>
    <row r="87" s="1" customFormat="1" ht="15" customHeight="1">
      <c r="B87" s="360"/>
      <c r="C87" s="335" t="s">
        <v>3387</v>
      </c>
      <c r="D87" s="335"/>
      <c r="E87" s="335"/>
      <c r="F87" s="358" t="s">
        <v>3374</v>
      </c>
      <c r="G87" s="359"/>
      <c r="H87" s="335" t="s">
        <v>3388</v>
      </c>
      <c r="I87" s="335" t="s">
        <v>3370</v>
      </c>
      <c r="J87" s="335">
        <v>50</v>
      </c>
      <c r="K87" s="349"/>
    </row>
    <row r="88" s="1" customFormat="1" ht="15" customHeight="1">
      <c r="B88" s="360"/>
      <c r="C88" s="335" t="s">
        <v>3389</v>
      </c>
      <c r="D88" s="335"/>
      <c r="E88" s="335"/>
      <c r="F88" s="358" t="s">
        <v>3374</v>
      </c>
      <c r="G88" s="359"/>
      <c r="H88" s="335" t="s">
        <v>3390</v>
      </c>
      <c r="I88" s="335" t="s">
        <v>3370</v>
      </c>
      <c r="J88" s="335">
        <v>20</v>
      </c>
      <c r="K88" s="349"/>
    </row>
    <row r="89" s="1" customFormat="1" ht="15" customHeight="1">
      <c r="B89" s="360"/>
      <c r="C89" s="335" t="s">
        <v>3391</v>
      </c>
      <c r="D89" s="335"/>
      <c r="E89" s="335"/>
      <c r="F89" s="358" t="s">
        <v>3374</v>
      </c>
      <c r="G89" s="359"/>
      <c r="H89" s="335" t="s">
        <v>3392</v>
      </c>
      <c r="I89" s="335" t="s">
        <v>3370</v>
      </c>
      <c r="J89" s="335">
        <v>20</v>
      </c>
      <c r="K89" s="349"/>
    </row>
    <row r="90" s="1" customFormat="1" ht="15" customHeight="1">
      <c r="B90" s="360"/>
      <c r="C90" s="335" t="s">
        <v>3393</v>
      </c>
      <c r="D90" s="335"/>
      <c r="E90" s="335"/>
      <c r="F90" s="358" t="s">
        <v>3374</v>
      </c>
      <c r="G90" s="359"/>
      <c r="H90" s="335" t="s">
        <v>3394</v>
      </c>
      <c r="I90" s="335" t="s">
        <v>3370</v>
      </c>
      <c r="J90" s="335">
        <v>50</v>
      </c>
      <c r="K90" s="349"/>
    </row>
    <row r="91" s="1" customFormat="1" ht="15" customHeight="1">
      <c r="B91" s="360"/>
      <c r="C91" s="335" t="s">
        <v>3395</v>
      </c>
      <c r="D91" s="335"/>
      <c r="E91" s="335"/>
      <c r="F91" s="358" t="s">
        <v>3374</v>
      </c>
      <c r="G91" s="359"/>
      <c r="H91" s="335" t="s">
        <v>3395</v>
      </c>
      <c r="I91" s="335" t="s">
        <v>3370</v>
      </c>
      <c r="J91" s="335">
        <v>50</v>
      </c>
      <c r="K91" s="349"/>
    </row>
    <row r="92" s="1" customFormat="1" ht="15" customHeight="1">
      <c r="B92" s="360"/>
      <c r="C92" s="335" t="s">
        <v>3396</v>
      </c>
      <c r="D92" s="335"/>
      <c r="E92" s="335"/>
      <c r="F92" s="358" t="s">
        <v>3374</v>
      </c>
      <c r="G92" s="359"/>
      <c r="H92" s="335" t="s">
        <v>3397</v>
      </c>
      <c r="I92" s="335" t="s">
        <v>3370</v>
      </c>
      <c r="J92" s="335">
        <v>255</v>
      </c>
      <c r="K92" s="349"/>
    </row>
    <row r="93" s="1" customFormat="1" ht="15" customHeight="1">
      <c r="B93" s="360"/>
      <c r="C93" s="335" t="s">
        <v>3398</v>
      </c>
      <c r="D93" s="335"/>
      <c r="E93" s="335"/>
      <c r="F93" s="358" t="s">
        <v>3368</v>
      </c>
      <c r="G93" s="359"/>
      <c r="H93" s="335" t="s">
        <v>3399</v>
      </c>
      <c r="I93" s="335" t="s">
        <v>3400</v>
      </c>
      <c r="J93" s="335"/>
      <c r="K93" s="349"/>
    </row>
    <row r="94" s="1" customFormat="1" ht="15" customHeight="1">
      <c r="B94" s="360"/>
      <c r="C94" s="335" t="s">
        <v>3401</v>
      </c>
      <c r="D94" s="335"/>
      <c r="E94" s="335"/>
      <c r="F94" s="358" t="s">
        <v>3368</v>
      </c>
      <c r="G94" s="359"/>
      <c r="H94" s="335" t="s">
        <v>3402</v>
      </c>
      <c r="I94" s="335" t="s">
        <v>3403</v>
      </c>
      <c r="J94" s="335"/>
      <c r="K94" s="349"/>
    </row>
    <row r="95" s="1" customFormat="1" ht="15" customHeight="1">
      <c r="B95" s="360"/>
      <c r="C95" s="335" t="s">
        <v>3404</v>
      </c>
      <c r="D95" s="335"/>
      <c r="E95" s="335"/>
      <c r="F95" s="358" t="s">
        <v>3368</v>
      </c>
      <c r="G95" s="359"/>
      <c r="H95" s="335" t="s">
        <v>3404</v>
      </c>
      <c r="I95" s="335" t="s">
        <v>3403</v>
      </c>
      <c r="J95" s="335"/>
      <c r="K95" s="349"/>
    </row>
    <row r="96" s="1" customFormat="1" ht="15" customHeight="1">
      <c r="B96" s="360"/>
      <c r="C96" s="335" t="s">
        <v>40</v>
      </c>
      <c r="D96" s="335"/>
      <c r="E96" s="335"/>
      <c r="F96" s="358" t="s">
        <v>3368</v>
      </c>
      <c r="G96" s="359"/>
      <c r="H96" s="335" t="s">
        <v>3405</v>
      </c>
      <c r="I96" s="335" t="s">
        <v>3403</v>
      </c>
      <c r="J96" s="335"/>
      <c r="K96" s="349"/>
    </row>
    <row r="97" s="1" customFormat="1" ht="15" customHeight="1">
      <c r="B97" s="360"/>
      <c r="C97" s="335" t="s">
        <v>50</v>
      </c>
      <c r="D97" s="335"/>
      <c r="E97" s="335"/>
      <c r="F97" s="358" t="s">
        <v>3368</v>
      </c>
      <c r="G97" s="359"/>
      <c r="H97" s="335" t="s">
        <v>3406</v>
      </c>
      <c r="I97" s="335" t="s">
        <v>3403</v>
      </c>
      <c r="J97" s="335"/>
      <c r="K97" s="349"/>
    </row>
    <row r="98" s="1" customFormat="1" ht="15" customHeight="1">
      <c r="B98" s="363"/>
      <c r="C98" s="364"/>
      <c r="D98" s="364"/>
      <c r="E98" s="364"/>
      <c r="F98" s="364"/>
      <c r="G98" s="364"/>
      <c r="H98" s="364"/>
      <c r="I98" s="364"/>
      <c r="J98" s="364"/>
      <c r="K98" s="365"/>
    </row>
    <row r="99" s="1" customFormat="1" ht="18.75" customHeight="1">
      <c r="B99" s="366"/>
      <c r="C99" s="367"/>
      <c r="D99" s="367"/>
      <c r="E99" s="367"/>
      <c r="F99" s="367"/>
      <c r="G99" s="367"/>
      <c r="H99" s="367"/>
      <c r="I99" s="367"/>
      <c r="J99" s="367"/>
      <c r="K99" s="366"/>
    </row>
    <row r="100" s="1" customFormat="1" ht="18.75" customHeight="1">
      <c r="B100" s="343"/>
      <c r="C100" s="343"/>
      <c r="D100" s="343"/>
      <c r="E100" s="343"/>
      <c r="F100" s="343"/>
      <c r="G100" s="343"/>
      <c r="H100" s="343"/>
      <c r="I100" s="343"/>
      <c r="J100" s="343"/>
      <c r="K100" s="343"/>
    </row>
    <row r="101" s="1" customFormat="1" ht="7.5" customHeight="1">
      <c r="B101" s="344"/>
      <c r="C101" s="345"/>
      <c r="D101" s="345"/>
      <c r="E101" s="345"/>
      <c r="F101" s="345"/>
      <c r="G101" s="345"/>
      <c r="H101" s="345"/>
      <c r="I101" s="345"/>
      <c r="J101" s="345"/>
      <c r="K101" s="346"/>
    </row>
    <row r="102" s="1" customFormat="1" ht="45" customHeight="1">
      <c r="B102" s="347"/>
      <c r="C102" s="348" t="s">
        <v>3407</v>
      </c>
      <c r="D102" s="348"/>
      <c r="E102" s="348"/>
      <c r="F102" s="348"/>
      <c r="G102" s="348"/>
      <c r="H102" s="348"/>
      <c r="I102" s="348"/>
      <c r="J102" s="348"/>
      <c r="K102" s="349"/>
    </row>
    <row r="103" s="1" customFormat="1" ht="17.25" customHeight="1">
      <c r="B103" s="347"/>
      <c r="C103" s="350" t="s">
        <v>3362</v>
      </c>
      <c r="D103" s="350"/>
      <c r="E103" s="350"/>
      <c r="F103" s="350" t="s">
        <v>3363</v>
      </c>
      <c r="G103" s="351"/>
      <c r="H103" s="350" t="s">
        <v>56</v>
      </c>
      <c r="I103" s="350" t="s">
        <v>59</v>
      </c>
      <c r="J103" s="350" t="s">
        <v>3364</v>
      </c>
      <c r="K103" s="349"/>
    </row>
    <row r="104" s="1" customFormat="1" ht="17.25" customHeight="1">
      <c r="B104" s="347"/>
      <c r="C104" s="352" t="s">
        <v>3365</v>
      </c>
      <c r="D104" s="352"/>
      <c r="E104" s="352"/>
      <c r="F104" s="353" t="s">
        <v>3366</v>
      </c>
      <c r="G104" s="354"/>
      <c r="H104" s="352"/>
      <c r="I104" s="352"/>
      <c r="J104" s="352" t="s">
        <v>3367</v>
      </c>
      <c r="K104" s="349"/>
    </row>
    <row r="105" s="1" customFormat="1" ht="5.25" customHeight="1">
      <c r="B105" s="347"/>
      <c r="C105" s="350"/>
      <c r="D105" s="350"/>
      <c r="E105" s="350"/>
      <c r="F105" s="350"/>
      <c r="G105" s="368"/>
      <c r="H105" s="350"/>
      <c r="I105" s="350"/>
      <c r="J105" s="350"/>
      <c r="K105" s="349"/>
    </row>
    <row r="106" s="1" customFormat="1" ht="15" customHeight="1">
      <c r="B106" s="347"/>
      <c r="C106" s="335" t="s">
        <v>55</v>
      </c>
      <c r="D106" s="357"/>
      <c r="E106" s="357"/>
      <c r="F106" s="358" t="s">
        <v>3368</v>
      </c>
      <c r="G106" s="335"/>
      <c r="H106" s="335" t="s">
        <v>3408</v>
      </c>
      <c r="I106" s="335" t="s">
        <v>3370</v>
      </c>
      <c r="J106" s="335">
        <v>20</v>
      </c>
      <c r="K106" s="349"/>
    </row>
    <row r="107" s="1" customFormat="1" ht="15" customHeight="1">
      <c r="B107" s="347"/>
      <c r="C107" s="335" t="s">
        <v>3371</v>
      </c>
      <c r="D107" s="335"/>
      <c r="E107" s="335"/>
      <c r="F107" s="358" t="s">
        <v>3368</v>
      </c>
      <c r="G107" s="335"/>
      <c r="H107" s="335" t="s">
        <v>3408</v>
      </c>
      <c r="I107" s="335" t="s">
        <v>3370</v>
      </c>
      <c r="J107" s="335">
        <v>120</v>
      </c>
      <c r="K107" s="349"/>
    </row>
    <row r="108" s="1" customFormat="1" ht="15" customHeight="1">
      <c r="B108" s="360"/>
      <c r="C108" s="335" t="s">
        <v>3373</v>
      </c>
      <c r="D108" s="335"/>
      <c r="E108" s="335"/>
      <c r="F108" s="358" t="s">
        <v>3374</v>
      </c>
      <c r="G108" s="335"/>
      <c r="H108" s="335" t="s">
        <v>3408</v>
      </c>
      <c r="I108" s="335" t="s">
        <v>3370</v>
      </c>
      <c r="J108" s="335">
        <v>50</v>
      </c>
      <c r="K108" s="349"/>
    </row>
    <row r="109" s="1" customFormat="1" ht="15" customHeight="1">
      <c r="B109" s="360"/>
      <c r="C109" s="335" t="s">
        <v>3376</v>
      </c>
      <c r="D109" s="335"/>
      <c r="E109" s="335"/>
      <c r="F109" s="358" t="s">
        <v>3368</v>
      </c>
      <c r="G109" s="335"/>
      <c r="H109" s="335" t="s">
        <v>3408</v>
      </c>
      <c r="I109" s="335" t="s">
        <v>3378</v>
      </c>
      <c r="J109" s="335"/>
      <c r="K109" s="349"/>
    </row>
    <row r="110" s="1" customFormat="1" ht="15" customHeight="1">
      <c r="B110" s="360"/>
      <c r="C110" s="335" t="s">
        <v>3387</v>
      </c>
      <c r="D110" s="335"/>
      <c r="E110" s="335"/>
      <c r="F110" s="358" t="s">
        <v>3374</v>
      </c>
      <c r="G110" s="335"/>
      <c r="H110" s="335" t="s">
        <v>3408</v>
      </c>
      <c r="I110" s="335" t="s">
        <v>3370</v>
      </c>
      <c r="J110" s="335">
        <v>50</v>
      </c>
      <c r="K110" s="349"/>
    </row>
    <row r="111" s="1" customFormat="1" ht="15" customHeight="1">
      <c r="B111" s="360"/>
      <c r="C111" s="335" t="s">
        <v>3395</v>
      </c>
      <c r="D111" s="335"/>
      <c r="E111" s="335"/>
      <c r="F111" s="358" t="s">
        <v>3374</v>
      </c>
      <c r="G111" s="335"/>
      <c r="H111" s="335" t="s">
        <v>3408</v>
      </c>
      <c r="I111" s="335" t="s">
        <v>3370</v>
      </c>
      <c r="J111" s="335">
        <v>50</v>
      </c>
      <c r="K111" s="349"/>
    </row>
    <row r="112" s="1" customFormat="1" ht="15" customHeight="1">
      <c r="B112" s="360"/>
      <c r="C112" s="335" t="s">
        <v>3393</v>
      </c>
      <c r="D112" s="335"/>
      <c r="E112" s="335"/>
      <c r="F112" s="358" t="s">
        <v>3374</v>
      </c>
      <c r="G112" s="335"/>
      <c r="H112" s="335" t="s">
        <v>3408</v>
      </c>
      <c r="I112" s="335" t="s">
        <v>3370</v>
      </c>
      <c r="J112" s="335">
        <v>50</v>
      </c>
      <c r="K112" s="349"/>
    </row>
    <row r="113" s="1" customFormat="1" ht="15" customHeight="1">
      <c r="B113" s="360"/>
      <c r="C113" s="335" t="s">
        <v>55</v>
      </c>
      <c r="D113" s="335"/>
      <c r="E113" s="335"/>
      <c r="F113" s="358" t="s">
        <v>3368</v>
      </c>
      <c r="G113" s="335"/>
      <c r="H113" s="335" t="s">
        <v>3409</v>
      </c>
      <c r="I113" s="335" t="s">
        <v>3370</v>
      </c>
      <c r="J113" s="335">
        <v>20</v>
      </c>
      <c r="K113" s="349"/>
    </row>
    <row r="114" s="1" customFormat="1" ht="15" customHeight="1">
      <c r="B114" s="360"/>
      <c r="C114" s="335" t="s">
        <v>3410</v>
      </c>
      <c r="D114" s="335"/>
      <c r="E114" s="335"/>
      <c r="F114" s="358" t="s">
        <v>3368</v>
      </c>
      <c r="G114" s="335"/>
      <c r="H114" s="335" t="s">
        <v>3411</v>
      </c>
      <c r="I114" s="335" t="s">
        <v>3370</v>
      </c>
      <c r="J114" s="335">
        <v>120</v>
      </c>
      <c r="K114" s="349"/>
    </row>
    <row r="115" s="1" customFormat="1" ht="15" customHeight="1">
      <c r="B115" s="360"/>
      <c r="C115" s="335" t="s">
        <v>40</v>
      </c>
      <c r="D115" s="335"/>
      <c r="E115" s="335"/>
      <c r="F115" s="358" t="s">
        <v>3368</v>
      </c>
      <c r="G115" s="335"/>
      <c r="H115" s="335" t="s">
        <v>3412</v>
      </c>
      <c r="I115" s="335" t="s">
        <v>3403</v>
      </c>
      <c r="J115" s="335"/>
      <c r="K115" s="349"/>
    </row>
    <row r="116" s="1" customFormat="1" ht="15" customHeight="1">
      <c r="B116" s="360"/>
      <c r="C116" s="335" t="s">
        <v>50</v>
      </c>
      <c r="D116" s="335"/>
      <c r="E116" s="335"/>
      <c r="F116" s="358" t="s">
        <v>3368</v>
      </c>
      <c r="G116" s="335"/>
      <c r="H116" s="335" t="s">
        <v>3413</v>
      </c>
      <c r="I116" s="335" t="s">
        <v>3403</v>
      </c>
      <c r="J116" s="335"/>
      <c r="K116" s="349"/>
    </row>
    <row r="117" s="1" customFormat="1" ht="15" customHeight="1">
      <c r="B117" s="360"/>
      <c r="C117" s="335" t="s">
        <v>59</v>
      </c>
      <c r="D117" s="335"/>
      <c r="E117" s="335"/>
      <c r="F117" s="358" t="s">
        <v>3368</v>
      </c>
      <c r="G117" s="335"/>
      <c r="H117" s="335" t="s">
        <v>3414</v>
      </c>
      <c r="I117" s="335" t="s">
        <v>3415</v>
      </c>
      <c r="J117" s="335"/>
      <c r="K117" s="349"/>
    </row>
    <row r="118" s="1" customFormat="1" ht="15" customHeight="1">
      <c r="B118" s="363"/>
      <c r="C118" s="369"/>
      <c r="D118" s="369"/>
      <c r="E118" s="369"/>
      <c r="F118" s="369"/>
      <c r="G118" s="369"/>
      <c r="H118" s="369"/>
      <c r="I118" s="369"/>
      <c r="J118" s="369"/>
      <c r="K118" s="365"/>
    </row>
    <row r="119" s="1" customFormat="1" ht="18.75" customHeight="1">
      <c r="B119" s="370"/>
      <c r="C119" s="371"/>
      <c r="D119" s="371"/>
      <c r="E119" s="371"/>
      <c r="F119" s="372"/>
      <c r="G119" s="371"/>
      <c r="H119" s="371"/>
      <c r="I119" s="371"/>
      <c r="J119" s="371"/>
      <c r="K119" s="370"/>
    </row>
    <row r="120" s="1" customFormat="1" ht="18.75" customHeight="1">
      <c r="B120" s="343"/>
      <c r="C120" s="343"/>
      <c r="D120" s="343"/>
      <c r="E120" s="343"/>
      <c r="F120" s="343"/>
      <c r="G120" s="343"/>
      <c r="H120" s="343"/>
      <c r="I120" s="343"/>
      <c r="J120" s="343"/>
      <c r="K120" s="343"/>
    </row>
    <row r="121" s="1" customFormat="1" ht="7.5" customHeight="1">
      <c r="B121" s="373"/>
      <c r="C121" s="374"/>
      <c r="D121" s="374"/>
      <c r="E121" s="374"/>
      <c r="F121" s="374"/>
      <c r="G121" s="374"/>
      <c r="H121" s="374"/>
      <c r="I121" s="374"/>
      <c r="J121" s="374"/>
      <c r="K121" s="375"/>
    </row>
    <row r="122" s="1" customFormat="1" ht="45" customHeight="1">
      <c r="B122" s="376"/>
      <c r="C122" s="326" t="s">
        <v>3416</v>
      </c>
      <c r="D122" s="326"/>
      <c r="E122" s="326"/>
      <c r="F122" s="326"/>
      <c r="G122" s="326"/>
      <c r="H122" s="326"/>
      <c r="I122" s="326"/>
      <c r="J122" s="326"/>
      <c r="K122" s="377"/>
    </row>
    <row r="123" s="1" customFormat="1" ht="17.25" customHeight="1">
      <c r="B123" s="378"/>
      <c r="C123" s="350" t="s">
        <v>3362</v>
      </c>
      <c r="D123" s="350"/>
      <c r="E123" s="350"/>
      <c r="F123" s="350" t="s">
        <v>3363</v>
      </c>
      <c r="G123" s="351"/>
      <c r="H123" s="350" t="s">
        <v>56</v>
      </c>
      <c r="I123" s="350" t="s">
        <v>59</v>
      </c>
      <c r="J123" s="350" t="s">
        <v>3364</v>
      </c>
      <c r="K123" s="379"/>
    </row>
    <row r="124" s="1" customFormat="1" ht="17.25" customHeight="1">
      <c r="B124" s="378"/>
      <c r="C124" s="352" t="s">
        <v>3365</v>
      </c>
      <c r="D124" s="352"/>
      <c r="E124" s="352"/>
      <c r="F124" s="353" t="s">
        <v>3366</v>
      </c>
      <c r="G124" s="354"/>
      <c r="H124" s="352"/>
      <c r="I124" s="352"/>
      <c r="J124" s="352" t="s">
        <v>3367</v>
      </c>
      <c r="K124" s="379"/>
    </row>
    <row r="125" s="1" customFormat="1" ht="5.25" customHeight="1">
      <c r="B125" s="380"/>
      <c r="C125" s="355"/>
      <c r="D125" s="355"/>
      <c r="E125" s="355"/>
      <c r="F125" s="355"/>
      <c r="G125" s="381"/>
      <c r="H125" s="355"/>
      <c r="I125" s="355"/>
      <c r="J125" s="355"/>
      <c r="K125" s="382"/>
    </row>
    <row r="126" s="1" customFormat="1" ht="15" customHeight="1">
      <c r="B126" s="380"/>
      <c r="C126" s="335" t="s">
        <v>3371</v>
      </c>
      <c r="D126" s="357"/>
      <c r="E126" s="357"/>
      <c r="F126" s="358" t="s">
        <v>3368</v>
      </c>
      <c r="G126" s="335"/>
      <c r="H126" s="335" t="s">
        <v>3408</v>
      </c>
      <c r="I126" s="335" t="s">
        <v>3370</v>
      </c>
      <c r="J126" s="335">
        <v>120</v>
      </c>
      <c r="K126" s="383"/>
    </row>
    <row r="127" s="1" customFormat="1" ht="15" customHeight="1">
      <c r="B127" s="380"/>
      <c r="C127" s="335" t="s">
        <v>3417</v>
      </c>
      <c r="D127" s="335"/>
      <c r="E127" s="335"/>
      <c r="F127" s="358" t="s">
        <v>3368</v>
      </c>
      <c r="G127" s="335"/>
      <c r="H127" s="335" t="s">
        <v>3418</v>
      </c>
      <c r="I127" s="335" t="s">
        <v>3370</v>
      </c>
      <c r="J127" s="335" t="s">
        <v>3419</v>
      </c>
      <c r="K127" s="383"/>
    </row>
    <row r="128" s="1" customFormat="1" ht="15" customHeight="1">
      <c r="B128" s="380"/>
      <c r="C128" s="335" t="s">
        <v>87</v>
      </c>
      <c r="D128" s="335"/>
      <c r="E128" s="335"/>
      <c r="F128" s="358" t="s">
        <v>3368</v>
      </c>
      <c r="G128" s="335"/>
      <c r="H128" s="335" t="s">
        <v>3420</v>
      </c>
      <c r="I128" s="335" t="s">
        <v>3370</v>
      </c>
      <c r="J128" s="335" t="s">
        <v>3419</v>
      </c>
      <c r="K128" s="383"/>
    </row>
    <row r="129" s="1" customFormat="1" ht="15" customHeight="1">
      <c r="B129" s="380"/>
      <c r="C129" s="335" t="s">
        <v>3379</v>
      </c>
      <c r="D129" s="335"/>
      <c r="E129" s="335"/>
      <c r="F129" s="358" t="s">
        <v>3374</v>
      </c>
      <c r="G129" s="335"/>
      <c r="H129" s="335" t="s">
        <v>3380</v>
      </c>
      <c r="I129" s="335" t="s">
        <v>3370</v>
      </c>
      <c r="J129" s="335">
        <v>15</v>
      </c>
      <c r="K129" s="383"/>
    </row>
    <row r="130" s="1" customFormat="1" ht="15" customHeight="1">
      <c r="B130" s="380"/>
      <c r="C130" s="361" t="s">
        <v>3381</v>
      </c>
      <c r="D130" s="361"/>
      <c r="E130" s="361"/>
      <c r="F130" s="362" t="s">
        <v>3374</v>
      </c>
      <c r="G130" s="361"/>
      <c r="H130" s="361" t="s">
        <v>3382</v>
      </c>
      <c r="I130" s="361" t="s">
        <v>3370</v>
      </c>
      <c r="J130" s="361">
        <v>15</v>
      </c>
      <c r="K130" s="383"/>
    </row>
    <row r="131" s="1" customFormat="1" ht="15" customHeight="1">
      <c r="B131" s="380"/>
      <c r="C131" s="361" t="s">
        <v>3383</v>
      </c>
      <c r="D131" s="361"/>
      <c r="E131" s="361"/>
      <c r="F131" s="362" t="s">
        <v>3374</v>
      </c>
      <c r="G131" s="361"/>
      <c r="H131" s="361" t="s">
        <v>3384</v>
      </c>
      <c r="I131" s="361" t="s">
        <v>3370</v>
      </c>
      <c r="J131" s="361">
        <v>20</v>
      </c>
      <c r="K131" s="383"/>
    </row>
    <row r="132" s="1" customFormat="1" ht="15" customHeight="1">
      <c r="B132" s="380"/>
      <c r="C132" s="361" t="s">
        <v>3385</v>
      </c>
      <c r="D132" s="361"/>
      <c r="E132" s="361"/>
      <c r="F132" s="362" t="s">
        <v>3374</v>
      </c>
      <c r="G132" s="361"/>
      <c r="H132" s="361" t="s">
        <v>3386</v>
      </c>
      <c r="I132" s="361" t="s">
        <v>3370</v>
      </c>
      <c r="J132" s="361">
        <v>20</v>
      </c>
      <c r="K132" s="383"/>
    </row>
    <row r="133" s="1" customFormat="1" ht="15" customHeight="1">
      <c r="B133" s="380"/>
      <c r="C133" s="335" t="s">
        <v>3373</v>
      </c>
      <c r="D133" s="335"/>
      <c r="E133" s="335"/>
      <c r="F133" s="358" t="s">
        <v>3374</v>
      </c>
      <c r="G133" s="335"/>
      <c r="H133" s="335" t="s">
        <v>3408</v>
      </c>
      <c r="I133" s="335" t="s">
        <v>3370</v>
      </c>
      <c r="J133" s="335">
        <v>50</v>
      </c>
      <c r="K133" s="383"/>
    </row>
    <row r="134" s="1" customFormat="1" ht="15" customHeight="1">
      <c r="B134" s="380"/>
      <c r="C134" s="335" t="s">
        <v>3387</v>
      </c>
      <c r="D134" s="335"/>
      <c r="E134" s="335"/>
      <c r="F134" s="358" t="s">
        <v>3374</v>
      </c>
      <c r="G134" s="335"/>
      <c r="H134" s="335" t="s">
        <v>3408</v>
      </c>
      <c r="I134" s="335" t="s">
        <v>3370</v>
      </c>
      <c r="J134" s="335">
        <v>50</v>
      </c>
      <c r="K134" s="383"/>
    </row>
    <row r="135" s="1" customFormat="1" ht="15" customHeight="1">
      <c r="B135" s="380"/>
      <c r="C135" s="335" t="s">
        <v>3393</v>
      </c>
      <c r="D135" s="335"/>
      <c r="E135" s="335"/>
      <c r="F135" s="358" t="s">
        <v>3374</v>
      </c>
      <c r="G135" s="335"/>
      <c r="H135" s="335" t="s">
        <v>3408</v>
      </c>
      <c r="I135" s="335" t="s">
        <v>3370</v>
      </c>
      <c r="J135" s="335">
        <v>50</v>
      </c>
      <c r="K135" s="383"/>
    </row>
    <row r="136" s="1" customFormat="1" ht="15" customHeight="1">
      <c r="B136" s="380"/>
      <c r="C136" s="335" t="s">
        <v>3395</v>
      </c>
      <c r="D136" s="335"/>
      <c r="E136" s="335"/>
      <c r="F136" s="358" t="s">
        <v>3374</v>
      </c>
      <c r="G136" s="335"/>
      <c r="H136" s="335" t="s">
        <v>3408</v>
      </c>
      <c r="I136" s="335" t="s">
        <v>3370</v>
      </c>
      <c r="J136" s="335">
        <v>50</v>
      </c>
      <c r="K136" s="383"/>
    </row>
    <row r="137" s="1" customFormat="1" ht="15" customHeight="1">
      <c r="B137" s="380"/>
      <c r="C137" s="335" t="s">
        <v>3396</v>
      </c>
      <c r="D137" s="335"/>
      <c r="E137" s="335"/>
      <c r="F137" s="358" t="s">
        <v>3374</v>
      </c>
      <c r="G137" s="335"/>
      <c r="H137" s="335" t="s">
        <v>3421</v>
      </c>
      <c r="I137" s="335" t="s">
        <v>3370</v>
      </c>
      <c r="J137" s="335">
        <v>255</v>
      </c>
      <c r="K137" s="383"/>
    </row>
    <row r="138" s="1" customFormat="1" ht="15" customHeight="1">
      <c r="B138" s="380"/>
      <c r="C138" s="335" t="s">
        <v>3398</v>
      </c>
      <c r="D138" s="335"/>
      <c r="E138" s="335"/>
      <c r="F138" s="358" t="s">
        <v>3368</v>
      </c>
      <c r="G138" s="335"/>
      <c r="H138" s="335" t="s">
        <v>3422</v>
      </c>
      <c r="I138" s="335" t="s">
        <v>3400</v>
      </c>
      <c r="J138" s="335"/>
      <c r="K138" s="383"/>
    </row>
    <row r="139" s="1" customFormat="1" ht="15" customHeight="1">
      <c r="B139" s="380"/>
      <c r="C139" s="335" t="s">
        <v>3401</v>
      </c>
      <c r="D139" s="335"/>
      <c r="E139" s="335"/>
      <c r="F139" s="358" t="s">
        <v>3368</v>
      </c>
      <c r="G139" s="335"/>
      <c r="H139" s="335" t="s">
        <v>3423</v>
      </c>
      <c r="I139" s="335" t="s">
        <v>3403</v>
      </c>
      <c r="J139" s="335"/>
      <c r="K139" s="383"/>
    </row>
    <row r="140" s="1" customFormat="1" ht="15" customHeight="1">
      <c r="B140" s="380"/>
      <c r="C140" s="335" t="s">
        <v>3404</v>
      </c>
      <c r="D140" s="335"/>
      <c r="E140" s="335"/>
      <c r="F140" s="358" t="s">
        <v>3368</v>
      </c>
      <c r="G140" s="335"/>
      <c r="H140" s="335" t="s">
        <v>3404</v>
      </c>
      <c r="I140" s="335" t="s">
        <v>3403</v>
      </c>
      <c r="J140" s="335"/>
      <c r="K140" s="383"/>
    </row>
    <row r="141" s="1" customFormat="1" ht="15" customHeight="1">
      <c r="B141" s="380"/>
      <c r="C141" s="335" t="s">
        <v>40</v>
      </c>
      <c r="D141" s="335"/>
      <c r="E141" s="335"/>
      <c r="F141" s="358" t="s">
        <v>3368</v>
      </c>
      <c r="G141" s="335"/>
      <c r="H141" s="335" t="s">
        <v>3424</v>
      </c>
      <c r="I141" s="335" t="s">
        <v>3403</v>
      </c>
      <c r="J141" s="335"/>
      <c r="K141" s="383"/>
    </row>
    <row r="142" s="1" customFormat="1" ht="15" customHeight="1">
      <c r="B142" s="380"/>
      <c r="C142" s="335" t="s">
        <v>3425</v>
      </c>
      <c r="D142" s="335"/>
      <c r="E142" s="335"/>
      <c r="F142" s="358" t="s">
        <v>3368</v>
      </c>
      <c r="G142" s="335"/>
      <c r="H142" s="335" t="s">
        <v>3426</v>
      </c>
      <c r="I142" s="335" t="s">
        <v>3403</v>
      </c>
      <c r="J142" s="335"/>
      <c r="K142" s="383"/>
    </row>
    <row r="143" s="1" customFormat="1" ht="15" customHeight="1">
      <c r="B143" s="384"/>
      <c r="C143" s="385"/>
      <c r="D143" s="385"/>
      <c r="E143" s="385"/>
      <c r="F143" s="385"/>
      <c r="G143" s="385"/>
      <c r="H143" s="385"/>
      <c r="I143" s="385"/>
      <c r="J143" s="385"/>
      <c r="K143" s="386"/>
    </row>
    <row r="144" s="1" customFormat="1" ht="18.75" customHeight="1">
      <c r="B144" s="371"/>
      <c r="C144" s="371"/>
      <c r="D144" s="371"/>
      <c r="E144" s="371"/>
      <c r="F144" s="372"/>
      <c r="G144" s="371"/>
      <c r="H144" s="371"/>
      <c r="I144" s="371"/>
      <c r="J144" s="371"/>
      <c r="K144" s="371"/>
    </row>
    <row r="145" s="1" customFormat="1" ht="18.75" customHeight="1">
      <c r="B145" s="343"/>
      <c r="C145" s="343"/>
      <c r="D145" s="343"/>
      <c r="E145" s="343"/>
      <c r="F145" s="343"/>
      <c r="G145" s="343"/>
      <c r="H145" s="343"/>
      <c r="I145" s="343"/>
      <c r="J145" s="343"/>
      <c r="K145" s="343"/>
    </row>
    <row r="146" s="1" customFormat="1" ht="7.5" customHeight="1">
      <c r="B146" s="344"/>
      <c r="C146" s="345"/>
      <c r="D146" s="345"/>
      <c r="E146" s="345"/>
      <c r="F146" s="345"/>
      <c r="G146" s="345"/>
      <c r="H146" s="345"/>
      <c r="I146" s="345"/>
      <c r="J146" s="345"/>
      <c r="K146" s="346"/>
    </row>
    <row r="147" s="1" customFormat="1" ht="45" customHeight="1">
      <c r="B147" s="347"/>
      <c r="C147" s="348" t="s">
        <v>3427</v>
      </c>
      <c r="D147" s="348"/>
      <c r="E147" s="348"/>
      <c r="F147" s="348"/>
      <c r="G147" s="348"/>
      <c r="H147" s="348"/>
      <c r="I147" s="348"/>
      <c r="J147" s="348"/>
      <c r="K147" s="349"/>
    </row>
    <row r="148" s="1" customFormat="1" ht="17.25" customHeight="1">
      <c r="B148" s="347"/>
      <c r="C148" s="350" t="s">
        <v>3362</v>
      </c>
      <c r="D148" s="350"/>
      <c r="E148" s="350"/>
      <c r="F148" s="350" t="s">
        <v>3363</v>
      </c>
      <c r="G148" s="351"/>
      <c r="H148" s="350" t="s">
        <v>56</v>
      </c>
      <c r="I148" s="350" t="s">
        <v>59</v>
      </c>
      <c r="J148" s="350" t="s">
        <v>3364</v>
      </c>
      <c r="K148" s="349"/>
    </row>
    <row r="149" s="1" customFormat="1" ht="17.25" customHeight="1">
      <c r="B149" s="347"/>
      <c r="C149" s="352" t="s">
        <v>3365</v>
      </c>
      <c r="D149" s="352"/>
      <c r="E149" s="352"/>
      <c r="F149" s="353" t="s">
        <v>3366</v>
      </c>
      <c r="G149" s="354"/>
      <c r="H149" s="352"/>
      <c r="I149" s="352"/>
      <c r="J149" s="352" t="s">
        <v>3367</v>
      </c>
      <c r="K149" s="349"/>
    </row>
    <row r="150" s="1" customFormat="1" ht="5.25" customHeight="1">
      <c r="B150" s="360"/>
      <c r="C150" s="355"/>
      <c r="D150" s="355"/>
      <c r="E150" s="355"/>
      <c r="F150" s="355"/>
      <c r="G150" s="356"/>
      <c r="H150" s="355"/>
      <c r="I150" s="355"/>
      <c r="J150" s="355"/>
      <c r="K150" s="383"/>
    </row>
    <row r="151" s="1" customFormat="1" ht="15" customHeight="1">
      <c r="B151" s="360"/>
      <c r="C151" s="387" t="s">
        <v>3371</v>
      </c>
      <c r="D151" s="335"/>
      <c r="E151" s="335"/>
      <c r="F151" s="388" t="s">
        <v>3368</v>
      </c>
      <c r="G151" s="335"/>
      <c r="H151" s="387" t="s">
        <v>3408</v>
      </c>
      <c r="I151" s="387" t="s">
        <v>3370</v>
      </c>
      <c r="J151" s="387">
        <v>120</v>
      </c>
      <c r="K151" s="383"/>
    </row>
    <row r="152" s="1" customFormat="1" ht="15" customHeight="1">
      <c r="B152" s="360"/>
      <c r="C152" s="387" t="s">
        <v>3417</v>
      </c>
      <c r="D152" s="335"/>
      <c r="E152" s="335"/>
      <c r="F152" s="388" t="s">
        <v>3368</v>
      </c>
      <c r="G152" s="335"/>
      <c r="H152" s="387" t="s">
        <v>3428</v>
      </c>
      <c r="I152" s="387" t="s">
        <v>3370</v>
      </c>
      <c r="J152" s="387" t="s">
        <v>3419</v>
      </c>
      <c r="K152" s="383"/>
    </row>
    <row r="153" s="1" customFormat="1" ht="15" customHeight="1">
      <c r="B153" s="360"/>
      <c r="C153" s="387" t="s">
        <v>87</v>
      </c>
      <c r="D153" s="335"/>
      <c r="E153" s="335"/>
      <c r="F153" s="388" t="s">
        <v>3368</v>
      </c>
      <c r="G153" s="335"/>
      <c r="H153" s="387" t="s">
        <v>3429</v>
      </c>
      <c r="I153" s="387" t="s">
        <v>3370</v>
      </c>
      <c r="J153" s="387" t="s">
        <v>3419</v>
      </c>
      <c r="K153" s="383"/>
    </row>
    <row r="154" s="1" customFormat="1" ht="15" customHeight="1">
      <c r="B154" s="360"/>
      <c r="C154" s="387" t="s">
        <v>3373</v>
      </c>
      <c r="D154" s="335"/>
      <c r="E154" s="335"/>
      <c r="F154" s="388" t="s">
        <v>3374</v>
      </c>
      <c r="G154" s="335"/>
      <c r="H154" s="387" t="s">
        <v>3408</v>
      </c>
      <c r="I154" s="387" t="s">
        <v>3370</v>
      </c>
      <c r="J154" s="387">
        <v>50</v>
      </c>
      <c r="K154" s="383"/>
    </row>
    <row r="155" s="1" customFormat="1" ht="15" customHeight="1">
      <c r="B155" s="360"/>
      <c r="C155" s="387" t="s">
        <v>3376</v>
      </c>
      <c r="D155" s="335"/>
      <c r="E155" s="335"/>
      <c r="F155" s="388" t="s">
        <v>3368</v>
      </c>
      <c r="G155" s="335"/>
      <c r="H155" s="387" t="s">
        <v>3408</v>
      </c>
      <c r="I155" s="387" t="s">
        <v>3378</v>
      </c>
      <c r="J155" s="387"/>
      <c r="K155" s="383"/>
    </row>
    <row r="156" s="1" customFormat="1" ht="15" customHeight="1">
      <c r="B156" s="360"/>
      <c r="C156" s="387" t="s">
        <v>3387</v>
      </c>
      <c r="D156" s="335"/>
      <c r="E156" s="335"/>
      <c r="F156" s="388" t="s">
        <v>3374</v>
      </c>
      <c r="G156" s="335"/>
      <c r="H156" s="387" t="s">
        <v>3408</v>
      </c>
      <c r="I156" s="387" t="s">
        <v>3370</v>
      </c>
      <c r="J156" s="387">
        <v>50</v>
      </c>
      <c r="K156" s="383"/>
    </row>
    <row r="157" s="1" customFormat="1" ht="15" customHeight="1">
      <c r="B157" s="360"/>
      <c r="C157" s="387" t="s">
        <v>3395</v>
      </c>
      <c r="D157" s="335"/>
      <c r="E157" s="335"/>
      <c r="F157" s="388" t="s">
        <v>3374</v>
      </c>
      <c r="G157" s="335"/>
      <c r="H157" s="387" t="s">
        <v>3408</v>
      </c>
      <c r="I157" s="387" t="s">
        <v>3370</v>
      </c>
      <c r="J157" s="387">
        <v>50</v>
      </c>
      <c r="K157" s="383"/>
    </row>
    <row r="158" s="1" customFormat="1" ht="15" customHeight="1">
      <c r="B158" s="360"/>
      <c r="C158" s="387" t="s">
        <v>3393</v>
      </c>
      <c r="D158" s="335"/>
      <c r="E158" s="335"/>
      <c r="F158" s="388" t="s">
        <v>3374</v>
      </c>
      <c r="G158" s="335"/>
      <c r="H158" s="387" t="s">
        <v>3408</v>
      </c>
      <c r="I158" s="387" t="s">
        <v>3370</v>
      </c>
      <c r="J158" s="387">
        <v>50</v>
      </c>
      <c r="K158" s="383"/>
    </row>
    <row r="159" s="1" customFormat="1" ht="15" customHeight="1">
      <c r="B159" s="360"/>
      <c r="C159" s="387" t="s">
        <v>137</v>
      </c>
      <c r="D159" s="335"/>
      <c r="E159" s="335"/>
      <c r="F159" s="388" t="s">
        <v>3368</v>
      </c>
      <c r="G159" s="335"/>
      <c r="H159" s="387" t="s">
        <v>3430</v>
      </c>
      <c r="I159" s="387" t="s">
        <v>3370</v>
      </c>
      <c r="J159" s="387" t="s">
        <v>3431</v>
      </c>
      <c r="K159" s="383"/>
    </row>
    <row r="160" s="1" customFormat="1" ht="15" customHeight="1">
      <c r="B160" s="360"/>
      <c r="C160" s="387" t="s">
        <v>3432</v>
      </c>
      <c r="D160" s="335"/>
      <c r="E160" s="335"/>
      <c r="F160" s="388" t="s">
        <v>3368</v>
      </c>
      <c r="G160" s="335"/>
      <c r="H160" s="387" t="s">
        <v>3433</v>
      </c>
      <c r="I160" s="387" t="s">
        <v>3403</v>
      </c>
      <c r="J160" s="387"/>
      <c r="K160" s="383"/>
    </row>
    <row r="161" s="1" customFormat="1" ht="15" customHeight="1">
      <c r="B161" s="389"/>
      <c r="C161" s="369"/>
      <c r="D161" s="369"/>
      <c r="E161" s="369"/>
      <c r="F161" s="369"/>
      <c r="G161" s="369"/>
      <c r="H161" s="369"/>
      <c r="I161" s="369"/>
      <c r="J161" s="369"/>
      <c r="K161" s="390"/>
    </row>
    <row r="162" s="1" customFormat="1" ht="18.75" customHeight="1">
      <c r="B162" s="371"/>
      <c r="C162" s="381"/>
      <c r="D162" s="381"/>
      <c r="E162" s="381"/>
      <c r="F162" s="391"/>
      <c r="G162" s="381"/>
      <c r="H162" s="381"/>
      <c r="I162" s="381"/>
      <c r="J162" s="381"/>
      <c r="K162" s="371"/>
    </row>
    <row r="163" s="1" customFormat="1" ht="18.75" customHeight="1">
      <c r="B163" s="343"/>
      <c r="C163" s="343"/>
      <c r="D163" s="343"/>
      <c r="E163" s="343"/>
      <c r="F163" s="343"/>
      <c r="G163" s="343"/>
      <c r="H163" s="343"/>
      <c r="I163" s="343"/>
      <c r="J163" s="343"/>
      <c r="K163" s="343"/>
    </row>
    <row r="164" s="1" customFormat="1" ht="7.5" customHeight="1">
      <c r="B164" s="322"/>
      <c r="C164" s="323"/>
      <c r="D164" s="323"/>
      <c r="E164" s="323"/>
      <c r="F164" s="323"/>
      <c r="G164" s="323"/>
      <c r="H164" s="323"/>
      <c r="I164" s="323"/>
      <c r="J164" s="323"/>
      <c r="K164" s="324"/>
    </row>
    <row r="165" s="1" customFormat="1" ht="45" customHeight="1">
      <c r="B165" s="325"/>
      <c r="C165" s="326" t="s">
        <v>3434</v>
      </c>
      <c r="D165" s="326"/>
      <c r="E165" s="326"/>
      <c r="F165" s="326"/>
      <c r="G165" s="326"/>
      <c r="H165" s="326"/>
      <c r="I165" s="326"/>
      <c r="J165" s="326"/>
      <c r="K165" s="327"/>
    </row>
    <row r="166" s="1" customFormat="1" ht="17.25" customHeight="1">
      <c r="B166" s="325"/>
      <c r="C166" s="350" t="s">
        <v>3362</v>
      </c>
      <c r="D166" s="350"/>
      <c r="E166" s="350"/>
      <c r="F166" s="350" t="s">
        <v>3363</v>
      </c>
      <c r="G166" s="392"/>
      <c r="H166" s="393" t="s">
        <v>56</v>
      </c>
      <c r="I166" s="393" t="s">
        <v>59</v>
      </c>
      <c r="J166" s="350" t="s">
        <v>3364</v>
      </c>
      <c r="K166" s="327"/>
    </row>
    <row r="167" s="1" customFormat="1" ht="17.25" customHeight="1">
      <c r="B167" s="328"/>
      <c r="C167" s="352" t="s">
        <v>3365</v>
      </c>
      <c r="D167" s="352"/>
      <c r="E167" s="352"/>
      <c r="F167" s="353" t="s">
        <v>3366</v>
      </c>
      <c r="G167" s="394"/>
      <c r="H167" s="395"/>
      <c r="I167" s="395"/>
      <c r="J167" s="352" t="s">
        <v>3367</v>
      </c>
      <c r="K167" s="330"/>
    </row>
    <row r="168" s="1" customFormat="1" ht="5.25" customHeight="1">
      <c r="B168" s="360"/>
      <c r="C168" s="355"/>
      <c r="D168" s="355"/>
      <c r="E168" s="355"/>
      <c r="F168" s="355"/>
      <c r="G168" s="356"/>
      <c r="H168" s="355"/>
      <c r="I168" s="355"/>
      <c r="J168" s="355"/>
      <c r="K168" s="383"/>
    </row>
    <row r="169" s="1" customFormat="1" ht="15" customHeight="1">
      <c r="B169" s="360"/>
      <c r="C169" s="335" t="s">
        <v>3371</v>
      </c>
      <c r="D169" s="335"/>
      <c r="E169" s="335"/>
      <c r="F169" s="358" t="s">
        <v>3368</v>
      </c>
      <c r="G169" s="335"/>
      <c r="H169" s="335" t="s">
        <v>3408</v>
      </c>
      <c r="I169" s="335" t="s">
        <v>3370</v>
      </c>
      <c r="J169" s="335">
        <v>120</v>
      </c>
      <c r="K169" s="383"/>
    </row>
    <row r="170" s="1" customFormat="1" ht="15" customHeight="1">
      <c r="B170" s="360"/>
      <c r="C170" s="335" t="s">
        <v>3417</v>
      </c>
      <c r="D170" s="335"/>
      <c r="E170" s="335"/>
      <c r="F170" s="358" t="s">
        <v>3368</v>
      </c>
      <c r="G170" s="335"/>
      <c r="H170" s="335" t="s">
        <v>3418</v>
      </c>
      <c r="I170" s="335" t="s">
        <v>3370</v>
      </c>
      <c r="J170" s="335" t="s">
        <v>3419</v>
      </c>
      <c r="K170" s="383"/>
    </row>
    <row r="171" s="1" customFormat="1" ht="15" customHeight="1">
      <c r="B171" s="360"/>
      <c r="C171" s="335" t="s">
        <v>87</v>
      </c>
      <c r="D171" s="335"/>
      <c r="E171" s="335"/>
      <c r="F171" s="358" t="s">
        <v>3368</v>
      </c>
      <c r="G171" s="335"/>
      <c r="H171" s="335" t="s">
        <v>3435</v>
      </c>
      <c r="I171" s="335" t="s">
        <v>3370</v>
      </c>
      <c r="J171" s="335" t="s">
        <v>3419</v>
      </c>
      <c r="K171" s="383"/>
    </row>
    <row r="172" s="1" customFormat="1" ht="15" customHeight="1">
      <c r="B172" s="360"/>
      <c r="C172" s="335" t="s">
        <v>3373</v>
      </c>
      <c r="D172" s="335"/>
      <c r="E172" s="335"/>
      <c r="F172" s="358" t="s">
        <v>3374</v>
      </c>
      <c r="G172" s="335"/>
      <c r="H172" s="335" t="s">
        <v>3435</v>
      </c>
      <c r="I172" s="335" t="s">
        <v>3370</v>
      </c>
      <c r="J172" s="335">
        <v>50</v>
      </c>
      <c r="K172" s="383"/>
    </row>
    <row r="173" s="1" customFormat="1" ht="15" customHeight="1">
      <c r="B173" s="360"/>
      <c r="C173" s="335" t="s">
        <v>3376</v>
      </c>
      <c r="D173" s="335"/>
      <c r="E173" s="335"/>
      <c r="F173" s="358" t="s">
        <v>3368</v>
      </c>
      <c r="G173" s="335"/>
      <c r="H173" s="335" t="s">
        <v>3435</v>
      </c>
      <c r="I173" s="335" t="s">
        <v>3378</v>
      </c>
      <c r="J173" s="335"/>
      <c r="K173" s="383"/>
    </row>
    <row r="174" s="1" customFormat="1" ht="15" customHeight="1">
      <c r="B174" s="360"/>
      <c r="C174" s="335" t="s">
        <v>3387</v>
      </c>
      <c r="D174" s="335"/>
      <c r="E174" s="335"/>
      <c r="F174" s="358" t="s">
        <v>3374</v>
      </c>
      <c r="G174" s="335"/>
      <c r="H174" s="335" t="s">
        <v>3435</v>
      </c>
      <c r="I174" s="335" t="s">
        <v>3370</v>
      </c>
      <c r="J174" s="335">
        <v>50</v>
      </c>
      <c r="K174" s="383"/>
    </row>
    <row r="175" s="1" customFormat="1" ht="15" customHeight="1">
      <c r="B175" s="360"/>
      <c r="C175" s="335" t="s">
        <v>3395</v>
      </c>
      <c r="D175" s="335"/>
      <c r="E175" s="335"/>
      <c r="F175" s="358" t="s">
        <v>3374</v>
      </c>
      <c r="G175" s="335"/>
      <c r="H175" s="335" t="s">
        <v>3435</v>
      </c>
      <c r="I175" s="335" t="s">
        <v>3370</v>
      </c>
      <c r="J175" s="335">
        <v>50</v>
      </c>
      <c r="K175" s="383"/>
    </row>
    <row r="176" s="1" customFormat="1" ht="15" customHeight="1">
      <c r="B176" s="360"/>
      <c r="C176" s="335" t="s">
        <v>3393</v>
      </c>
      <c r="D176" s="335"/>
      <c r="E176" s="335"/>
      <c r="F176" s="358" t="s">
        <v>3374</v>
      </c>
      <c r="G176" s="335"/>
      <c r="H176" s="335" t="s">
        <v>3435</v>
      </c>
      <c r="I176" s="335" t="s">
        <v>3370</v>
      </c>
      <c r="J176" s="335">
        <v>50</v>
      </c>
      <c r="K176" s="383"/>
    </row>
    <row r="177" s="1" customFormat="1" ht="15" customHeight="1">
      <c r="B177" s="360"/>
      <c r="C177" s="335" t="s">
        <v>166</v>
      </c>
      <c r="D177" s="335"/>
      <c r="E177" s="335"/>
      <c r="F177" s="358" t="s">
        <v>3368</v>
      </c>
      <c r="G177" s="335"/>
      <c r="H177" s="335" t="s">
        <v>3436</v>
      </c>
      <c r="I177" s="335" t="s">
        <v>3437</v>
      </c>
      <c r="J177" s="335"/>
      <c r="K177" s="383"/>
    </row>
    <row r="178" s="1" customFormat="1" ht="15" customHeight="1">
      <c r="B178" s="360"/>
      <c r="C178" s="335" t="s">
        <v>59</v>
      </c>
      <c r="D178" s="335"/>
      <c r="E178" s="335"/>
      <c r="F178" s="358" t="s">
        <v>3368</v>
      </c>
      <c r="G178" s="335"/>
      <c r="H178" s="335" t="s">
        <v>3438</v>
      </c>
      <c r="I178" s="335" t="s">
        <v>3439</v>
      </c>
      <c r="J178" s="335">
        <v>1</v>
      </c>
      <c r="K178" s="383"/>
    </row>
    <row r="179" s="1" customFormat="1" ht="15" customHeight="1">
      <c r="B179" s="360"/>
      <c r="C179" s="335" t="s">
        <v>55</v>
      </c>
      <c r="D179" s="335"/>
      <c r="E179" s="335"/>
      <c r="F179" s="358" t="s">
        <v>3368</v>
      </c>
      <c r="G179" s="335"/>
      <c r="H179" s="335" t="s">
        <v>3440</v>
      </c>
      <c r="I179" s="335" t="s">
        <v>3370</v>
      </c>
      <c r="J179" s="335">
        <v>20</v>
      </c>
      <c r="K179" s="383"/>
    </row>
    <row r="180" s="1" customFormat="1" ht="15" customHeight="1">
      <c r="B180" s="360"/>
      <c r="C180" s="335" t="s">
        <v>56</v>
      </c>
      <c r="D180" s="335"/>
      <c r="E180" s="335"/>
      <c r="F180" s="358" t="s">
        <v>3368</v>
      </c>
      <c r="G180" s="335"/>
      <c r="H180" s="335" t="s">
        <v>3441</v>
      </c>
      <c r="I180" s="335" t="s">
        <v>3370</v>
      </c>
      <c r="J180" s="335">
        <v>255</v>
      </c>
      <c r="K180" s="383"/>
    </row>
    <row r="181" s="1" customFormat="1" ht="15" customHeight="1">
      <c r="B181" s="360"/>
      <c r="C181" s="335" t="s">
        <v>167</v>
      </c>
      <c r="D181" s="335"/>
      <c r="E181" s="335"/>
      <c r="F181" s="358" t="s">
        <v>3368</v>
      </c>
      <c r="G181" s="335"/>
      <c r="H181" s="335" t="s">
        <v>3332</v>
      </c>
      <c r="I181" s="335" t="s">
        <v>3370</v>
      </c>
      <c r="J181" s="335">
        <v>10</v>
      </c>
      <c r="K181" s="383"/>
    </row>
    <row r="182" s="1" customFormat="1" ht="15" customHeight="1">
      <c r="B182" s="360"/>
      <c r="C182" s="335" t="s">
        <v>168</v>
      </c>
      <c r="D182" s="335"/>
      <c r="E182" s="335"/>
      <c r="F182" s="358" t="s">
        <v>3368</v>
      </c>
      <c r="G182" s="335"/>
      <c r="H182" s="335" t="s">
        <v>3442</v>
      </c>
      <c r="I182" s="335" t="s">
        <v>3403</v>
      </c>
      <c r="J182" s="335"/>
      <c r="K182" s="383"/>
    </row>
    <row r="183" s="1" customFormat="1" ht="15" customHeight="1">
      <c r="B183" s="360"/>
      <c r="C183" s="335" t="s">
        <v>3443</v>
      </c>
      <c r="D183" s="335"/>
      <c r="E183" s="335"/>
      <c r="F183" s="358" t="s">
        <v>3368</v>
      </c>
      <c r="G183" s="335"/>
      <c r="H183" s="335" t="s">
        <v>3444</v>
      </c>
      <c r="I183" s="335" t="s">
        <v>3403</v>
      </c>
      <c r="J183" s="335"/>
      <c r="K183" s="383"/>
    </row>
    <row r="184" s="1" customFormat="1" ht="15" customHeight="1">
      <c r="B184" s="360"/>
      <c r="C184" s="335" t="s">
        <v>3432</v>
      </c>
      <c r="D184" s="335"/>
      <c r="E184" s="335"/>
      <c r="F184" s="358" t="s">
        <v>3368</v>
      </c>
      <c r="G184" s="335"/>
      <c r="H184" s="335" t="s">
        <v>3445</v>
      </c>
      <c r="I184" s="335" t="s">
        <v>3403</v>
      </c>
      <c r="J184" s="335"/>
      <c r="K184" s="383"/>
    </row>
    <row r="185" s="1" customFormat="1" ht="15" customHeight="1">
      <c r="B185" s="360"/>
      <c r="C185" s="335" t="s">
        <v>170</v>
      </c>
      <c r="D185" s="335"/>
      <c r="E185" s="335"/>
      <c r="F185" s="358" t="s">
        <v>3374</v>
      </c>
      <c r="G185" s="335"/>
      <c r="H185" s="335" t="s">
        <v>3446</v>
      </c>
      <c r="I185" s="335" t="s">
        <v>3370</v>
      </c>
      <c r="J185" s="335">
        <v>50</v>
      </c>
      <c r="K185" s="383"/>
    </row>
    <row r="186" s="1" customFormat="1" ht="15" customHeight="1">
      <c r="B186" s="360"/>
      <c r="C186" s="335" t="s">
        <v>3447</v>
      </c>
      <c r="D186" s="335"/>
      <c r="E186" s="335"/>
      <c r="F186" s="358" t="s">
        <v>3374</v>
      </c>
      <c r="G186" s="335"/>
      <c r="H186" s="335" t="s">
        <v>3448</v>
      </c>
      <c r="I186" s="335" t="s">
        <v>3449</v>
      </c>
      <c r="J186" s="335"/>
      <c r="K186" s="383"/>
    </row>
    <row r="187" s="1" customFormat="1" ht="15" customHeight="1">
      <c r="B187" s="360"/>
      <c r="C187" s="335" t="s">
        <v>3450</v>
      </c>
      <c r="D187" s="335"/>
      <c r="E187" s="335"/>
      <c r="F187" s="358" t="s">
        <v>3374</v>
      </c>
      <c r="G187" s="335"/>
      <c r="H187" s="335" t="s">
        <v>3451</v>
      </c>
      <c r="I187" s="335" t="s">
        <v>3449</v>
      </c>
      <c r="J187" s="335"/>
      <c r="K187" s="383"/>
    </row>
    <row r="188" s="1" customFormat="1" ht="15" customHeight="1">
      <c r="B188" s="360"/>
      <c r="C188" s="335" t="s">
        <v>3452</v>
      </c>
      <c r="D188" s="335"/>
      <c r="E188" s="335"/>
      <c r="F188" s="358" t="s">
        <v>3374</v>
      </c>
      <c r="G188" s="335"/>
      <c r="H188" s="335" t="s">
        <v>3453</v>
      </c>
      <c r="I188" s="335" t="s">
        <v>3449</v>
      </c>
      <c r="J188" s="335"/>
      <c r="K188" s="383"/>
    </row>
    <row r="189" s="1" customFormat="1" ht="15" customHeight="1">
      <c r="B189" s="360"/>
      <c r="C189" s="396" t="s">
        <v>3454</v>
      </c>
      <c r="D189" s="335"/>
      <c r="E189" s="335"/>
      <c r="F189" s="358" t="s">
        <v>3374</v>
      </c>
      <c r="G189" s="335"/>
      <c r="H189" s="335" t="s">
        <v>3455</v>
      </c>
      <c r="I189" s="335" t="s">
        <v>3456</v>
      </c>
      <c r="J189" s="397" t="s">
        <v>3457</v>
      </c>
      <c r="K189" s="383"/>
    </row>
    <row r="190" s="18" customFormat="1" ht="15" customHeight="1">
      <c r="B190" s="398"/>
      <c r="C190" s="399" t="s">
        <v>3458</v>
      </c>
      <c r="D190" s="400"/>
      <c r="E190" s="400"/>
      <c r="F190" s="401" t="s">
        <v>3374</v>
      </c>
      <c r="G190" s="400"/>
      <c r="H190" s="400" t="s">
        <v>3459</v>
      </c>
      <c r="I190" s="400" t="s">
        <v>3456</v>
      </c>
      <c r="J190" s="402" t="s">
        <v>3457</v>
      </c>
      <c r="K190" s="403"/>
    </row>
    <row r="191" s="1" customFormat="1" ht="15" customHeight="1">
      <c r="B191" s="360"/>
      <c r="C191" s="396" t="s">
        <v>44</v>
      </c>
      <c r="D191" s="335"/>
      <c r="E191" s="335"/>
      <c r="F191" s="358" t="s">
        <v>3368</v>
      </c>
      <c r="G191" s="335"/>
      <c r="H191" s="332" t="s">
        <v>3460</v>
      </c>
      <c r="I191" s="335" t="s">
        <v>3461</v>
      </c>
      <c r="J191" s="335"/>
      <c r="K191" s="383"/>
    </row>
    <row r="192" s="1" customFormat="1" ht="15" customHeight="1">
      <c r="B192" s="360"/>
      <c r="C192" s="396" t="s">
        <v>3462</v>
      </c>
      <c r="D192" s="335"/>
      <c r="E192" s="335"/>
      <c r="F192" s="358" t="s">
        <v>3368</v>
      </c>
      <c r="G192" s="335"/>
      <c r="H192" s="335" t="s">
        <v>3463</v>
      </c>
      <c r="I192" s="335" t="s">
        <v>3403</v>
      </c>
      <c r="J192" s="335"/>
      <c r="K192" s="383"/>
    </row>
    <row r="193" s="1" customFormat="1" ht="15" customHeight="1">
      <c r="B193" s="360"/>
      <c r="C193" s="396" t="s">
        <v>3464</v>
      </c>
      <c r="D193" s="335"/>
      <c r="E193" s="335"/>
      <c r="F193" s="358" t="s">
        <v>3368</v>
      </c>
      <c r="G193" s="335"/>
      <c r="H193" s="335" t="s">
        <v>3465</v>
      </c>
      <c r="I193" s="335" t="s">
        <v>3403</v>
      </c>
      <c r="J193" s="335"/>
      <c r="K193" s="383"/>
    </row>
    <row r="194" s="1" customFormat="1" ht="15" customHeight="1">
      <c r="B194" s="360"/>
      <c r="C194" s="396" t="s">
        <v>3466</v>
      </c>
      <c r="D194" s="335"/>
      <c r="E194" s="335"/>
      <c r="F194" s="358" t="s">
        <v>3374</v>
      </c>
      <c r="G194" s="335"/>
      <c r="H194" s="335" t="s">
        <v>3467</v>
      </c>
      <c r="I194" s="335" t="s">
        <v>3403</v>
      </c>
      <c r="J194" s="335"/>
      <c r="K194" s="383"/>
    </row>
    <row r="195" s="1" customFormat="1" ht="15" customHeight="1">
      <c r="B195" s="389"/>
      <c r="C195" s="404"/>
      <c r="D195" s="369"/>
      <c r="E195" s="369"/>
      <c r="F195" s="369"/>
      <c r="G195" s="369"/>
      <c r="H195" s="369"/>
      <c r="I195" s="369"/>
      <c r="J195" s="369"/>
      <c r="K195" s="390"/>
    </row>
    <row r="196" s="1" customFormat="1" ht="18.75" customHeight="1">
      <c r="B196" s="371"/>
      <c r="C196" s="381"/>
      <c r="D196" s="381"/>
      <c r="E196" s="381"/>
      <c r="F196" s="391"/>
      <c r="G196" s="381"/>
      <c r="H196" s="381"/>
      <c r="I196" s="381"/>
      <c r="J196" s="381"/>
      <c r="K196" s="371"/>
    </row>
    <row r="197" s="1" customFormat="1" ht="18.75" customHeight="1">
      <c r="B197" s="371"/>
      <c r="C197" s="381"/>
      <c r="D197" s="381"/>
      <c r="E197" s="381"/>
      <c r="F197" s="391"/>
      <c r="G197" s="381"/>
      <c r="H197" s="381"/>
      <c r="I197" s="381"/>
      <c r="J197" s="381"/>
      <c r="K197" s="371"/>
    </row>
    <row r="198" s="1" customFormat="1" ht="18.75" customHeight="1">
      <c r="B198" s="343"/>
      <c r="C198" s="343"/>
      <c r="D198" s="343"/>
      <c r="E198" s="343"/>
      <c r="F198" s="343"/>
      <c r="G198" s="343"/>
      <c r="H198" s="343"/>
      <c r="I198" s="343"/>
      <c r="J198" s="343"/>
      <c r="K198" s="343"/>
    </row>
    <row r="199" s="1" customFormat="1" ht="13.5">
      <c r="B199" s="322"/>
      <c r="C199" s="323"/>
      <c r="D199" s="323"/>
      <c r="E199" s="323"/>
      <c r="F199" s="323"/>
      <c r="G199" s="323"/>
      <c r="H199" s="323"/>
      <c r="I199" s="323"/>
      <c r="J199" s="323"/>
      <c r="K199" s="324"/>
    </row>
    <row r="200" s="1" customFormat="1" ht="21">
      <c r="B200" s="325"/>
      <c r="C200" s="326" t="s">
        <v>3468</v>
      </c>
      <c r="D200" s="326"/>
      <c r="E200" s="326"/>
      <c r="F200" s="326"/>
      <c r="G200" s="326"/>
      <c r="H200" s="326"/>
      <c r="I200" s="326"/>
      <c r="J200" s="326"/>
      <c r="K200" s="327"/>
    </row>
    <row r="201" s="1" customFormat="1" ht="25.5" customHeight="1">
      <c r="B201" s="325"/>
      <c r="C201" s="405" t="s">
        <v>3469</v>
      </c>
      <c r="D201" s="405"/>
      <c r="E201" s="405"/>
      <c r="F201" s="405" t="s">
        <v>3470</v>
      </c>
      <c r="G201" s="406"/>
      <c r="H201" s="405" t="s">
        <v>3471</v>
      </c>
      <c r="I201" s="405"/>
      <c r="J201" s="405"/>
      <c r="K201" s="327"/>
    </row>
    <row r="202" s="1" customFormat="1" ht="5.25" customHeight="1">
      <c r="B202" s="360"/>
      <c r="C202" s="355"/>
      <c r="D202" s="355"/>
      <c r="E202" s="355"/>
      <c r="F202" s="355"/>
      <c r="G202" s="381"/>
      <c r="H202" s="355"/>
      <c r="I202" s="355"/>
      <c r="J202" s="355"/>
      <c r="K202" s="383"/>
    </row>
    <row r="203" s="1" customFormat="1" ht="15" customHeight="1">
      <c r="B203" s="360"/>
      <c r="C203" s="335" t="s">
        <v>3461</v>
      </c>
      <c r="D203" s="335"/>
      <c r="E203" s="335"/>
      <c r="F203" s="358" t="s">
        <v>45</v>
      </c>
      <c r="G203" s="335"/>
      <c r="H203" s="335" t="s">
        <v>3472</v>
      </c>
      <c r="I203" s="335"/>
      <c r="J203" s="335"/>
      <c r="K203" s="383"/>
    </row>
    <row r="204" s="1" customFormat="1" ht="15" customHeight="1">
      <c r="B204" s="360"/>
      <c r="C204" s="335"/>
      <c r="D204" s="335"/>
      <c r="E204" s="335"/>
      <c r="F204" s="358" t="s">
        <v>46</v>
      </c>
      <c r="G204" s="335"/>
      <c r="H204" s="335" t="s">
        <v>3473</v>
      </c>
      <c r="I204" s="335"/>
      <c r="J204" s="335"/>
      <c r="K204" s="383"/>
    </row>
    <row r="205" s="1" customFormat="1" ht="15" customHeight="1">
      <c r="B205" s="360"/>
      <c r="C205" s="335"/>
      <c r="D205" s="335"/>
      <c r="E205" s="335"/>
      <c r="F205" s="358" t="s">
        <v>49</v>
      </c>
      <c r="G205" s="335"/>
      <c r="H205" s="335" t="s">
        <v>3474</v>
      </c>
      <c r="I205" s="335"/>
      <c r="J205" s="335"/>
      <c r="K205" s="383"/>
    </row>
    <row r="206" s="1" customFormat="1" ht="15" customHeight="1">
      <c r="B206" s="360"/>
      <c r="C206" s="335"/>
      <c r="D206" s="335"/>
      <c r="E206" s="335"/>
      <c r="F206" s="358" t="s">
        <v>47</v>
      </c>
      <c r="G206" s="335"/>
      <c r="H206" s="335" t="s">
        <v>3475</v>
      </c>
      <c r="I206" s="335"/>
      <c r="J206" s="335"/>
      <c r="K206" s="383"/>
    </row>
    <row r="207" s="1" customFormat="1" ht="15" customHeight="1">
      <c r="B207" s="360"/>
      <c r="C207" s="335"/>
      <c r="D207" s="335"/>
      <c r="E207" s="335"/>
      <c r="F207" s="358" t="s">
        <v>48</v>
      </c>
      <c r="G207" s="335"/>
      <c r="H207" s="335" t="s">
        <v>3476</v>
      </c>
      <c r="I207" s="335"/>
      <c r="J207" s="335"/>
      <c r="K207" s="383"/>
    </row>
    <row r="208" s="1" customFormat="1" ht="15" customHeight="1">
      <c r="B208" s="360"/>
      <c r="C208" s="335"/>
      <c r="D208" s="335"/>
      <c r="E208" s="335"/>
      <c r="F208" s="358"/>
      <c r="G208" s="335"/>
      <c r="H208" s="335"/>
      <c r="I208" s="335"/>
      <c r="J208" s="335"/>
      <c r="K208" s="383"/>
    </row>
    <row r="209" s="1" customFormat="1" ht="15" customHeight="1">
      <c r="B209" s="360"/>
      <c r="C209" s="335" t="s">
        <v>3415</v>
      </c>
      <c r="D209" s="335"/>
      <c r="E209" s="335"/>
      <c r="F209" s="358" t="s">
        <v>80</v>
      </c>
      <c r="G209" s="335"/>
      <c r="H209" s="335" t="s">
        <v>3477</v>
      </c>
      <c r="I209" s="335"/>
      <c r="J209" s="335"/>
      <c r="K209" s="383"/>
    </row>
    <row r="210" s="1" customFormat="1" ht="15" customHeight="1">
      <c r="B210" s="360"/>
      <c r="C210" s="335"/>
      <c r="D210" s="335"/>
      <c r="E210" s="335"/>
      <c r="F210" s="358" t="s">
        <v>3311</v>
      </c>
      <c r="G210" s="335"/>
      <c r="H210" s="335" t="s">
        <v>3312</v>
      </c>
      <c r="I210" s="335"/>
      <c r="J210" s="335"/>
      <c r="K210" s="383"/>
    </row>
    <row r="211" s="1" customFormat="1" ht="15" customHeight="1">
      <c r="B211" s="360"/>
      <c r="C211" s="335"/>
      <c r="D211" s="335"/>
      <c r="E211" s="335"/>
      <c r="F211" s="358" t="s">
        <v>3309</v>
      </c>
      <c r="G211" s="335"/>
      <c r="H211" s="335" t="s">
        <v>3478</v>
      </c>
      <c r="I211" s="335"/>
      <c r="J211" s="335"/>
      <c r="K211" s="383"/>
    </row>
    <row r="212" s="1" customFormat="1" ht="15" customHeight="1">
      <c r="B212" s="407"/>
      <c r="C212" s="335"/>
      <c r="D212" s="335"/>
      <c r="E212" s="335"/>
      <c r="F212" s="358" t="s">
        <v>3313</v>
      </c>
      <c r="G212" s="396"/>
      <c r="H212" s="387" t="s">
        <v>3314</v>
      </c>
      <c r="I212" s="387"/>
      <c r="J212" s="387"/>
      <c r="K212" s="408"/>
    </row>
    <row r="213" s="1" customFormat="1" ht="15" customHeight="1">
      <c r="B213" s="407"/>
      <c r="C213" s="335"/>
      <c r="D213" s="335"/>
      <c r="E213" s="335"/>
      <c r="F213" s="358" t="s">
        <v>3315</v>
      </c>
      <c r="G213" s="396"/>
      <c r="H213" s="387" t="s">
        <v>1276</v>
      </c>
      <c r="I213" s="387"/>
      <c r="J213" s="387"/>
      <c r="K213" s="408"/>
    </row>
    <row r="214" s="1" customFormat="1" ht="15" customHeight="1">
      <c r="B214" s="407"/>
      <c r="C214" s="335"/>
      <c r="D214" s="335"/>
      <c r="E214" s="335"/>
      <c r="F214" s="358"/>
      <c r="G214" s="396"/>
      <c r="H214" s="387"/>
      <c r="I214" s="387"/>
      <c r="J214" s="387"/>
      <c r="K214" s="408"/>
    </row>
    <row r="215" s="1" customFormat="1" ht="15" customHeight="1">
      <c r="B215" s="407"/>
      <c r="C215" s="335" t="s">
        <v>3439</v>
      </c>
      <c r="D215" s="335"/>
      <c r="E215" s="335"/>
      <c r="F215" s="358">
        <v>1</v>
      </c>
      <c r="G215" s="396"/>
      <c r="H215" s="387" t="s">
        <v>3479</v>
      </c>
      <c r="I215" s="387"/>
      <c r="J215" s="387"/>
      <c r="K215" s="408"/>
    </row>
    <row r="216" s="1" customFormat="1" ht="15" customHeight="1">
      <c r="B216" s="407"/>
      <c r="C216" s="335"/>
      <c r="D216" s="335"/>
      <c r="E216" s="335"/>
      <c r="F216" s="358">
        <v>2</v>
      </c>
      <c r="G216" s="396"/>
      <c r="H216" s="387" t="s">
        <v>3480</v>
      </c>
      <c r="I216" s="387"/>
      <c r="J216" s="387"/>
      <c r="K216" s="408"/>
    </row>
    <row r="217" s="1" customFormat="1" ht="15" customHeight="1">
      <c r="B217" s="407"/>
      <c r="C217" s="335"/>
      <c r="D217" s="335"/>
      <c r="E217" s="335"/>
      <c r="F217" s="358">
        <v>3</v>
      </c>
      <c r="G217" s="396"/>
      <c r="H217" s="387" t="s">
        <v>3481</v>
      </c>
      <c r="I217" s="387"/>
      <c r="J217" s="387"/>
      <c r="K217" s="408"/>
    </row>
    <row r="218" s="1" customFormat="1" ht="15" customHeight="1">
      <c r="B218" s="407"/>
      <c r="C218" s="335"/>
      <c r="D218" s="335"/>
      <c r="E218" s="335"/>
      <c r="F218" s="358">
        <v>4</v>
      </c>
      <c r="G218" s="396"/>
      <c r="H218" s="387" t="s">
        <v>3482</v>
      </c>
      <c r="I218" s="387"/>
      <c r="J218" s="387"/>
      <c r="K218" s="408"/>
    </row>
    <row r="219" s="1" customFormat="1" ht="12.75" customHeight="1">
      <c r="B219" s="409"/>
      <c r="C219" s="410"/>
      <c r="D219" s="410"/>
      <c r="E219" s="410"/>
      <c r="F219" s="410"/>
      <c r="G219" s="410"/>
      <c r="H219" s="410"/>
      <c r="I219" s="410"/>
      <c r="J219" s="410"/>
      <c r="K219" s="411"/>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88</v>
      </c>
      <c r="AZ2" s="141" t="s">
        <v>120</v>
      </c>
      <c r="BA2" s="141" t="s">
        <v>121</v>
      </c>
      <c r="BB2" s="141" t="s">
        <v>122</v>
      </c>
      <c r="BC2" s="141" t="s">
        <v>123</v>
      </c>
      <c r="BD2" s="141" t="s">
        <v>124</v>
      </c>
    </row>
    <row r="3" s="1" customFormat="1" ht="6.96" customHeight="1">
      <c r="B3" s="142"/>
      <c r="C3" s="143"/>
      <c r="D3" s="143"/>
      <c r="E3" s="143"/>
      <c r="F3" s="143"/>
      <c r="G3" s="143"/>
      <c r="H3" s="143"/>
      <c r="I3" s="143"/>
      <c r="J3" s="143"/>
      <c r="K3" s="143"/>
      <c r="L3" s="23"/>
      <c r="AT3" s="20" t="s">
        <v>83</v>
      </c>
      <c r="AZ3" s="141" t="s">
        <v>125</v>
      </c>
      <c r="BA3" s="141" t="s">
        <v>126</v>
      </c>
      <c r="BB3" s="141" t="s">
        <v>122</v>
      </c>
      <c r="BC3" s="141" t="s">
        <v>127</v>
      </c>
      <c r="BD3" s="141" t="s">
        <v>124</v>
      </c>
    </row>
    <row r="4" s="1" customFormat="1" ht="24.96" customHeight="1">
      <c r="B4" s="23"/>
      <c r="D4" s="144" t="s">
        <v>128</v>
      </c>
      <c r="L4" s="23"/>
      <c r="M4" s="145" t="s">
        <v>10</v>
      </c>
      <c r="AT4" s="20" t="s">
        <v>4</v>
      </c>
      <c r="AZ4" s="141" t="s">
        <v>129</v>
      </c>
      <c r="BA4" s="141" t="s">
        <v>130</v>
      </c>
      <c r="BB4" s="141" t="s">
        <v>122</v>
      </c>
      <c r="BC4" s="141" t="s">
        <v>131</v>
      </c>
      <c r="BD4" s="141" t="s">
        <v>124</v>
      </c>
    </row>
    <row r="5" s="1" customFormat="1" ht="6.96" customHeight="1">
      <c r="B5" s="23"/>
      <c r="L5" s="23"/>
    </row>
    <row r="6" s="1" customFormat="1" ht="12" customHeight="1">
      <c r="B6" s="23"/>
      <c r="D6" s="146" t="s">
        <v>16</v>
      </c>
      <c r="L6" s="23"/>
    </row>
    <row r="7" s="1" customFormat="1" ht="16.5" customHeight="1">
      <c r="B7" s="23"/>
      <c r="E7" s="147" t="str">
        <f>'Rekapitulace stavby'!K6</f>
        <v>MŠ Záchlumí - přístavba pavilonu</v>
      </c>
      <c r="F7" s="146"/>
      <c r="G7" s="146"/>
      <c r="H7" s="146"/>
      <c r="L7" s="23"/>
    </row>
    <row r="8" s="1" customFormat="1" ht="12" customHeight="1">
      <c r="B8" s="23"/>
      <c r="D8" s="146" t="s">
        <v>132</v>
      </c>
      <c r="L8" s="23"/>
    </row>
    <row r="9" s="2" customFormat="1" ht="16.5" customHeight="1">
      <c r="A9" s="41"/>
      <c r="B9" s="47"/>
      <c r="C9" s="41"/>
      <c r="D9" s="41"/>
      <c r="E9" s="147" t="s">
        <v>133</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134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135</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23. 4. 2024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32</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33</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35</v>
      </c>
      <c r="E25" s="41"/>
      <c r="F25" s="41"/>
      <c r="G25" s="41"/>
      <c r="H25" s="41"/>
      <c r="I25" s="146" t="s">
        <v>26</v>
      </c>
      <c r="J25" s="136" t="s">
        <v>36</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37</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38</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40</v>
      </c>
      <c r="E32" s="41"/>
      <c r="F32" s="41"/>
      <c r="G32" s="41"/>
      <c r="H32" s="41"/>
      <c r="I32" s="41"/>
      <c r="J32" s="157">
        <f>ROUND(J110,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42</v>
      </c>
      <c r="G34" s="41"/>
      <c r="H34" s="41"/>
      <c r="I34" s="158" t="s">
        <v>41</v>
      </c>
      <c r="J34" s="158" t="s">
        <v>43</v>
      </c>
      <c r="K34" s="41"/>
      <c r="L34" s="148"/>
      <c r="S34" s="41"/>
      <c r="T34" s="41"/>
      <c r="U34" s="41"/>
      <c r="V34" s="41"/>
      <c r="W34" s="41"/>
      <c r="X34" s="41"/>
      <c r="Y34" s="41"/>
      <c r="Z34" s="41"/>
      <c r="AA34" s="41"/>
      <c r="AB34" s="41"/>
      <c r="AC34" s="41"/>
      <c r="AD34" s="41"/>
      <c r="AE34" s="41"/>
    </row>
    <row r="35" s="2" customFormat="1" ht="14.4" customHeight="1">
      <c r="A35" s="41"/>
      <c r="B35" s="47"/>
      <c r="C35" s="41"/>
      <c r="D35" s="159" t="s">
        <v>44</v>
      </c>
      <c r="E35" s="146" t="s">
        <v>45</v>
      </c>
      <c r="F35" s="160">
        <f>ROUND((SUM(BE110:BE762)),  2)</f>
        <v>0</v>
      </c>
      <c r="G35" s="41"/>
      <c r="H35" s="41"/>
      <c r="I35" s="161">
        <v>0.20999999999999999</v>
      </c>
      <c r="J35" s="160">
        <f>ROUND(((SUM(BE110:BE762))*I35),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46</v>
      </c>
      <c r="F36" s="160">
        <f>ROUND((SUM(BF110:BF762)),  2)</f>
        <v>0</v>
      </c>
      <c r="G36" s="41"/>
      <c r="H36" s="41"/>
      <c r="I36" s="161">
        <v>0.12</v>
      </c>
      <c r="J36" s="160">
        <f>ROUND(((SUM(BF110:BF762))*I36),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47</v>
      </c>
      <c r="F37" s="160">
        <f>ROUND((SUM(BG110:BG762)),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48</v>
      </c>
      <c r="F38" s="160">
        <f>ROUND((SUM(BH110:BH762)),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49</v>
      </c>
      <c r="F39" s="160">
        <f>ROUND((SUM(BI110:BI762)),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50</v>
      </c>
      <c r="E41" s="164"/>
      <c r="F41" s="164"/>
      <c r="G41" s="165" t="s">
        <v>51</v>
      </c>
      <c r="H41" s="166" t="s">
        <v>52</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MŠ Záchlumí - přístavba pavilonu</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132</v>
      </c>
      <c r="D51" s="25"/>
      <c r="E51" s="25"/>
      <c r="F51" s="25"/>
      <c r="G51" s="25"/>
      <c r="H51" s="25"/>
      <c r="I51" s="25"/>
      <c r="J51" s="25"/>
      <c r="K51" s="25"/>
      <c r="L51" s="23"/>
    </row>
    <row r="52" s="2" customFormat="1" ht="16.5" customHeight="1">
      <c r="A52" s="41"/>
      <c r="B52" s="42"/>
      <c r="C52" s="43"/>
      <c r="D52" s="43"/>
      <c r="E52" s="173" t="s">
        <v>133</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134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01 - Architektonicko stavební řešení</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23. 4. 2024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Obec Záchlumí</v>
      </c>
      <c r="G58" s="43"/>
      <c r="H58" s="43"/>
      <c r="I58" s="35" t="s">
        <v>31</v>
      </c>
      <c r="J58" s="39" t="str">
        <f>E23</f>
        <v>Ing. Miloš Valíček</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35</v>
      </c>
      <c r="J59" s="39" t="str">
        <f>E26</f>
        <v xml:space="preserve">Veronika Šoulová </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137</v>
      </c>
      <c r="D61" s="175"/>
      <c r="E61" s="175"/>
      <c r="F61" s="175"/>
      <c r="G61" s="175"/>
      <c r="H61" s="175"/>
      <c r="I61" s="175"/>
      <c r="J61" s="176" t="s">
        <v>138</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72</v>
      </c>
      <c r="D63" s="43"/>
      <c r="E63" s="43"/>
      <c r="F63" s="43"/>
      <c r="G63" s="43"/>
      <c r="H63" s="43"/>
      <c r="I63" s="43"/>
      <c r="J63" s="105">
        <f>J110</f>
        <v>0</v>
      </c>
      <c r="K63" s="43"/>
      <c r="L63" s="148"/>
      <c r="S63" s="41"/>
      <c r="T63" s="41"/>
      <c r="U63" s="41"/>
      <c r="V63" s="41"/>
      <c r="W63" s="41"/>
      <c r="X63" s="41"/>
      <c r="Y63" s="41"/>
      <c r="Z63" s="41"/>
      <c r="AA63" s="41"/>
      <c r="AB63" s="41"/>
      <c r="AC63" s="41"/>
      <c r="AD63" s="41"/>
      <c r="AE63" s="41"/>
      <c r="AU63" s="20" t="s">
        <v>139</v>
      </c>
    </row>
    <row r="64" s="9" customFormat="1" ht="24.96" customHeight="1">
      <c r="A64" s="9"/>
      <c r="B64" s="178"/>
      <c r="C64" s="179"/>
      <c r="D64" s="180" t="s">
        <v>140</v>
      </c>
      <c r="E64" s="181"/>
      <c r="F64" s="181"/>
      <c r="G64" s="181"/>
      <c r="H64" s="181"/>
      <c r="I64" s="181"/>
      <c r="J64" s="182">
        <f>J111</f>
        <v>0</v>
      </c>
      <c r="K64" s="179"/>
      <c r="L64" s="183"/>
      <c r="S64" s="9"/>
      <c r="T64" s="9"/>
      <c r="U64" s="9"/>
      <c r="V64" s="9"/>
      <c r="W64" s="9"/>
      <c r="X64" s="9"/>
      <c r="Y64" s="9"/>
      <c r="Z64" s="9"/>
      <c r="AA64" s="9"/>
      <c r="AB64" s="9"/>
      <c r="AC64" s="9"/>
      <c r="AD64" s="9"/>
      <c r="AE64" s="9"/>
    </row>
    <row r="65" s="10" customFormat="1" ht="19.92" customHeight="1">
      <c r="A65" s="10"/>
      <c r="B65" s="184"/>
      <c r="C65" s="128"/>
      <c r="D65" s="185" t="s">
        <v>141</v>
      </c>
      <c r="E65" s="186"/>
      <c r="F65" s="186"/>
      <c r="G65" s="186"/>
      <c r="H65" s="186"/>
      <c r="I65" s="186"/>
      <c r="J65" s="187">
        <f>J112</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142</v>
      </c>
      <c r="E66" s="186"/>
      <c r="F66" s="186"/>
      <c r="G66" s="186"/>
      <c r="H66" s="186"/>
      <c r="I66" s="186"/>
      <c r="J66" s="187">
        <f>J141</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143</v>
      </c>
      <c r="E67" s="186"/>
      <c r="F67" s="186"/>
      <c r="G67" s="186"/>
      <c r="H67" s="186"/>
      <c r="I67" s="186"/>
      <c r="J67" s="187">
        <f>J180</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144</v>
      </c>
      <c r="E68" s="186"/>
      <c r="F68" s="186"/>
      <c r="G68" s="186"/>
      <c r="H68" s="186"/>
      <c r="I68" s="186"/>
      <c r="J68" s="187">
        <f>J233</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145</v>
      </c>
      <c r="E69" s="186"/>
      <c r="F69" s="186"/>
      <c r="G69" s="186"/>
      <c r="H69" s="186"/>
      <c r="I69" s="186"/>
      <c r="J69" s="187">
        <f>J259</f>
        <v>0</v>
      </c>
      <c r="K69" s="128"/>
      <c r="L69" s="188"/>
      <c r="S69" s="10"/>
      <c r="T69" s="10"/>
      <c r="U69" s="10"/>
      <c r="V69" s="10"/>
      <c r="W69" s="10"/>
      <c r="X69" s="10"/>
      <c r="Y69" s="10"/>
      <c r="Z69" s="10"/>
      <c r="AA69" s="10"/>
      <c r="AB69" s="10"/>
      <c r="AC69" s="10"/>
      <c r="AD69" s="10"/>
      <c r="AE69" s="10"/>
    </row>
    <row r="70" s="9" customFormat="1" ht="24.96" customHeight="1">
      <c r="A70" s="9"/>
      <c r="B70" s="178"/>
      <c r="C70" s="179"/>
      <c r="D70" s="180" t="s">
        <v>146</v>
      </c>
      <c r="E70" s="181"/>
      <c r="F70" s="181"/>
      <c r="G70" s="181"/>
      <c r="H70" s="181"/>
      <c r="I70" s="181"/>
      <c r="J70" s="182">
        <f>J262</f>
        <v>0</v>
      </c>
      <c r="K70" s="179"/>
      <c r="L70" s="183"/>
      <c r="S70" s="9"/>
      <c r="T70" s="9"/>
      <c r="U70" s="9"/>
      <c r="V70" s="9"/>
      <c r="W70" s="9"/>
      <c r="X70" s="9"/>
      <c r="Y70" s="9"/>
      <c r="Z70" s="9"/>
      <c r="AA70" s="9"/>
      <c r="AB70" s="9"/>
      <c r="AC70" s="9"/>
      <c r="AD70" s="9"/>
      <c r="AE70" s="9"/>
    </row>
    <row r="71" s="10" customFormat="1" ht="19.92" customHeight="1">
      <c r="A71" s="10"/>
      <c r="B71" s="184"/>
      <c r="C71" s="128"/>
      <c r="D71" s="185" t="s">
        <v>147</v>
      </c>
      <c r="E71" s="186"/>
      <c r="F71" s="186"/>
      <c r="G71" s="186"/>
      <c r="H71" s="186"/>
      <c r="I71" s="186"/>
      <c r="J71" s="187">
        <f>J263</f>
        <v>0</v>
      </c>
      <c r="K71" s="128"/>
      <c r="L71" s="188"/>
      <c r="S71" s="10"/>
      <c r="T71" s="10"/>
      <c r="U71" s="10"/>
      <c r="V71" s="10"/>
      <c r="W71" s="10"/>
      <c r="X71" s="10"/>
      <c r="Y71" s="10"/>
      <c r="Z71" s="10"/>
      <c r="AA71" s="10"/>
      <c r="AB71" s="10"/>
      <c r="AC71" s="10"/>
      <c r="AD71" s="10"/>
      <c r="AE71" s="10"/>
    </row>
    <row r="72" s="10" customFormat="1" ht="19.92" customHeight="1">
      <c r="A72" s="10"/>
      <c r="B72" s="184"/>
      <c r="C72" s="128"/>
      <c r="D72" s="185" t="s">
        <v>148</v>
      </c>
      <c r="E72" s="186"/>
      <c r="F72" s="186"/>
      <c r="G72" s="186"/>
      <c r="H72" s="186"/>
      <c r="I72" s="186"/>
      <c r="J72" s="187">
        <f>J288</f>
        <v>0</v>
      </c>
      <c r="K72" s="128"/>
      <c r="L72" s="188"/>
      <c r="S72" s="10"/>
      <c r="T72" s="10"/>
      <c r="U72" s="10"/>
      <c r="V72" s="10"/>
      <c r="W72" s="10"/>
      <c r="X72" s="10"/>
      <c r="Y72" s="10"/>
      <c r="Z72" s="10"/>
      <c r="AA72" s="10"/>
      <c r="AB72" s="10"/>
      <c r="AC72" s="10"/>
      <c r="AD72" s="10"/>
      <c r="AE72" s="10"/>
    </row>
    <row r="73" s="10" customFormat="1" ht="19.92" customHeight="1">
      <c r="A73" s="10"/>
      <c r="B73" s="184"/>
      <c r="C73" s="128"/>
      <c r="D73" s="185" t="s">
        <v>149</v>
      </c>
      <c r="E73" s="186"/>
      <c r="F73" s="186"/>
      <c r="G73" s="186"/>
      <c r="H73" s="186"/>
      <c r="I73" s="186"/>
      <c r="J73" s="187">
        <f>J312</f>
        <v>0</v>
      </c>
      <c r="K73" s="128"/>
      <c r="L73" s="188"/>
      <c r="S73" s="10"/>
      <c r="T73" s="10"/>
      <c r="U73" s="10"/>
      <c r="V73" s="10"/>
      <c r="W73" s="10"/>
      <c r="X73" s="10"/>
      <c r="Y73" s="10"/>
      <c r="Z73" s="10"/>
      <c r="AA73" s="10"/>
      <c r="AB73" s="10"/>
      <c r="AC73" s="10"/>
      <c r="AD73" s="10"/>
      <c r="AE73" s="10"/>
    </row>
    <row r="74" s="10" customFormat="1" ht="19.92" customHeight="1">
      <c r="A74" s="10"/>
      <c r="B74" s="184"/>
      <c r="C74" s="128"/>
      <c r="D74" s="185" t="s">
        <v>150</v>
      </c>
      <c r="E74" s="186"/>
      <c r="F74" s="186"/>
      <c r="G74" s="186"/>
      <c r="H74" s="186"/>
      <c r="I74" s="186"/>
      <c r="J74" s="187">
        <f>J376</f>
        <v>0</v>
      </c>
      <c r="K74" s="128"/>
      <c r="L74" s="188"/>
      <c r="S74" s="10"/>
      <c r="T74" s="10"/>
      <c r="U74" s="10"/>
      <c r="V74" s="10"/>
      <c r="W74" s="10"/>
      <c r="X74" s="10"/>
      <c r="Y74" s="10"/>
      <c r="Z74" s="10"/>
      <c r="AA74" s="10"/>
      <c r="AB74" s="10"/>
      <c r="AC74" s="10"/>
      <c r="AD74" s="10"/>
      <c r="AE74" s="10"/>
    </row>
    <row r="75" s="10" customFormat="1" ht="19.92" customHeight="1">
      <c r="A75" s="10"/>
      <c r="B75" s="184"/>
      <c r="C75" s="128"/>
      <c r="D75" s="185" t="s">
        <v>151</v>
      </c>
      <c r="E75" s="186"/>
      <c r="F75" s="186"/>
      <c r="G75" s="186"/>
      <c r="H75" s="186"/>
      <c r="I75" s="186"/>
      <c r="J75" s="187">
        <f>J381</f>
        <v>0</v>
      </c>
      <c r="K75" s="128"/>
      <c r="L75" s="188"/>
      <c r="S75" s="10"/>
      <c r="T75" s="10"/>
      <c r="U75" s="10"/>
      <c r="V75" s="10"/>
      <c r="W75" s="10"/>
      <c r="X75" s="10"/>
      <c r="Y75" s="10"/>
      <c r="Z75" s="10"/>
      <c r="AA75" s="10"/>
      <c r="AB75" s="10"/>
      <c r="AC75" s="10"/>
      <c r="AD75" s="10"/>
      <c r="AE75" s="10"/>
    </row>
    <row r="76" s="10" customFormat="1" ht="19.92" customHeight="1">
      <c r="A76" s="10"/>
      <c r="B76" s="184"/>
      <c r="C76" s="128"/>
      <c r="D76" s="185" t="s">
        <v>152</v>
      </c>
      <c r="E76" s="186"/>
      <c r="F76" s="186"/>
      <c r="G76" s="186"/>
      <c r="H76" s="186"/>
      <c r="I76" s="186"/>
      <c r="J76" s="187">
        <f>J448</f>
        <v>0</v>
      </c>
      <c r="K76" s="128"/>
      <c r="L76" s="188"/>
      <c r="S76" s="10"/>
      <c r="T76" s="10"/>
      <c r="U76" s="10"/>
      <c r="V76" s="10"/>
      <c r="W76" s="10"/>
      <c r="X76" s="10"/>
      <c r="Y76" s="10"/>
      <c r="Z76" s="10"/>
      <c r="AA76" s="10"/>
      <c r="AB76" s="10"/>
      <c r="AC76" s="10"/>
      <c r="AD76" s="10"/>
      <c r="AE76" s="10"/>
    </row>
    <row r="77" s="10" customFormat="1" ht="19.92" customHeight="1">
      <c r="A77" s="10"/>
      <c r="B77" s="184"/>
      <c r="C77" s="128"/>
      <c r="D77" s="185" t="s">
        <v>153</v>
      </c>
      <c r="E77" s="186"/>
      <c r="F77" s="186"/>
      <c r="G77" s="186"/>
      <c r="H77" s="186"/>
      <c r="I77" s="186"/>
      <c r="J77" s="187">
        <f>J525</f>
        <v>0</v>
      </c>
      <c r="K77" s="128"/>
      <c r="L77" s="188"/>
      <c r="S77" s="10"/>
      <c r="T77" s="10"/>
      <c r="U77" s="10"/>
      <c r="V77" s="10"/>
      <c r="W77" s="10"/>
      <c r="X77" s="10"/>
      <c r="Y77" s="10"/>
      <c r="Z77" s="10"/>
      <c r="AA77" s="10"/>
      <c r="AB77" s="10"/>
      <c r="AC77" s="10"/>
      <c r="AD77" s="10"/>
      <c r="AE77" s="10"/>
    </row>
    <row r="78" s="10" customFormat="1" ht="19.92" customHeight="1">
      <c r="A78" s="10"/>
      <c r="B78" s="184"/>
      <c r="C78" s="128"/>
      <c r="D78" s="185" t="s">
        <v>154</v>
      </c>
      <c r="E78" s="186"/>
      <c r="F78" s="186"/>
      <c r="G78" s="186"/>
      <c r="H78" s="186"/>
      <c r="I78" s="186"/>
      <c r="J78" s="187">
        <f>J566</f>
        <v>0</v>
      </c>
      <c r="K78" s="128"/>
      <c r="L78" s="188"/>
      <c r="S78" s="10"/>
      <c r="T78" s="10"/>
      <c r="U78" s="10"/>
      <c r="V78" s="10"/>
      <c r="W78" s="10"/>
      <c r="X78" s="10"/>
      <c r="Y78" s="10"/>
      <c r="Z78" s="10"/>
      <c r="AA78" s="10"/>
      <c r="AB78" s="10"/>
      <c r="AC78" s="10"/>
      <c r="AD78" s="10"/>
      <c r="AE78" s="10"/>
    </row>
    <row r="79" s="10" customFormat="1" ht="19.92" customHeight="1">
      <c r="A79" s="10"/>
      <c r="B79" s="184"/>
      <c r="C79" s="128"/>
      <c r="D79" s="185" t="s">
        <v>155</v>
      </c>
      <c r="E79" s="186"/>
      <c r="F79" s="186"/>
      <c r="G79" s="186"/>
      <c r="H79" s="186"/>
      <c r="I79" s="186"/>
      <c r="J79" s="187">
        <f>J576</f>
        <v>0</v>
      </c>
      <c r="K79" s="128"/>
      <c r="L79" s="188"/>
      <c r="S79" s="10"/>
      <c r="T79" s="10"/>
      <c r="U79" s="10"/>
      <c r="V79" s="10"/>
      <c r="W79" s="10"/>
      <c r="X79" s="10"/>
      <c r="Y79" s="10"/>
      <c r="Z79" s="10"/>
      <c r="AA79" s="10"/>
      <c r="AB79" s="10"/>
      <c r="AC79" s="10"/>
      <c r="AD79" s="10"/>
      <c r="AE79" s="10"/>
    </row>
    <row r="80" s="10" customFormat="1" ht="19.92" customHeight="1">
      <c r="A80" s="10"/>
      <c r="B80" s="184"/>
      <c r="C80" s="128"/>
      <c r="D80" s="185" t="s">
        <v>156</v>
      </c>
      <c r="E80" s="186"/>
      <c r="F80" s="186"/>
      <c r="G80" s="186"/>
      <c r="H80" s="186"/>
      <c r="I80" s="186"/>
      <c r="J80" s="187">
        <f>J625</f>
        <v>0</v>
      </c>
      <c r="K80" s="128"/>
      <c r="L80" s="188"/>
      <c r="S80" s="10"/>
      <c r="T80" s="10"/>
      <c r="U80" s="10"/>
      <c r="V80" s="10"/>
      <c r="W80" s="10"/>
      <c r="X80" s="10"/>
      <c r="Y80" s="10"/>
      <c r="Z80" s="10"/>
      <c r="AA80" s="10"/>
      <c r="AB80" s="10"/>
      <c r="AC80" s="10"/>
      <c r="AD80" s="10"/>
      <c r="AE80" s="10"/>
    </row>
    <row r="81" s="10" customFormat="1" ht="19.92" customHeight="1">
      <c r="A81" s="10"/>
      <c r="B81" s="184"/>
      <c r="C81" s="128"/>
      <c r="D81" s="185" t="s">
        <v>157</v>
      </c>
      <c r="E81" s="186"/>
      <c r="F81" s="186"/>
      <c r="G81" s="186"/>
      <c r="H81" s="186"/>
      <c r="I81" s="186"/>
      <c r="J81" s="187">
        <f>J645</f>
        <v>0</v>
      </c>
      <c r="K81" s="128"/>
      <c r="L81" s="188"/>
      <c r="S81" s="10"/>
      <c r="T81" s="10"/>
      <c r="U81" s="10"/>
      <c r="V81" s="10"/>
      <c r="W81" s="10"/>
      <c r="X81" s="10"/>
      <c r="Y81" s="10"/>
      <c r="Z81" s="10"/>
      <c r="AA81" s="10"/>
      <c r="AB81" s="10"/>
      <c r="AC81" s="10"/>
      <c r="AD81" s="10"/>
      <c r="AE81" s="10"/>
    </row>
    <row r="82" s="10" customFormat="1" ht="19.92" customHeight="1">
      <c r="A82" s="10"/>
      <c r="B82" s="184"/>
      <c r="C82" s="128"/>
      <c r="D82" s="185" t="s">
        <v>158</v>
      </c>
      <c r="E82" s="186"/>
      <c r="F82" s="186"/>
      <c r="G82" s="186"/>
      <c r="H82" s="186"/>
      <c r="I82" s="186"/>
      <c r="J82" s="187">
        <f>J671</f>
        <v>0</v>
      </c>
      <c r="K82" s="128"/>
      <c r="L82" s="188"/>
      <c r="S82" s="10"/>
      <c r="T82" s="10"/>
      <c r="U82" s="10"/>
      <c r="V82" s="10"/>
      <c r="W82" s="10"/>
      <c r="X82" s="10"/>
      <c r="Y82" s="10"/>
      <c r="Z82" s="10"/>
      <c r="AA82" s="10"/>
      <c r="AB82" s="10"/>
      <c r="AC82" s="10"/>
      <c r="AD82" s="10"/>
      <c r="AE82" s="10"/>
    </row>
    <row r="83" s="10" customFormat="1" ht="19.92" customHeight="1">
      <c r="A83" s="10"/>
      <c r="B83" s="184"/>
      <c r="C83" s="128"/>
      <c r="D83" s="185" t="s">
        <v>159</v>
      </c>
      <c r="E83" s="186"/>
      <c r="F83" s="186"/>
      <c r="G83" s="186"/>
      <c r="H83" s="186"/>
      <c r="I83" s="186"/>
      <c r="J83" s="187">
        <f>J705</f>
        <v>0</v>
      </c>
      <c r="K83" s="128"/>
      <c r="L83" s="188"/>
      <c r="S83" s="10"/>
      <c r="T83" s="10"/>
      <c r="U83" s="10"/>
      <c r="V83" s="10"/>
      <c r="W83" s="10"/>
      <c r="X83" s="10"/>
      <c r="Y83" s="10"/>
      <c r="Z83" s="10"/>
      <c r="AA83" s="10"/>
      <c r="AB83" s="10"/>
      <c r="AC83" s="10"/>
      <c r="AD83" s="10"/>
      <c r="AE83" s="10"/>
    </row>
    <row r="84" s="10" customFormat="1" ht="19.92" customHeight="1">
      <c r="A84" s="10"/>
      <c r="B84" s="184"/>
      <c r="C84" s="128"/>
      <c r="D84" s="185" t="s">
        <v>160</v>
      </c>
      <c r="E84" s="186"/>
      <c r="F84" s="186"/>
      <c r="G84" s="186"/>
      <c r="H84" s="186"/>
      <c r="I84" s="186"/>
      <c r="J84" s="187">
        <f>J746</f>
        <v>0</v>
      </c>
      <c r="K84" s="128"/>
      <c r="L84" s="188"/>
      <c r="S84" s="10"/>
      <c r="T84" s="10"/>
      <c r="U84" s="10"/>
      <c r="V84" s="10"/>
      <c r="W84" s="10"/>
      <c r="X84" s="10"/>
      <c r="Y84" s="10"/>
      <c r="Z84" s="10"/>
      <c r="AA84" s="10"/>
      <c r="AB84" s="10"/>
      <c r="AC84" s="10"/>
      <c r="AD84" s="10"/>
      <c r="AE84" s="10"/>
    </row>
    <row r="85" s="9" customFormat="1" ht="24.96" customHeight="1">
      <c r="A85" s="9"/>
      <c r="B85" s="178"/>
      <c r="C85" s="179"/>
      <c r="D85" s="180" t="s">
        <v>161</v>
      </c>
      <c r="E85" s="181"/>
      <c r="F85" s="181"/>
      <c r="G85" s="181"/>
      <c r="H85" s="181"/>
      <c r="I85" s="181"/>
      <c r="J85" s="182">
        <f>J753</f>
        <v>0</v>
      </c>
      <c r="K85" s="179"/>
      <c r="L85" s="183"/>
      <c r="S85" s="9"/>
      <c r="T85" s="9"/>
      <c r="U85" s="9"/>
      <c r="V85" s="9"/>
      <c r="W85" s="9"/>
      <c r="X85" s="9"/>
      <c r="Y85" s="9"/>
      <c r="Z85" s="9"/>
      <c r="AA85" s="9"/>
      <c r="AB85" s="9"/>
      <c r="AC85" s="9"/>
      <c r="AD85" s="9"/>
      <c r="AE85" s="9"/>
    </row>
    <row r="86" s="10" customFormat="1" ht="19.92" customHeight="1">
      <c r="A86" s="10"/>
      <c r="B86" s="184"/>
      <c r="C86" s="128"/>
      <c r="D86" s="185" t="s">
        <v>162</v>
      </c>
      <c r="E86" s="186"/>
      <c r="F86" s="186"/>
      <c r="G86" s="186"/>
      <c r="H86" s="186"/>
      <c r="I86" s="186"/>
      <c r="J86" s="187">
        <f>J754</f>
        <v>0</v>
      </c>
      <c r="K86" s="128"/>
      <c r="L86" s="188"/>
      <c r="S86" s="10"/>
      <c r="T86" s="10"/>
      <c r="U86" s="10"/>
      <c r="V86" s="10"/>
      <c r="W86" s="10"/>
      <c r="X86" s="10"/>
      <c r="Y86" s="10"/>
      <c r="Z86" s="10"/>
      <c r="AA86" s="10"/>
      <c r="AB86" s="10"/>
      <c r="AC86" s="10"/>
      <c r="AD86" s="10"/>
      <c r="AE86" s="10"/>
    </row>
    <row r="87" s="10" customFormat="1" ht="19.92" customHeight="1">
      <c r="A87" s="10"/>
      <c r="B87" s="184"/>
      <c r="C87" s="128"/>
      <c r="D87" s="185" t="s">
        <v>163</v>
      </c>
      <c r="E87" s="186"/>
      <c r="F87" s="186"/>
      <c r="G87" s="186"/>
      <c r="H87" s="186"/>
      <c r="I87" s="186"/>
      <c r="J87" s="187">
        <f>J757</f>
        <v>0</v>
      </c>
      <c r="K87" s="128"/>
      <c r="L87" s="188"/>
      <c r="S87" s="10"/>
      <c r="T87" s="10"/>
      <c r="U87" s="10"/>
      <c r="V87" s="10"/>
      <c r="W87" s="10"/>
      <c r="X87" s="10"/>
      <c r="Y87" s="10"/>
      <c r="Z87" s="10"/>
      <c r="AA87" s="10"/>
      <c r="AB87" s="10"/>
      <c r="AC87" s="10"/>
      <c r="AD87" s="10"/>
      <c r="AE87" s="10"/>
    </row>
    <row r="88" s="10" customFormat="1" ht="19.92" customHeight="1">
      <c r="A88" s="10"/>
      <c r="B88" s="184"/>
      <c r="C88" s="128"/>
      <c r="D88" s="185" t="s">
        <v>164</v>
      </c>
      <c r="E88" s="186"/>
      <c r="F88" s="186"/>
      <c r="G88" s="186"/>
      <c r="H88" s="186"/>
      <c r="I88" s="186"/>
      <c r="J88" s="187">
        <f>J760</f>
        <v>0</v>
      </c>
      <c r="K88" s="128"/>
      <c r="L88" s="188"/>
      <c r="S88" s="10"/>
      <c r="T88" s="10"/>
      <c r="U88" s="10"/>
      <c r="V88" s="10"/>
      <c r="W88" s="10"/>
      <c r="X88" s="10"/>
      <c r="Y88" s="10"/>
      <c r="Z88" s="10"/>
      <c r="AA88" s="10"/>
      <c r="AB88" s="10"/>
      <c r="AC88" s="10"/>
      <c r="AD88" s="10"/>
      <c r="AE88" s="10"/>
    </row>
    <row r="89" s="2" customFormat="1" ht="21.84" customHeight="1">
      <c r="A89" s="41"/>
      <c r="B89" s="42"/>
      <c r="C89" s="43"/>
      <c r="D89" s="43"/>
      <c r="E89" s="43"/>
      <c r="F89" s="43"/>
      <c r="G89" s="43"/>
      <c r="H89" s="43"/>
      <c r="I89" s="43"/>
      <c r="J89" s="43"/>
      <c r="K89" s="43"/>
      <c r="L89" s="148"/>
      <c r="S89" s="41"/>
      <c r="T89" s="41"/>
      <c r="U89" s="41"/>
      <c r="V89" s="41"/>
      <c r="W89" s="41"/>
      <c r="X89" s="41"/>
      <c r="Y89" s="41"/>
      <c r="Z89" s="41"/>
      <c r="AA89" s="41"/>
      <c r="AB89" s="41"/>
      <c r="AC89" s="41"/>
      <c r="AD89" s="41"/>
      <c r="AE89" s="41"/>
    </row>
    <row r="90" s="2" customFormat="1" ht="6.96" customHeight="1">
      <c r="A90" s="41"/>
      <c r="B90" s="62"/>
      <c r="C90" s="63"/>
      <c r="D90" s="63"/>
      <c r="E90" s="63"/>
      <c r="F90" s="63"/>
      <c r="G90" s="63"/>
      <c r="H90" s="63"/>
      <c r="I90" s="63"/>
      <c r="J90" s="63"/>
      <c r="K90" s="63"/>
      <c r="L90" s="148"/>
      <c r="S90" s="41"/>
      <c r="T90" s="41"/>
      <c r="U90" s="41"/>
      <c r="V90" s="41"/>
      <c r="W90" s="41"/>
      <c r="X90" s="41"/>
      <c r="Y90" s="41"/>
      <c r="Z90" s="41"/>
      <c r="AA90" s="41"/>
      <c r="AB90" s="41"/>
      <c r="AC90" s="41"/>
      <c r="AD90" s="41"/>
      <c r="AE90" s="41"/>
    </row>
    <row r="94" s="2" customFormat="1" ht="6.96" customHeight="1">
      <c r="A94" s="41"/>
      <c r="B94" s="64"/>
      <c r="C94" s="65"/>
      <c r="D94" s="65"/>
      <c r="E94" s="65"/>
      <c r="F94" s="65"/>
      <c r="G94" s="65"/>
      <c r="H94" s="65"/>
      <c r="I94" s="65"/>
      <c r="J94" s="65"/>
      <c r="K94" s="65"/>
      <c r="L94" s="148"/>
      <c r="S94" s="41"/>
      <c r="T94" s="41"/>
      <c r="U94" s="41"/>
      <c r="V94" s="41"/>
      <c r="W94" s="41"/>
      <c r="X94" s="41"/>
      <c r="Y94" s="41"/>
      <c r="Z94" s="41"/>
      <c r="AA94" s="41"/>
      <c r="AB94" s="41"/>
      <c r="AC94" s="41"/>
      <c r="AD94" s="41"/>
      <c r="AE94" s="41"/>
    </row>
    <row r="95" s="2" customFormat="1" ht="24.96" customHeight="1">
      <c r="A95" s="41"/>
      <c r="B95" s="42"/>
      <c r="C95" s="26" t="s">
        <v>165</v>
      </c>
      <c r="D95" s="43"/>
      <c r="E95" s="43"/>
      <c r="F95" s="43"/>
      <c r="G95" s="43"/>
      <c r="H95" s="43"/>
      <c r="I95" s="43"/>
      <c r="J95" s="43"/>
      <c r="K95" s="43"/>
      <c r="L95" s="148"/>
      <c r="S95" s="41"/>
      <c r="T95" s="41"/>
      <c r="U95" s="41"/>
      <c r="V95" s="41"/>
      <c r="W95" s="41"/>
      <c r="X95" s="41"/>
      <c r="Y95" s="41"/>
      <c r="Z95" s="41"/>
      <c r="AA95" s="41"/>
      <c r="AB95" s="41"/>
      <c r="AC95" s="41"/>
      <c r="AD95" s="41"/>
      <c r="AE95" s="41"/>
    </row>
    <row r="96" s="2" customFormat="1" ht="6.96" customHeight="1">
      <c r="A96" s="41"/>
      <c r="B96" s="42"/>
      <c r="C96" s="43"/>
      <c r="D96" s="43"/>
      <c r="E96" s="43"/>
      <c r="F96" s="43"/>
      <c r="G96" s="43"/>
      <c r="H96" s="43"/>
      <c r="I96" s="43"/>
      <c r="J96" s="43"/>
      <c r="K96" s="43"/>
      <c r="L96" s="148"/>
      <c r="S96" s="41"/>
      <c r="T96" s="41"/>
      <c r="U96" s="41"/>
      <c r="V96" s="41"/>
      <c r="W96" s="41"/>
      <c r="X96" s="41"/>
      <c r="Y96" s="41"/>
      <c r="Z96" s="41"/>
      <c r="AA96" s="41"/>
      <c r="AB96" s="41"/>
      <c r="AC96" s="41"/>
      <c r="AD96" s="41"/>
      <c r="AE96" s="41"/>
    </row>
    <row r="97" s="2" customFormat="1" ht="12" customHeight="1">
      <c r="A97" s="41"/>
      <c r="B97" s="42"/>
      <c r="C97" s="35" t="s">
        <v>16</v>
      </c>
      <c r="D97" s="43"/>
      <c r="E97" s="43"/>
      <c r="F97" s="43"/>
      <c r="G97" s="43"/>
      <c r="H97" s="43"/>
      <c r="I97" s="43"/>
      <c r="J97" s="43"/>
      <c r="K97" s="43"/>
      <c r="L97" s="148"/>
      <c r="S97" s="41"/>
      <c r="T97" s="41"/>
      <c r="U97" s="41"/>
      <c r="V97" s="41"/>
      <c r="W97" s="41"/>
      <c r="X97" s="41"/>
      <c r="Y97" s="41"/>
      <c r="Z97" s="41"/>
      <c r="AA97" s="41"/>
      <c r="AB97" s="41"/>
      <c r="AC97" s="41"/>
      <c r="AD97" s="41"/>
      <c r="AE97" s="41"/>
    </row>
    <row r="98" s="2" customFormat="1" ht="16.5" customHeight="1">
      <c r="A98" s="41"/>
      <c r="B98" s="42"/>
      <c r="C98" s="43"/>
      <c r="D98" s="43"/>
      <c r="E98" s="173" t="str">
        <f>E7</f>
        <v>MŠ Záchlumí - přístavba pavilonu</v>
      </c>
      <c r="F98" s="35"/>
      <c r="G98" s="35"/>
      <c r="H98" s="35"/>
      <c r="I98" s="43"/>
      <c r="J98" s="43"/>
      <c r="K98" s="43"/>
      <c r="L98" s="148"/>
      <c r="S98" s="41"/>
      <c r="T98" s="41"/>
      <c r="U98" s="41"/>
      <c r="V98" s="41"/>
      <c r="W98" s="41"/>
      <c r="X98" s="41"/>
      <c r="Y98" s="41"/>
      <c r="Z98" s="41"/>
      <c r="AA98" s="41"/>
      <c r="AB98" s="41"/>
      <c r="AC98" s="41"/>
      <c r="AD98" s="41"/>
      <c r="AE98" s="41"/>
    </row>
    <row r="99" s="1" customFormat="1" ht="12" customHeight="1">
      <c r="B99" s="24"/>
      <c r="C99" s="35" t="s">
        <v>132</v>
      </c>
      <c r="D99" s="25"/>
      <c r="E99" s="25"/>
      <c r="F99" s="25"/>
      <c r="G99" s="25"/>
      <c r="H99" s="25"/>
      <c r="I99" s="25"/>
      <c r="J99" s="25"/>
      <c r="K99" s="25"/>
      <c r="L99" s="23"/>
    </row>
    <row r="100" s="2" customFormat="1" ht="16.5" customHeight="1">
      <c r="A100" s="41"/>
      <c r="B100" s="42"/>
      <c r="C100" s="43"/>
      <c r="D100" s="43"/>
      <c r="E100" s="173" t="s">
        <v>133</v>
      </c>
      <c r="F100" s="43"/>
      <c r="G100" s="43"/>
      <c r="H100" s="43"/>
      <c r="I100" s="43"/>
      <c r="J100" s="43"/>
      <c r="K100" s="43"/>
      <c r="L100" s="148"/>
      <c r="S100" s="41"/>
      <c r="T100" s="41"/>
      <c r="U100" s="41"/>
      <c r="V100" s="41"/>
      <c r="W100" s="41"/>
      <c r="X100" s="41"/>
      <c r="Y100" s="41"/>
      <c r="Z100" s="41"/>
      <c r="AA100" s="41"/>
      <c r="AB100" s="41"/>
      <c r="AC100" s="41"/>
      <c r="AD100" s="41"/>
      <c r="AE100" s="41"/>
    </row>
    <row r="101" s="2" customFormat="1" ht="12" customHeight="1">
      <c r="A101" s="41"/>
      <c r="B101" s="42"/>
      <c r="C101" s="35" t="s">
        <v>134</v>
      </c>
      <c r="D101" s="43"/>
      <c r="E101" s="43"/>
      <c r="F101" s="43"/>
      <c r="G101" s="43"/>
      <c r="H101" s="43"/>
      <c r="I101" s="43"/>
      <c r="J101" s="43"/>
      <c r="K101" s="43"/>
      <c r="L101" s="148"/>
      <c r="S101" s="41"/>
      <c r="T101" s="41"/>
      <c r="U101" s="41"/>
      <c r="V101" s="41"/>
      <c r="W101" s="41"/>
      <c r="X101" s="41"/>
      <c r="Y101" s="41"/>
      <c r="Z101" s="41"/>
      <c r="AA101" s="41"/>
      <c r="AB101" s="41"/>
      <c r="AC101" s="41"/>
      <c r="AD101" s="41"/>
      <c r="AE101" s="41"/>
    </row>
    <row r="102" s="2" customFormat="1" ht="16.5" customHeight="1">
      <c r="A102" s="41"/>
      <c r="B102" s="42"/>
      <c r="C102" s="43"/>
      <c r="D102" s="43"/>
      <c r="E102" s="72" t="str">
        <f>E11</f>
        <v>01 - Architektonicko stavební řešení</v>
      </c>
      <c r="F102" s="43"/>
      <c r="G102" s="43"/>
      <c r="H102" s="43"/>
      <c r="I102" s="43"/>
      <c r="J102" s="43"/>
      <c r="K102" s="43"/>
      <c r="L102" s="148"/>
      <c r="S102" s="41"/>
      <c r="T102" s="41"/>
      <c r="U102" s="41"/>
      <c r="V102" s="41"/>
      <c r="W102" s="41"/>
      <c r="X102" s="41"/>
      <c r="Y102" s="41"/>
      <c r="Z102" s="41"/>
      <c r="AA102" s="41"/>
      <c r="AB102" s="41"/>
      <c r="AC102" s="41"/>
      <c r="AD102" s="41"/>
      <c r="AE102" s="41"/>
    </row>
    <row r="103" s="2" customFormat="1" ht="6.96" customHeight="1">
      <c r="A103" s="41"/>
      <c r="B103" s="42"/>
      <c r="C103" s="43"/>
      <c r="D103" s="43"/>
      <c r="E103" s="43"/>
      <c r="F103" s="43"/>
      <c r="G103" s="43"/>
      <c r="H103" s="43"/>
      <c r="I103" s="43"/>
      <c r="J103" s="43"/>
      <c r="K103" s="43"/>
      <c r="L103" s="148"/>
      <c r="S103" s="41"/>
      <c r="T103" s="41"/>
      <c r="U103" s="41"/>
      <c r="V103" s="41"/>
      <c r="W103" s="41"/>
      <c r="X103" s="41"/>
      <c r="Y103" s="41"/>
      <c r="Z103" s="41"/>
      <c r="AA103" s="41"/>
      <c r="AB103" s="41"/>
      <c r="AC103" s="41"/>
      <c r="AD103" s="41"/>
      <c r="AE103" s="41"/>
    </row>
    <row r="104" s="2" customFormat="1" ht="12" customHeight="1">
      <c r="A104" s="41"/>
      <c r="B104" s="42"/>
      <c r="C104" s="35" t="s">
        <v>21</v>
      </c>
      <c r="D104" s="43"/>
      <c r="E104" s="43"/>
      <c r="F104" s="30" t="str">
        <f>F14</f>
        <v xml:space="preserve"> </v>
      </c>
      <c r="G104" s="43"/>
      <c r="H104" s="43"/>
      <c r="I104" s="35" t="s">
        <v>23</v>
      </c>
      <c r="J104" s="75" t="str">
        <f>IF(J14="","",J14)</f>
        <v>23. 4. 2024</v>
      </c>
      <c r="K104" s="43"/>
      <c r="L104" s="148"/>
      <c r="S104" s="41"/>
      <c r="T104" s="41"/>
      <c r="U104" s="41"/>
      <c r="V104" s="41"/>
      <c r="W104" s="41"/>
      <c r="X104" s="41"/>
      <c r="Y104" s="41"/>
      <c r="Z104" s="41"/>
      <c r="AA104" s="41"/>
      <c r="AB104" s="41"/>
      <c r="AC104" s="41"/>
      <c r="AD104" s="41"/>
      <c r="AE104" s="41"/>
    </row>
    <row r="105" s="2" customFormat="1" ht="6.96" customHeight="1">
      <c r="A105" s="41"/>
      <c r="B105" s="42"/>
      <c r="C105" s="43"/>
      <c r="D105" s="43"/>
      <c r="E105" s="43"/>
      <c r="F105" s="43"/>
      <c r="G105" s="43"/>
      <c r="H105" s="43"/>
      <c r="I105" s="43"/>
      <c r="J105" s="43"/>
      <c r="K105" s="43"/>
      <c r="L105" s="148"/>
      <c r="S105" s="41"/>
      <c r="T105" s="41"/>
      <c r="U105" s="41"/>
      <c r="V105" s="41"/>
      <c r="W105" s="41"/>
      <c r="X105" s="41"/>
      <c r="Y105" s="41"/>
      <c r="Z105" s="41"/>
      <c r="AA105" s="41"/>
      <c r="AB105" s="41"/>
      <c r="AC105" s="41"/>
      <c r="AD105" s="41"/>
      <c r="AE105" s="41"/>
    </row>
    <row r="106" s="2" customFormat="1" ht="15.15" customHeight="1">
      <c r="A106" s="41"/>
      <c r="B106" s="42"/>
      <c r="C106" s="35" t="s">
        <v>25</v>
      </c>
      <c r="D106" s="43"/>
      <c r="E106" s="43"/>
      <c r="F106" s="30" t="str">
        <f>E17</f>
        <v>Obec Záchlumí</v>
      </c>
      <c r="G106" s="43"/>
      <c r="H106" s="43"/>
      <c r="I106" s="35" t="s">
        <v>31</v>
      </c>
      <c r="J106" s="39" t="str">
        <f>E23</f>
        <v>Ing. Miloš Valíček</v>
      </c>
      <c r="K106" s="43"/>
      <c r="L106" s="148"/>
      <c r="S106" s="41"/>
      <c r="T106" s="41"/>
      <c r="U106" s="41"/>
      <c r="V106" s="41"/>
      <c r="W106" s="41"/>
      <c r="X106" s="41"/>
      <c r="Y106" s="41"/>
      <c r="Z106" s="41"/>
      <c r="AA106" s="41"/>
      <c r="AB106" s="41"/>
      <c r="AC106" s="41"/>
      <c r="AD106" s="41"/>
      <c r="AE106" s="41"/>
    </row>
    <row r="107" s="2" customFormat="1" ht="15.15" customHeight="1">
      <c r="A107" s="41"/>
      <c r="B107" s="42"/>
      <c r="C107" s="35" t="s">
        <v>29</v>
      </c>
      <c r="D107" s="43"/>
      <c r="E107" s="43"/>
      <c r="F107" s="30" t="str">
        <f>IF(E20="","",E20)</f>
        <v>Vyplň údaj</v>
      </c>
      <c r="G107" s="43"/>
      <c r="H107" s="43"/>
      <c r="I107" s="35" t="s">
        <v>35</v>
      </c>
      <c r="J107" s="39" t="str">
        <f>E26</f>
        <v xml:space="preserve">Veronika Šoulová </v>
      </c>
      <c r="K107" s="43"/>
      <c r="L107" s="148"/>
      <c r="S107" s="41"/>
      <c r="T107" s="41"/>
      <c r="U107" s="41"/>
      <c r="V107" s="41"/>
      <c r="W107" s="41"/>
      <c r="X107" s="41"/>
      <c r="Y107" s="41"/>
      <c r="Z107" s="41"/>
      <c r="AA107" s="41"/>
      <c r="AB107" s="41"/>
      <c r="AC107" s="41"/>
      <c r="AD107" s="41"/>
      <c r="AE107" s="41"/>
    </row>
    <row r="108" s="2" customFormat="1" ht="10.32" customHeight="1">
      <c r="A108" s="41"/>
      <c r="B108" s="42"/>
      <c r="C108" s="43"/>
      <c r="D108" s="43"/>
      <c r="E108" s="43"/>
      <c r="F108" s="43"/>
      <c r="G108" s="43"/>
      <c r="H108" s="43"/>
      <c r="I108" s="43"/>
      <c r="J108" s="43"/>
      <c r="K108" s="43"/>
      <c r="L108" s="148"/>
      <c r="S108" s="41"/>
      <c r="T108" s="41"/>
      <c r="U108" s="41"/>
      <c r="V108" s="41"/>
      <c r="W108" s="41"/>
      <c r="X108" s="41"/>
      <c r="Y108" s="41"/>
      <c r="Z108" s="41"/>
      <c r="AA108" s="41"/>
      <c r="AB108" s="41"/>
      <c r="AC108" s="41"/>
      <c r="AD108" s="41"/>
      <c r="AE108" s="41"/>
    </row>
    <row r="109" s="11" customFormat="1" ht="29.28" customHeight="1">
      <c r="A109" s="189"/>
      <c r="B109" s="190"/>
      <c r="C109" s="191" t="s">
        <v>166</v>
      </c>
      <c r="D109" s="192" t="s">
        <v>59</v>
      </c>
      <c r="E109" s="192" t="s">
        <v>55</v>
      </c>
      <c r="F109" s="192" t="s">
        <v>56</v>
      </c>
      <c r="G109" s="192" t="s">
        <v>167</v>
      </c>
      <c r="H109" s="192" t="s">
        <v>168</v>
      </c>
      <c r="I109" s="192" t="s">
        <v>169</v>
      </c>
      <c r="J109" s="192" t="s">
        <v>138</v>
      </c>
      <c r="K109" s="193" t="s">
        <v>170</v>
      </c>
      <c r="L109" s="194"/>
      <c r="M109" s="95" t="s">
        <v>19</v>
      </c>
      <c r="N109" s="96" t="s">
        <v>44</v>
      </c>
      <c r="O109" s="96" t="s">
        <v>171</v>
      </c>
      <c r="P109" s="96" t="s">
        <v>172</v>
      </c>
      <c r="Q109" s="96" t="s">
        <v>173</v>
      </c>
      <c r="R109" s="96" t="s">
        <v>174</v>
      </c>
      <c r="S109" s="96" t="s">
        <v>175</v>
      </c>
      <c r="T109" s="97" t="s">
        <v>176</v>
      </c>
      <c r="U109" s="189"/>
      <c r="V109" s="189"/>
      <c r="W109" s="189"/>
      <c r="X109" s="189"/>
      <c r="Y109" s="189"/>
      <c r="Z109" s="189"/>
      <c r="AA109" s="189"/>
      <c r="AB109" s="189"/>
      <c r="AC109" s="189"/>
      <c r="AD109" s="189"/>
      <c r="AE109" s="189"/>
    </row>
    <row r="110" s="2" customFormat="1" ht="22.8" customHeight="1">
      <c r="A110" s="41"/>
      <c r="B110" s="42"/>
      <c r="C110" s="102" t="s">
        <v>177</v>
      </c>
      <c r="D110" s="43"/>
      <c r="E110" s="43"/>
      <c r="F110" s="43"/>
      <c r="G110" s="43"/>
      <c r="H110" s="43"/>
      <c r="I110" s="43"/>
      <c r="J110" s="195">
        <f>BK110</f>
        <v>0</v>
      </c>
      <c r="K110" s="43"/>
      <c r="L110" s="47"/>
      <c r="M110" s="98"/>
      <c r="N110" s="196"/>
      <c r="O110" s="99"/>
      <c r="P110" s="197">
        <f>P111+P262+P753</f>
        <v>0</v>
      </c>
      <c r="Q110" s="99"/>
      <c r="R110" s="197">
        <f>R111+R262+R753</f>
        <v>287.17066213999999</v>
      </c>
      <c r="S110" s="99"/>
      <c r="T110" s="198">
        <f>T111+T262+T753</f>
        <v>0</v>
      </c>
      <c r="U110" s="41"/>
      <c r="V110" s="41"/>
      <c r="W110" s="41"/>
      <c r="X110" s="41"/>
      <c r="Y110" s="41"/>
      <c r="Z110" s="41"/>
      <c r="AA110" s="41"/>
      <c r="AB110" s="41"/>
      <c r="AC110" s="41"/>
      <c r="AD110" s="41"/>
      <c r="AE110" s="41"/>
      <c r="AT110" s="20" t="s">
        <v>73</v>
      </c>
      <c r="AU110" s="20" t="s">
        <v>139</v>
      </c>
      <c r="BK110" s="199">
        <f>BK111+BK262+BK753</f>
        <v>0</v>
      </c>
    </row>
    <row r="111" s="12" customFormat="1" ht="25.92" customHeight="1">
      <c r="A111" s="12"/>
      <c r="B111" s="200"/>
      <c r="C111" s="201"/>
      <c r="D111" s="202" t="s">
        <v>73</v>
      </c>
      <c r="E111" s="203" t="s">
        <v>178</v>
      </c>
      <c r="F111" s="203" t="s">
        <v>179</v>
      </c>
      <c r="G111" s="201"/>
      <c r="H111" s="201"/>
      <c r="I111" s="204"/>
      <c r="J111" s="205">
        <f>BK111</f>
        <v>0</v>
      </c>
      <c r="K111" s="201"/>
      <c r="L111" s="206"/>
      <c r="M111" s="207"/>
      <c r="N111" s="208"/>
      <c r="O111" s="208"/>
      <c r="P111" s="209">
        <f>P112+P141+P180+P233+P259</f>
        <v>0</v>
      </c>
      <c r="Q111" s="208"/>
      <c r="R111" s="209">
        <f>R112+R141+R180+R233+R259</f>
        <v>236.01289992999998</v>
      </c>
      <c r="S111" s="208"/>
      <c r="T111" s="210">
        <f>T112+T141+T180+T233+T259</f>
        <v>0</v>
      </c>
      <c r="U111" s="12"/>
      <c r="V111" s="12"/>
      <c r="W111" s="12"/>
      <c r="X111" s="12"/>
      <c r="Y111" s="12"/>
      <c r="Z111" s="12"/>
      <c r="AA111" s="12"/>
      <c r="AB111" s="12"/>
      <c r="AC111" s="12"/>
      <c r="AD111" s="12"/>
      <c r="AE111" s="12"/>
      <c r="AR111" s="211" t="s">
        <v>81</v>
      </c>
      <c r="AT111" s="212" t="s">
        <v>73</v>
      </c>
      <c r="AU111" s="212" t="s">
        <v>74</v>
      </c>
      <c r="AY111" s="211" t="s">
        <v>180</v>
      </c>
      <c r="BK111" s="213">
        <f>BK112+BK141+BK180+BK233+BK259</f>
        <v>0</v>
      </c>
    </row>
    <row r="112" s="12" customFormat="1" ht="22.8" customHeight="1">
      <c r="A112" s="12"/>
      <c r="B112" s="200"/>
      <c r="C112" s="201"/>
      <c r="D112" s="202" t="s">
        <v>73</v>
      </c>
      <c r="E112" s="214" t="s">
        <v>81</v>
      </c>
      <c r="F112" s="214" t="s">
        <v>181</v>
      </c>
      <c r="G112" s="201"/>
      <c r="H112" s="201"/>
      <c r="I112" s="204"/>
      <c r="J112" s="215">
        <f>BK112</f>
        <v>0</v>
      </c>
      <c r="K112" s="201"/>
      <c r="L112" s="206"/>
      <c r="M112" s="207"/>
      <c r="N112" s="208"/>
      <c r="O112" s="208"/>
      <c r="P112" s="209">
        <f>SUM(P113:P140)</f>
        <v>0</v>
      </c>
      <c r="Q112" s="208"/>
      <c r="R112" s="209">
        <f>SUM(R113:R140)</f>
        <v>0</v>
      </c>
      <c r="S112" s="208"/>
      <c r="T112" s="210">
        <f>SUM(T113:T140)</f>
        <v>0</v>
      </c>
      <c r="U112" s="12"/>
      <c r="V112" s="12"/>
      <c r="W112" s="12"/>
      <c r="X112" s="12"/>
      <c r="Y112" s="12"/>
      <c r="Z112" s="12"/>
      <c r="AA112" s="12"/>
      <c r="AB112" s="12"/>
      <c r="AC112" s="12"/>
      <c r="AD112" s="12"/>
      <c r="AE112" s="12"/>
      <c r="AR112" s="211" t="s">
        <v>81</v>
      </c>
      <c r="AT112" s="212" t="s">
        <v>73</v>
      </c>
      <c r="AU112" s="212" t="s">
        <v>81</v>
      </c>
      <c r="AY112" s="211" t="s">
        <v>180</v>
      </c>
      <c r="BK112" s="213">
        <f>SUM(BK113:BK140)</f>
        <v>0</v>
      </c>
    </row>
    <row r="113" s="2" customFormat="1" ht="16.5" customHeight="1">
      <c r="A113" s="41"/>
      <c r="B113" s="42"/>
      <c r="C113" s="216" t="s">
        <v>81</v>
      </c>
      <c r="D113" s="216" t="s">
        <v>182</v>
      </c>
      <c r="E113" s="217" t="s">
        <v>183</v>
      </c>
      <c r="F113" s="218" t="s">
        <v>184</v>
      </c>
      <c r="G113" s="219" t="s">
        <v>122</v>
      </c>
      <c r="H113" s="220">
        <v>330</v>
      </c>
      <c r="I113" s="221"/>
      <c r="J113" s="222">
        <f>ROUND(I113*H113,2)</f>
        <v>0</v>
      </c>
      <c r="K113" s="218" t="s">
        <v>185</v>
      </c>
      <c r="L113" s="47"/>
      <c r="M113" s="223" t="s">
        <v>19</v>
      </c>
      <c r="N113" s="224" t="s">
        <v>45</v>
      </c>
      <c r="O113" s="87"/>
      <c r="P113" s="225">
        <f>O113*H113</f>
        <v>0</v>
      </c>
      <c r="Q113" s="225">
        <v>0</v>
      </c>
      <c r="R113" s="225">
        <f>Q113*H113</f>
        <v>0</v>
      </c>
      <c r="S113" s="225">
        <v>0</v>
      </c>
      <c r="T113" s="226">
        <f>S113*H113</f>
        <v>0</v>
      </c>
      <c r="U113" s="41"/>
      <c r="V113" s="41"/>
      <c r="W113" s="41"/>
      <c r="X113" s="41"/>
      <c r="Y113" s="41"/>
      <c r="Z113" s="41"/>
      <c r="AA113" s="41"/>
      <c r="AB113" s="41"/>
      <c r="AC113" s="41"/>
      <c r="AD113" s="41"/>
      <c r="AE113" s="41"/>
      <c r="AR113" s="227" t="s">
        <v>186</v>
      </c>
      <c r="AT113" s="227" t="s">
        <v>182</v>
      </c>
      <c r="AU113" s="227" t="s">
        <v>83</v>
      </c>
      <c r="AY113" s="20" t="s">
        <v>180</v>
      </c>
      <c r="BE113" s="228">
        <f>IF(N113="základní",J113,0)</f>
        <v>0</v>
      </c>
      <c r="BF113" s="228">
        <f>IF(N113="snížená",J113,0)</f>
        <v>0</v>
      </c>
      <c r="BG113" s="228">
        <f>IF(N113="zákl. přenesená",J113,0)</f>
        <v>0</v>
      </c>
      <c r="BH113" s="228">
        <f>IF(N113="sníž. přenesená",J113,0)</f>
        <v>0</v>
      </c>
      <c r="BI113" s="228">
        <f>IF(N113="nulová",J113,0)</f>
        <v>0</v>
      </c>
      <c r="BJ113" s="20" t="s">
        <v>81</v>
      </c>
      <c r="BK113" s="228">
        <f>ROUND(I113*H113,2)</f>
        <v>0</v>
      </c>
      <c r="BL113" s="20" t="s">
        <v>186</v>
      </c>
      <c r="BM113" s="227" t="s">
        <v>187</v>
      </c>
    </row>
    <row r="114" s="2" customFormat="1">
      <c r="A114" s="41"/>
      <c r="B114" s="42"/>
      <c r="C114" s="43"/>
      <c r="D114" s="229" t="s">
        <v>188</v>
      </c>
      <c r="E114" s="43"/>
      <c r="F114" s="230" t="s">
        <v>189</v>
      </c>
      <c r="G114" s="43"/>
      <c r="H114" s="43"/>
      <c r="I114" s="231"/>
      <c r="J114" s="43"/>
      <c r="K114" s="43"/>
      <c r="L114" s="47"/>
      <c r="M114" s="232"/>
      <c r="N114" s="233"/>
      <c r="O114" s="87"/>
      <c r="P114" s="87"/>
      <c r="Q114" s="87"/>
      <c r="R114" s="87"/>
      <c r="S114" s="87"/>
      <c r="T114" s="88"/>
      <c r="U114" s="41"/>
      <c r="V114" s="41"/>
      <c r="W114" s="41"/>
      <c r="X114" s="41"/>
      <c r="Y114" s="41"/>
      <c r="Z114" s="41"/>
      <c r="AA114" s="41"/>
      <c r="AB114" s="41"/>
      <c r="AC114" s="41"/>
      <c r="AD114" s="41"/>
      <c r="AE114" s="41"/>
      <c r="AT114" s="20" t="s">
        <v>188</v>
      </c>
      <c r="AU114" s="20" t="s">
        <v>83</v>
      </c>
    </row>
    <row r="115" s="13" customFormat="1">
      <c r="A115" s="13"/>
      <c r="B115" s="234"/>
      <c r="C115" s="235"/>
      <c r="D115" s="236" t="s">
        <v>190</v>
      </c>
      <c r="E115" s="237" t="s">
        <v>19</v>
      </c>
      <c r="F115" s="238" t="s">
        <v>191</v>
      </c>
      <c r="G115" s="235"/>
      <c r="H115" s="237" t="s">
        <v>19</v>
      </c>
      <c r="I115" s="239"/>
      <c r="J115" s="235"/>
      <c r="K115" s="235"/>
      <c r="L115" s="240"/>
      <c r="M115" s="241"/>
      <c r="N115" s="242"/>
      <c r="O115" s="242"/>
      <c r="P115" s="242"/>
      <c r="Q115" s="242"/>
      <c r="R115" s="242"/>
      <c r="S115" s="242"/>
      <c r="T115" s="243"/>
      <c r="U115" s="13"/>
      <c r="V115" s="13"/>
      <c r="W115" s="13"/>
      <c r="X115" s="13"/>
      <c r="Y115" s="13"/>
      <c r="Z115" s="13"/>
      <c r="AA115" s="13"/>
      <c r="AB115" s="13"/>
      <c r="AC115" s="13"/>
      <c r="AD115" s="13"/>
      <c r="AE115" s="13"/>
      <c r="AT115" s="244" t="s">
        <v>190</v>
      </c>
      <c r="AU115" s="244" t="s">
        <v>83</v>
      </c>
      <c r="AV115" s="13" t="s">
        <v>81</v>
      </c>
      <c r="AW115" s="13" t="s">
        <v>34</v>
      </c>
      <c r="AX115" s="13" t="s">
        <v>74</v>
      </c>
      <c r="AY115" s="244" t="s">
        <v>180</v>
      </c>
    </row>
    <row r="116" s="14" customFormat="1">
      <c r="A116" s="14"/>
      <c r="B116" s="245"/>
      <c r="C116" s="246"/>
      <c r="D116" s="236" t="s">
        <v>190</v>
      </c>
      <c r="E116" s="247" t="s">
        <v>19</v>
      </c>
      <c r="F116" s="248" t="s">
        <v>192</v>
      </c>
      <c r="G116" s="246"/>
      <c r="H116" s="249">
        <v>330</v>
      </c>
      <c r="I116" s="250"/>
      <c r="J116" s="246"/>
      <c r="K116" s="246"/>
      <c r="L116" s="251"/>
      <c r="M116" s="252"/>
      <c r="N116" s="253"/>
      <c r="O116" s="253"/>
      <c r="P116" s="253"/>
      <c r="Q116" s="253"/>
      <c r="R116" s="253"/>
      <c r="S116" s="253"/>
      <c r="T116" s="254"/>
      <c r="U116" s="14"/>
      <c r="V116" s="14"/>
      <c r="W116" s="14"/>
      <c r="X116" s="14"/>
      <c r="Y116" s="14"/>
      <c r="Z116" s="14"/>
      <c r="AA116" s="14"/>
      <c r="AB116" s="14"/>
      <c r="AC116" s="14"/>
      <c r="AD116" s="14"/>
      <c r="AE116" s="14"/>
      <c r="AT116" s="255" t="s">
        <v>190</v>
      </c>
      <c r="AU116" s="255" t="s">
        <v>83</v>
      </c>
      <c r="AV116" s="14" t="s">
        <v>83</v>
      </c>
      <c r="AW116" s="14" t="s">
        <v>34</v>
      </c>
      <c r="AX116" s="14" t="s">
        <v>81</v>
      </c>
      <c r="AY116" s="255" t="s">
        <v>180</v>
      </c>
    </row>
    <row r="117" s="2" customFormat="1" ht="24.15" customHeight="1">
      <c r="A117" s="41"/>
      <c r="B117" s="42"/>
      <c r="C117" s="216" t="s">
        <v>83</v>
      </c>
      <c r="D117" s="216" t="s">
        <v>182</v>
      </c>
      <c r="E117" s="217" t="s">
        <v>193</v>
      </c>
      <c r="F117" s="218" t="s">
        <v>194</v>
      </c>
      <c r="G117" s="219" t="s">
        <v>195</v>
      </c>
      <c r="H117" s="220">
        <v>187</v>
      </c>
      <c r="I117" s="221"/>
      <c r="J117" s="222">
        <f>ROUND(I117*H117,2)</f>
        <v>0</v>
      </c>
      <c r="K117" s="218" t="s">
        <v>185</v>
      </c>
      <c r="L117" s="47"/>
      <c r="M117" s="223" t="s">
        <v>19</v>
      </c>
      <c r="N117" s="224" t="s">
        <v>45</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186</v>
      </c>
      <c r="AT117" s="227" t="s">
        <v>182</v>
      </c>
      <c r="AU117" s="227" t="s">
        <v>83</v>
      </c>
      <c r="AY117" s="20" t="s">
        <v>180</v>
      </c>
      <c r="BE117" s="228">
        <f>IF(N117="základní",J117,0)</f>
        <v>0</v>
      </c>
      <c r="BF117" s="228">
        <f>IF(N117="snížená",J117,0)</f>
        <v>0</v>
      </c>
      <c r="BG117" s="228">
        <f>IF(N117="zákl. přenesená",J117,0)</f>
        <v>0</v>
      </c>
      <c r="BH117" s="228">
        <f>IF(N117="sníž. přenesená",J117,0)</f>
        <v>0</v>
      </c>
      <c r="BI117" s="228">
        <f>IF(N117="nulová",J117,0)</f>
        <v>0</v>
      </c>
      <c r="BJ117" s="20" t="s">
        <v>81</v>
      </c>
      <c r="BK117" s="228">
        <f>ROUND(I117*H117,2)</f>
        <v>0</v>
      </c>
      <c r="BL117" s="20" t="s">
        <v>186</v>
      </c>
      <c r="BM117" s="227" t="s">
        <v>196</v>
      </c>
    </row>
    <row r="118" s="2" customFormat="1">
      <c r="A118" s="41"/>
      <c r="B118" s="42"/>
      <c r="C118" s="43"/>
      <c r="D118" s="229" t="s">
        <v>188</v>
      </c>
      <c r="E118" s="43"/>
      <c r="F118" s="230" t="s">
        <v>197</v>
      </c>
      <c r="G118" s="43"/>
      <c r="H118" s="43"/>
      <c r="I118" s="231"/>
      <c r="J118" s="43"/>
      <c r="K118" s="43"/>
      <c r="L118" s="47"/>
      <c r="M118" s="232"/>
      <c r="N118" s="233"/>
      <c r="O118" s="87"/>
      <c r="P118" s="87"/>
      <c r="Q118" s="87"/>
      <c r="R118" s="87"/>
      <c r="S118" s="87"/>
      <c r="T118" s="88"/>
      <c r="U118" s="41"/>
      <c r="V118" s="41"/>
      <c r="W118" s="41"/>
      <c r="X118" s="41"/>
      <c r="Y118" s="41"/>
      <c r="Z118" s="41"/>
      <c r="AA118" s="41"/>
      <c r="AB118" s="41"/>
      <c r="AC118" s="41"/>
      <c r="AD118" s="41"/>
      <c r="AE118" s="41"/>
      <c r="AT118" s="20" t="s">
        <v>188</v>
      </c>
      <c r="AU118" s="20" t="s">
        <v>83</v>
      </c>
    </row>
    <row r="119" s="14" customFormat="1">
      <c r="A119" s="14"/>
      <c r="B119" s="245"/>
      <c r="C119" s="246"/>
      <c r="D119" s="236" t="s">
        <v>190</v>
      </c>
      <c r="E119" s="247" t="s">
        <v>19</v>
      </c>
      <c r="F119" s="248" t="s">
        <v>198</v>
      </c>
      <c r="G119" s="246"/>
      <c r="H119" s="249">
        <v>187</v>
      </c>
      <c r="I119" s="250"/>
      <c r="J119" s="246"/>
      <c r="K119" s="246"/>
      <c r="L119" s="251"/>
      <c r="M119" s="252"/>
      <c r="N119" s="253"/>
      <c r="O119" s="253"/>
      <c r="P119" s="253"/>
      <c r="Q119" s="253"/>
      <c r="R119" s="253"/>
      <c r="S119" s="253"/>
      <c r="T119" s="254"/>
      <c r="U119" s="14"/>
      <c r="V119" s="14"/>
      <c r="W119" s="14"/>
      <c r="X119" s="14"/>
      <c r="Y119" s="14"/>
      <c r="Z119" s="14"/>
      <c r="AA119" s="14"/>
      <c r="AB119" s="14"/>
      <c r="AC119" s="14"/>
      <c r="AD119" s="14"/>
      <c r="AE119" s="14"/>
      <c r="AT119" s="255" t="s">
        <v>190</v>
      </c>
      <c r="AU119" s="255" t="s">
        <v>83</v>
      </c>
      <c r="AV119" s="14" t="s">
        <v>83</v>
      </c>
      <c r="AW119" s="14" t="s">
        <v>34</v>
      </c>
      <c r="AX119" s="14" t="s">
        <v>81</v>
      </c>
      <c r="AY119" s="255" t="s">
        <v>180</v>
      </c>
    </row>
    <row r="120" s="2" customFormat="1" ht="16.5" customHeight="1">
      <c r="A120" s="41"/>
      <c r="B120" s="42"/>
      <c r="C120" s="216" t="s">
        <v>124</v>
      </c>
      <c r="D120" s="216" t="s">
        <v>182</v>
      </c>
      <c r="E120" s="217" t="s">
        <v>199</v>
      </c>
      <c r="F120" s="218" t="s">
        <v>200</v>
      </c>
      <c r="G120" s="219" t="s">
        <v>201</v>
      </c>
      <c r="H120" s="220">
        <v>1</v>
      </c>
      <c r="I120" s="221"/>
      <c r="J120" s="222">
        <f>ROUND(I120*H120,2)</f>
        <v>0</v>
      </c>
      <c r="K120" s="218" t="s">
        <v>202</v>
      </c>
      <c r="L120" s="47"/>
      <c r="M120" s="223" t="s">
        <v>19</v>
      </c>
      <c r="N120" s="224" t="s">
        <v>45</v>
      </c>
      <c r="O120" s="87"/>
      <c r="P120" s="225">
        <f>O120*H120</f>
        <v>0</v>
      </c>
      <c r="Q120" s="225">
        <v>0</v>
      </c>
      <c r="R120" s="225">
        <f>Q120*H120</f>
        <v>0</v>
      </c>
      <c r="S120" s="225">
        <v>0</v>
      </c>
      <c r="T120" s="226">
        <f>S120*H120</f>
        <v>0</v>
      </c>
      <c r="U120" s="41"/>
      <c r="V120" s="41"/>
      <c r="W120" s="41"/>
      <c r="X120" s="41"/>
      <c r="Y120" s="41"/>
      <c r="Z120" s="41"/>
      <c r="AA120" s="41"/>
      <c r="AB120" s="41"/>
      <c r="AC120" s="41"/>
      <c r="AD120" s="41"/>
      <c r="AE120" s="41"/>
      <c r="AR120" s="227" t="s">
        <v>186</v>
      </c>
      <c r="AT120" s="227" t="s">
        <v>182</v>
      </c>
      <c r="AU120" s="227" t="s">
        <v>83</v>
      </c>
      <c r="AY120" s="20" t="s">
        <v>180</v>
      </c>
      <c r="BE120" s="228">
        <f>IF(N120="základní",J120,0)</f>
        <v>0</v>
      </c>
      <c r="BF120" s="228">
        <f>IF(N120="snížená",J120,0)</f>
        <v>0</v>
      </c>
      <c r="BG120" s="228">
        <f>IF(N120="zákl. přenesená",J120,0)</f>
        <v>0</v>
      </c>
      <c r="BH120" s="228">
        <f>IF(N120="sníž. přenesená",J120,0)</f>
        <v>0</v>
      </c>
      <c r="BI120" s="228">
        <f>IF(N120="nulová",J120,0)</f>
        <v>0</v>
      </c>
      <c r="BJ120" s="20" t="s">
        <v>81</v>
      </c>
      <c r="BK120" s="228">
        <f>ROUND(I120*H120,2)</f>
        <v>0</v>
      </c>
      <c r="BL120" s="20" t="s">
        <v>186</v>
      </c>
      <c r="BM120" s="227" t="s">
        <v>203</v>
      </c>
    </row>
    <row r="121" s="2" customFormat="1" ht="24.15" customHeight="1">
      <c r="A121" s="41"/>
      <c r="B121" s="42"/>
      <c r="C121" s="216" t="s">
        <v>186</v>
      </c>
      <c r="D121" s="216" t="s">
        <v>182</v>
      </c>
      <c r="E121" s="217" t="s">
        <v>204</v>
      </c>
      <c r="F121" s="218" t="s">
        <v>205</v>
      </c>
      <c r="G121" s="219" t="s">
        <v>195</v>
      </c>
      <c r="H121" s="220">
        <v>22.347999999999999</v>
      </c>
      <c r="I121" s="221"/>
      <c r="J121" s="222">
        <f>ROUND(I121*H121,2)</f>
        <v>0</v>
      </c>
      <c r="K121" s="218" t="s">
        <v>185</v>
      </c>
      <c r="L121" s="47"/>
      <c r="M121" s="223" t="s">
        <v>19</v>
      </c>
      <c r="N121" s="224" t="s">
        <v>45</v>
      </c>
      <c r="O121" s="87"/>
      <c r="P121" s="225">
        <f>O121*H121</f>
        <v>0</v>
      </c>
      <c r="Q121" s="225">
        <v>0</v>
      </c>
      <c r="R121" s="225">
        <f>Q121*H121</f>
        <v>0</v>
      </c>
      <c r="S121" s="225">
        <v>0</v>
      </c>
      <c r="T121" s="226">
        <f>S121*H121</f>
        <v>0</v>
      </c>
      <c r="U121" s="41"/>
      <c r="V121" s="41"/>
      <c r="W121" s="41"/>
      <c r="X121" s="41"/>
      <c r="Y121" s="41"/>
      <c r="Z121" s="41"/>
      <c r="AA121" s="41"/>
      <c r="AB121" s="41"/>
      <c r="AC121" s="41"/>
      <c r="AD121" s="41"/>
      <c r="AE121" s="41"/>
      <c r="AR121" s="227" t="s">
        <v>186</v>
      </c>
      <c r="AT121" s="227" t="s">
        <v>182</v>
      </c>
      <c r="AU121" s="227" t="s">
        <v>83</v>
      </c>
      <c r="AY121" s="20" t="s">
        <v>180</v>
      </c>
      <c r="BE121" s="228">
        <f>IF(N121="základní",J121,0)</f>
        <v>0</v>
      </c>
      <c r="BF121" s="228">
        <f>IF(N121="snížená",J121,0)</f>
        <v>0</v>
      </c>
      <c r="BG121" s="228">
        <f>IF(N121="zákl. přenesená",J121,0)</f>
        <v>0</v>
      </c>
      <c r="BH121" s="228">
        <f>IF(N121="sníž. přenesená",J121,0)</f>
        <v>0</v>
      </c>
      <c r="BI121" s="228">
        <f>IF(N121="nulová",J121,0)</f>
        <v>0</v>
      </c>
      <c r="BJ121" s="20" t="s">
        <v>81</v>
      </c>
      <c r="BK121" s="228">
        <f>ROUND(I121*H121,2)</f>
        <v>0</v>
      </c>
      <c r="BL121" s="20" t="s">
        <v>186</v>
      </c>
      <c r="BM121" s="227" t="s">
        <v>206</v>
      </c>
    </row>
    <row r="122" s="2" customFormat="1">
      <c r="A122" s="41"/>
      <c r="B122" s="42"/>
      <c r="C122" s="43"/>
      <c r="D122" s="229" t="s">
        <v>188</v>
      </c>
      <c r="E122" s="43"/>
      <c r="F122" s="230" t="s">
        <v>207</v>
      </c>
      <c r="G122" s="43"/>
      <c r="H122" s="43"/>
      <c r="I122" s="231"/>
      <c r="J122" s="43"/>
      <c r="K122" s="43"/>
      <c r="L122" s="47"/>
      <c r="M122" s="232"/>
      <c r="N122" s="233"/>
      <c r="O122" s="87"/>
      <c r="P122" s="87"/>
      <c r="Q122" s="87"/>
      <c r="R122" s="87"/>
      <c r="S122" s="87"/>
      <c r="T122" s="88"/>
      <c r="U122" s="41"/>
      <c r="V122" s="41"/>
      <c r="W122" s="41"/>
      <c r="X122" s="41"/>
      <c r="Y122" s="41"/>
      <c r="Z122" s="41"/>
      <c r="AA122" s="41"/>
      <c r="AB122" s="41"/>
      <c r="AC122" s="41"/>
      <c r="AD122" s="41"/>
      <c r="AE122" s="41"/>
      <c r="AT122" s="20" t="s">
        <v>188</v>
      </c>
      <c r="AU122" s="20" t="s">
        <v>83</v>
      </c>
    </row>
    <row r="123" s="14" customFormat="1">
      <c r="A123" s="14"/>
      <c r="B123" s="245"/>
      <c r="C123" s="246"/>
      <c r="D123" s="236" t="s">
        <v>190</v>
      </c>
      <c r="E123" s="247" t="s">
        <v>19</v>
      </c>
      <c r="F123" s="248" t="s">
        <v>208</v>
      </c>
      <c r="G123" s="246"/>
      <c r="H123" s="249">
        <v>22.347999999999999</v>
      </c>
      <c r="I123" s="250"/>
      <c r="J123" s="246"/>
      <c r="K123" s="246"/>
      <c r="L123" s="251"/>
      <c r="M123" s="252"/>
      <c r="N123" s="253"/>
      <c r="O123" s="253"/>
      <c r="P123" s="253"/>
      <c r="Q123" s="253"/>
      <c r="R123" s="253"/>
      <c r="S123" s="253"/>
      <c r="T123" s="254"/>
      <c r="U123" s="14"/>
      <c r="V123" s="14"/>
      <c r="W123" s="14"/>
      <c r="X123" s="14"/>
      <c r="Y123" s="14"/>
      <c r="Z123" s="14"/>
      <c r="AA123" s="14"/>
      <c r="AB123" s="14"/>
      <c r="AC123" s="14"/>
      <c r="AD123" s="14"/>
      <c r="AE123" s="14"/>
      <c r="AT123" s="255" t="s">
        <v>190</v>
      </c>
      <c r="AU123" s="255" t="s">
        <v>83</v>
      </c>
      <c r="AV123" s="14" t="s">
        <v>83</v>
      </c>
      <c r="AW123" s="14" t="s">
        <v>34</v>
      </c>
      <c r="AX123" s="14" t="s">
        <v>81</v>
      </c>
      <c r="AY123" s="255" t="s">
        <v>180</v>
      </c>
    </row>
    <row r="124" s="2" customFormat="1" ht="37.8" customHeight="1">
      <c r="A124" s="41"/>
      <c r="B124" s="42"/>
      <c r="C124" s="216" t="s">
        <v>209</v>
      </c>
      <c r="D124" s="216" t="s">
        <v>182</v>
      </c>
      <c r="E124" s="217" t="s">
        <v>210</v>
      </c>
      <c r="F124" s="218" t="s">
        <v>211</v>
      </c>
      <c r="G124" s="219" t="s">
        <v>195</v>
      </c>
      <c r="H124" s="220">
        <v>199.34800000000001</v>
      </c>
      <c r="I124" s="221"/>
      <c r="J124" s="222">
        <f>ROUND(I124*H124,2)</f>
        <v>0</v>
      </c>
      <c r="K124" s="218" t="s">
        <v>185</v>
      </c>
      <c r="L124" s="47"/>
      <c r="M124" s="223" t="s">
        <v>19</v>
      </c>
      <c r="N124" s="224" t="s">
        <v>45</v>
      </c>
      <c r="O124" s="87"/>
      <c r="P124" s="225">
        <f>O124*H124</f>
        <v>0</v>
      </c>
      <c r="Q124" s="225">
        <v>0</v>
      </c>
      <c r="R124" s="225">
        <f>Q124*H124</f>
        <v>0</v>
      </c>
      <c r="S124" s="225">
        <v>0</v>
      </c>
      <c r="T124" s="226">
        <f>S124*H124</f>
        <v>0</v>
      </c>
      <c r="U124" s="41"/>
      <c r="V124" s="41"/>
      <c r="W124" s="41"/>
      <c r="X124" s="41"/>
      <c r="Y124" s="41"/>
      <c r="Z124" s="41"/>
      <c r="AA124" s="41"/>
      <c r="AB124" s="41"/>
      <c r="AC124" s="41"/>
      <c r="AD124" s="41"/>
      <c r="AE124" s="41"/>
      <c r="AR124" s="227" t="s">
        <v>186</v>
      </c>
      <c r="AT124" s="227" t="s">
        <v>182</v>
      </c>
      <c r="AU124" s="227" t="s">
        <v>83</v>
      </c>
      <c r="AY124" s="20" t="s">
        <v>180</v>
      </c>
      <c r="BE124" s="228">
        <f>IF(N124="základní",J124,0)</f>
        <v>0</v>
      </c>
      <c r="BF124" s="228">
        <f>IF(N124="snížená",J124,0)</f>
        <v>0</v>
      </c>
      <c r="BG124" s="228">
        <f>IF(N124="zákl. přenesená",J124,0)</f>
        <v>0</v>
      </c>
      <c r="BH124" s="228">
        <f>IF(N124="sníž. přenesená",J124,0)</f>
        <v>0</v>
      </c>
      <c r="BI124" s="228">
        <f>IF(N124="nulová",J124,0)</f>
        <v>0</v>
      </c>
      <c r="BJ124" s="20" t="s">
        <v>81</v>
      </c>
      <c r="BK124" s="228">
        <f>ROUND(I124*H124,2)</f>
        <v>0</v>
      </c>
      <c r="BL124" s="20" t="s">
        <v>186</v>
      </c>
      <c r="BM124" s="227" t="s">
        <v>212</v>
      </c>
    </row>
    <row r="125" s="2" customFormat="1">
      <c r="A125" s="41"/>
      <c r="B125" s="42"/>
      <c r="C125" s="43"/>
      <c r="D125" s="229" t="s">
        <v>188</v>
      </c>
      <c r="E125" s="43"/>
      <c r="F125" s="230" t="s">
        <v>213</v>
      </c>
      <c r="G125" s="43"/>
      <c r="H125" s="43"/>
      <c r="I125" s="231"/>
      <c r="J125" s="43"/>
      <c r="K125" s="43"/>
      <c r="L125" s="47"/>
      <c r="M125" s="232"/>
      <c r="N125" s="233"/>
      <c r="O125" s="87"/>
      <c r="P125" s="87"/>
      <c r="Q125" s="87"/>
      <c r="R125" s="87"/>
      <c r="S125" s="87"/>
      <c r="T125" s="88"/>
      <c r="U125" s="41"/>
      <c r="V125" s="41"/>
      <c r="W125" s="41"/>
      <c r="X125" s="41"/>
      <c r="Y125" s="41"/>
      <c r="Z125" s="41"/>
      <c r="AA125" s="41"/>
      <c r="AB125" s="41"/>
      <c r="AC125" s="41"/>
      <c r="AD125" s="41"/>
      <c r="AE125" s="41"/>
      <c r="AT125" s="20" t="s">
        <v>188</v>
      </c>
      <c r="AU125" s="20" t="s">
        <v>83</v>
      </c>
    </row>
    <row r="126" s="2" customFormat="1" ht="37.8" customHeight="1">
      <c r="A126" s="41"/>
      <c r="B126" s="42"/>
      <c r="C126" s="216" t="s">
        <v>214</v>
      </c>
      <c r="D126" s="216" t="s">
        <v>182</v>
      </c>
      <c r="E126" s="217" t="s">
        <v>215</v>
      </c>
      <c r="F126" s="218" t="s">
        <v>216</v>
      </c>
      <c r="G126" s="219" t="s">
        <v>195</v>
      </c>
      <c r="H126" s="220">
        <v>199.34800000000001</v>
      </c>
      <c r="I126" s="221"/>
      <c r="J126" s="222">
        <f>ROUND(I126*H126,2)</f>
        <v>0</v>
      </c>
      <c r="K126" s="218" t="s">
        <v>185</v>
      </c>
      <c r="L126" s="47"/>
      <c r="M126" s="223" t="s">
        <v>19</v>
      </c>
      <c r="N126" s="224" t="s">
        <v>45</v>
      </c>
      <c r="O126" s="87"/>
      <c r="P126" s="225">
        <f>O126*H126</f>
        <v>0</v>
      </c>
      <c r="Q126" s="225">
        <v>0</v>
      </c>
      <c r="R126" s="225">
        <f>Q126*H126</f>
        <v>0</v>
      </c>
      <c r="S126" s="225">
        <v>0</v>
      </c>
      <c r="T126" s="226">
        <f>S126*H126</f>
        <v>0</v>
      </c>
      <c r="U126" s="41"/>
      <c r="V126" s="41"/>
      <c r="W126" s="41"/>
      <c r="X126" s="41"/>
      <c r="Y126" s="41"/>
      <c r="Z126" s="41"/>
      <c r="AA126" s="41"/>
      <c r="AB126" s="41"/>
      <c r="AC126" s="41"/>
      <c r="AD126" s="41"/>
      <c r="AE126" s="41"/>
      <c r="AR126" s="227" t="s">
        <v>186</v>
      </c>
      <c r="AT126" s="227" t="s">
        <v>182</v>
      </c>
      <c r="AU126" s="227" t="s">
        <v>83</v>
      </c>
      <c r="AY126" s="20" t="s">
        <v>180</v>
      </c>
      <c r="BE126" s="228">
        <f>IF(N126="základní",J126,0)</f>
        <v>0</v>
      </c>
      <c r="BF126" s="228">
        <f>IF(N126="snížená",J126,0)</f>
        <v>0</v>
      </c>
      <c r="BG126" s="228">
        <f>IF(N126="zákl. přenesená",J126,0)</f>
        <v>0</v>
      </c>
      <c r="BH126" s="228">
        <f>IF(N126="sníž. přenesená",J126,0)</f>
        <v>0</v>
      </c>
      <c r="BI126" s="228">
        <f>IF(N126="nulová",J126,0)</f>
        <v>0</v>
      </c>
      <c r="BJ126" s="20" t="s">
        <v>81</v>
      </c>
      <c r="BK126" s="228">
        <f>ROUND(I126*H126,2)</f>
        <v>0</v>
      </c>
      <c r="BL126" s="20" t="s">
        <v>186</v>
      </c>
      <c r="BM126" s="227" t="s">
        <v>217</v>
      </c>
    </row>
    <row r="127" s="2" customFormat="1">
      <c r="A127" s="41"/>
      <c r="B127" s="42"/>
      <c r="C127" s="43"/>
      <c r="D127" s="229" t="s">
        <v>188</v>
      </c>
      <c r="E127" s="43"/>
      <c r="F127" s="230" t="s">
        <v>218</v>
      </c>
      <c r="G127" s="43"/>
      <c r="H127" s="43"/>
      <c r="I127" s="231"/>
      <c r="J127" s="43"/>
      <c r="K127" s="43"/>
      <c r="L127" s="47"/>
      <c r="M127" s="232"/>
      <c r="N127" s="233"/>
      <c r="O127" s="87"/>
      <c r="P127" s="87"/>
      <c r="Q127" s="87"/>
      <c r="R127" s="87"/>
      <c r="S127" s="87"/>
      <c r="T127" s="88"/>
      <c r="U127" s="41"/>
      <c r="V127" s="41"/>
      <c r="W127" s="41"/>
      <c r="X127" s="41"/>
      <c r="Y127" s="41"/>
      <c r="Z127" s="41"/>
      <c r="AA127" s="41"/>
      <c r="AB127" s="41"/>
      <c r="AC127" s="41"/>
      <c r="AD127" s="41"/>
      <c r="AE127" s="41"/>
      <c r="AT127" s="20" t="s">
        <v>188</v>
      </c>
      <c r="AU127" s="20" t="s">
        <v>83</v>
      </c>
    </row>
    <row r="128" s="2" customFormat="1" ht="24.15" customHeight="1">
      <c r="A128" s="41"/>
      <c r="B128" s="42"/>
      <c r="C128" s="216" t="s">
        <v>219</v>
      </c>
      <c r="D128" s="216" t="s">
        <v>182</v>
      </c>
      <c r="E128" s="217" t="s">
        <v>220</v>
      </c>
      <c r="F128" s="218" t="s">
        <v>221</v>
      </c>
      <c r="G128" s="219" t="s">
        <v>195</v>
      </c>
      <c r="H128" s="220">
        <v>199.34800000000001</v>
      </c>
      <c r="I128" s="221"/>
      <c r="J128" s="222">
        <f>ROUND(I128*H128,2)</f>
        <v>0</v>
      </c>
      <c r="K128" s="218" t="s">
        <v>185</v>
      </c>
      <c r="L128" s="47"/>
      <c r="M128" s="223" t="s">
        <v>19</v>
      </c>
      <c r="N128" s="224" t="s">
        <v>45</v>
      </c>
      <c r="O128" s="87"/>
      <c r="P128" s="225">
        <f>O128*H128</f>
        <v>0</v>
      </c>
      <c r="Q128" s="225">
        <v>0</v>
      </c>
      <c r="R128" s="225">
        <f>Q128*H128</f>
        <v>0</v>
      </c>
      <c r="S128" s="225">
        <v>0</v>
      </c>
      <c r="T128" s="226">
        <f>S128*H128</f>
        <v>0</v>
      </c>
      <c r="U128" s="41"/>
      <c r="V128" s="41"/>
      <c r="W128" s="41"/>
      <c r="X128" s="41"/>
      <c r="Y128" s="41"/>
      <c r="Z128" s="41"/>
      <c r="AA128" s="41"/>
      <c r="AB128" s="41"/>
      <c r="AC128" s="41"/>
      <c r="AD128" s="41"/>
      <c r="AE128" s="41"/>
      <c r="AR128" s="227" t="s">
        <v>186</v>
      </c>
      <c r="AT128" s="227" t="s">
        <v>182</v>
      </c>
      <c r="AU128" s="227" t="s">
        <v>83</v>
      </c>
      <c r="AY128" s="20" t="s">
        <v>180</v>
      </c>
      <c r="BE128" s="228">
        <f>IF(N128="základní",J128,0)</f>
        <v>0</v>
      </c>
      <c r="BF128" s="228">
        <f>IF(N128="snížená",J128,0)</f>
        <v>0</v>
      </c>
      <c r="BG128" s="228">
        <f>IF(N128="zákl. přenesená",J128,0)</f>
        <v>0</v>
      </c>
      <c r="BH128" s="228">
        <f>IF(N128="sníž. přenesená",J128,0)</f>
        <v>0</v>
      </c>
      <c r="BI128" s="228">
        <f>IF(N128="nulová",J128,0)</f>
        <v>0</v>
      </c>
      <c r="BJ128" s="20" t="s">
        <v>81</v>
      </c>
      <c r="BK128" s="228">
        <f>ROUND(I128*H128,2)</f>
        <v>0</v>
      </c>
      <c r="BL128" s="20" t="s">
        <v>186</v>
      </c>
      <c r="BM128" s="227" t="s">
        <v>222</v>
      </c>
    </row>
    <row r="129" s="2" customFormat="1">
      <c r="A129" s="41"/>
      <c r="B129" s="42"/>
      <c r="C129" s="43"/>
      <c r="D129" s="229" t="s">
        <v>188</v>
      </c>
      <c r="E129" s="43"/>
      <c r="F129" s="230" t="s">
        <v>223</v>
      </c>
      <c r="G129" s="43"/>
      <c r="H129" s="43"/>
      <c r="I129" s="231"/>
      <c r="J129" s="43"/>
      <c r="K129" s="43"/>
      <c r="L129" s="47"/>
      <c r="M129" s="232"/>
      <c r="N129" s="233"/>
      <c r="O129" s="87"/>
      <c r="P129" s="87"/>
      <c r="Q129" s="87"/>
      <c r="R129" s="87"/>
      <c r="S129" s="87"/>
      <c r="T129" s="88"/>
      <c r="U129" s="41"/>
      <c r="V129" s="41"/>
      <c r="W129" s="41"/>
      <c r="X129" s="41"/>
      <c r="Y129" s="41"/>
      <c r="Z129" s="41"/>
      <c r="AA129" s="41"/>
      <c r="AB129" s="41"/>
      <c r="AC129" s="41"/>
      <c r="AD129" s="41"/>
      <c r="AE129" s="41"/>
      <c r="AT129" s="20" t="s">
        <v>188</v>
      </c>
      <c r="AU129" s="20" t="s">
        <v>83</v>
      </c>
    </row>
    <row r="130" s="14" customFormat="1">
      <c r="A130" s="14"/>
      <c r="B130" s="245"/>
      <c r="C130" s="246"/>
      <c r="D130" s="236" t="s">
        <v>190</v>
      </c>
      <c r="E130" s="247" t="s">
        <v>19</v>
      </c>
      <c r="F130" s="248" t="s">
        <v>224</v>
      </c>
      <c r="G130" s="246"/>
      <c r="H130" s="249">
        <v>187</v>
      </c>
      <c r="I130" s="250"/>
      <c r="J130" s="246"/>
      <c r="K130" s="246"/>
      <c r="L130" s="251"/>
      <c r="M130" s="252"/>
      <c r="N130" s="253"/>
      <c r="O130" s="253"/>
      <c r="P130" s="253"/>
      <c r="Q130" s="253"/>
      <c r="R130" s="253"/>
      <c r="S130" s="253"/>
      <c r="T130" s="254"/>
      <c r="U130" s="14"/>
      <c r="V130" s="14"/>
      <c r="W130" s="14"/>
      <c r="X130" s="14"/>
      <c r="Y130" s="14"/>
      <c r="Z130" s="14"/>
      <c r="AA130" s="14"/>
      <c r="AB130" s="14"/>
      <c r="AC130" s="14"/>
      <c r="AD130" s="14"/>
      <c r="AE130" s="14"/>
      <c r="AT130" s="255" t="s">
        <v>190</v>
      </c>
      <c r="AU130" s="255" t="s">
        <v>83</v>
      </c>
      <c r="AV130" s="14" t="s">
        <v>83</v>
      </c>
      <c r="AW130" s="14" t="s">
        <v>34</v>
      </c>
      <c r="AX130" s="14" t="s">
        <v>74</v>
      </c>
      <c r="AY130" s="255" t="s">
        <v>180</v>
      </c>
    </row>
    <row r="131" s="14" customFormat="1">
      <c r="A131" s="14"/>
      <c r="B131" s="245"/>
      <c r="C131" s="246"/>
      <c r="D131" s="236" t="s">
        <v>190</v>
      </c>
      <c r="E131" s="247" t="s">
        <v>19</v>
      </c>
      <c r="F131" s="248" t="s">
        <v>225</v>
      </c>
      <c r="G131" s="246"/>
      <c r="H131" s="249">
        <v>22.347999999999999</v>
      </c>
      <c r="I131" s="250"/>
      <c r="J131" s="246"/>
      <c r="K131" s="246"/>
      <c r="L131" s="251"/>
      <c r="M131" s="252"/>
      <c r="N131" s="253"/>
      <c r="O131" s="253"/>
      <c r="P131" s="253"/>
      <c r="Q131" s="253"/>
      <c r="R131" s="253"/>
      <c r="S131" s="253"/>
      <c r="T131" s="254"/>
      <c r="U131" s="14"/>
      <c r="V131" s="14"/>
      <c r="W131" s="14"/>
      <c r="X131" s="14"/>
      <c r="Y131" s="14"/>
      <c r="Z131" s="14"/>
      <c r="AA131" s="14"/>
      <c r="AB131" s="14"/>
      <c r="AC131" s="14"/>
      <c r="AD131" s="14"/>
      <c r="AE131" s="14"/>
      <c r="AT131" s="255" t="s">
        <v>190</v>
      </c>
      <c r="AU131" s="255" t="s">
        <v>83</v>
      </c>
      <c r="AV131" s="14" t="s">
        <v>83</v>
      </c>
      <c r="AW131" s="14" t="s">
        <v>34</v>
      </c>
      <c r="AX131" s="14" t="s">
        <v>74</v>
      </c>
      <c r="AY131" s="255" t="s">
        <v>180</v>
      </c>
    </row>
    <row r="132" s="14" customFormat="1">
      <c r="A132" s="14"/>
      <c r="B132" s="245"/>
      <c r="C132" s="246"/>
      <c r="D132" s="236" t="s">
        <v>190</v>
      </c>
      <c r="E132" s="247" t="s">
        <v>19</v>
      </c>
      <c r="F132" s="248" t="s">
        <v>226</v>
      </c>
      <c r="G132" s="246"/>
      <c r="H132" s="249">
        <v>-10</v>
      </c>
      <c r="I132" s="250"/>
      <c r="J132" s="246"/>
      <c r="K132" s="246"/>
      <c r="L132" s="251"/>
      <c r="M132" s="252"/>
      <c r="N132" s="253"/>
      <c r="O132" s="253"/>
      <c r="P132" s="253"/>
      <c r="Q132" s="253"/>
      <c r="R132" s="253"/>
      <c r="S132" s="253"/>
      <c r="T132" s="254"/>
      <c r="U132" s="14"/>
      <c r="V132" s="14"/>
      <c r="W132" s="14"/>
      <c r="X132" s="14"/>
      <c r="Y132" s="14"/>
      <c r="Z132" s="14"/>
      <c r="AA132" s="14"/>
      <c r="AB132" s="14"/>
      <c r="AC132" s="14"/>
      <c r="AD132" s="14"/>
      <c r="AE132" s="14"/>
      <c r="AT132" s="255" t="s">
        <v>190</v>
      </c>
      <c r="AU132" s="255" t="s">
        <v>83</v>
      </c>
      <c r="AV132" s="14" t="s">
        <v>83</v>
      </c>
      <c r="AW132" s="14" t="s">
        <v>34</v>
      </c>
      <c r="AX132" s="14" t="s">
        <v>74</v>
      </c>
      <c r="AY132" s="255" t="s">
        <v>180</v>
      </c>
    </row>
    <row r="133" s="15" customFormat="1">
      <c r="A133" s="15"/>
      <c r="B133" s="256"/>
      <c r="C133" s="257"/>
      <c r="D133" s="236" t="s">
        <v>190</v>
      </c>
      <c r="E133" s="258" t="s">
        <v>19</v>
      </c>
      <c r="F133" s="259" t="s">
        <v>227</v>
      </c>
      <c r="G133" s="257"/>
      <c r="H133" s="260">
        <v>199.34800000000001</v>
      </c>
      <c r="I133" s="261"/>
      <c r="J133" s="257"/>
      <c r="K133" s="257"/>
      <c r="L133" s="262"/>
      <c r="M133" s="263"/>
      <c r="N133" s="264"/>
      <c r="O133" s="264"/>
      <c r="P133" s="264"/>
      <c r="Q133" s="264"/>
      <c r="R133" s="264"/>
      <c r="S133" s="264"/>
      <c r="T133" s="265"/>
      <c r="U133" s="15"/>
      <c r="V133" s="15"/>
      <c r="W133" s="15"/>
      <c r="X133" s="15"/>
      <c r="Y133" s="15"/>
      <c r="Z133" s="15"/>
      <c r="AA133" s="15"/>
      <c r="AB133" s="15"/>
      <c r="AC133" s="15"/>
      <c r="AD133" s="15"/>
      <c r="AE133" s="15"/>
      <c r="AT133" s="266" t="s">
        <v>190</v>
      </c>
      <c r="AU133" s="266" t="s">
        <v>83</v>
      </c>
      <c r="AV133" s="15" t="s">
        <v>186</v>
      </c>
      <c r="AW133" s="15" t="s">
        <v>34</v>
      </c>
      <c r="AX133" s="15" t="s">
        <v>81</v>
      </c>
      <c r="AY133" s="266" t="s">
        <v>180</v>
      </c>
    </row>
    <row r="134" s="2" customFormat="1" ht="24.15" customHeight="1">
      <c r="A134" s="41"/>
      <c r="B134" s="42"/>
      <c r="C134" s="216" t="s">
        <v>228</v>
      </c>
      <c r="D134" s="216" t="s">
        <v>182</v>
      </c>
      <c r="E134" s="217" t="s">
        <v>229</v>
      </c>
      <c r="F134" s="218" t="s">
        <v>230</v>
      </c>
      <c r="G134" s="219" t="s">
        <v>231</v>
      </c>
      <c r="H134" s="220">
        <v>398.69600000000003</v>
      </c>
      <c r="I134" s="221"/>
      <c r="J134" s="222">
        <f>ROUND(I134*H134,2)</f>
        <v>0</v>
      </c>
      <c r="K134" s="218" t="s">
        <v>185</v>
      </c>
      <c r="L134" s="47"/>
      <c r="M134" s="223" t="s">
        <v>19</v>
      </c>
      <c r="N134" s="224" t="s">
        <v>45</v>
      </c>
      <c r="O134" s="87"/>
      <c r="P134" s="225">
        <f>O134*H134</f>
        <v>0</v>
      </c>
      <c r="Q134" s="225">
        <v>0</v>
      </c>
      <c r="R134" s="225">
        <f>Q134*H134</f>
        <v>0</v>
      </c>
      <c r="S134" s="225">
        <v>0</v>
      </c>
      <c r="T134" s="226">
        <f>S134*H134</f>
        <v>0</v>
      </c>
      <c r="U134" s="41"/>
      <c r="V134" s="41"/>
      <c r="W134" s="41"/>
      <c r="X134" s="41"/>
      <c r="Y134" s="41"/>
      <c r="Z134" s="41"/>
      <c r="AA134" s="41"/>
      <c r="AB134" s="41"/>
      <c r="AC134" s="41"/>
      <c r="AD134" s="41"/>
      <c r="AE134" s="41"/>
      <c r="AR134" s="227" t="s">
        <v>186</v>
      </c>
      <c r="AT134" s="227" t="s">
        <v>182</v>
      </c>
      <c r="AU134" s="227" t="s">
        <v>83</v>
      </c>
      <c r="AY134" s="20" t="s">
        <v>180</v>
      </c>
      <c r="BE134" s="228">
        <f>IF(N134="základní",J134,0)</f>
        <v>0</v>
      </c>
      <c r="BF134" s="228">
        <f>IF(N134="snížená",J134,0)</f>
        <v>0</v>
      </c>
      <c r="BG134" s="228">
        <f>IF(N134="zákl. přenesená",J134,0)</f>
        <v>0</v>
      </c>
      <c r="BH134" s="228">
        <f>IF(N134="sníž. přenesená",J134,0)</f>
        <v>0</v>
      </c>
      <c r="BI134" s="228">
        <f>IF(N134="nulová",J134,0)</f>
        <v>0</v>
      </c>
      <c r="BJ134" s="20" t="s">
        <v>81</v>
      </c>
      <c r="BK134" s="228">
        <f>ROUND(I134*H134,2)</f>
        <v>0</v>
      </c>
      <c r="BL134" s="20" t="s">
        <v>186</v>
      </c>
      <c r="BM134" s="227" t="s">
        <v>232</v>
      </c>
    </row>
    <row r="135" s="2" customFormat="1">
      <c r="A135" s="41"/>
      <c r="B135" s="42"/>
      <c r="C135" s="43"/>
      <c r="D135" s="229" t="s">
        <v>188</v>
      </c>
      <c r="E135" s="43"/>
      <c r="F135" s="230" t="s">
        <v>233</v>
      </c>
      <c r="G135" s="43"/>
      <c r="H135" s="43"/>
      <c r="I135" s="231"/>
      <c r="J135" s="43"/>
      <c r="K135" s="43"/>
      <c r="L135" s="47"/>
      <c r="M135" s="232"/>
      <c r="N135" s="233"/>
      <c r="O135" s="87"/>
      <c r="P135" s="87"/>
      <c r="Q135" s="87"/>
      <c r="R135" s="87"/>
      <c r="S135" s="87"/>
      <c r="T135" s="88"/>
      <c r="U135" s="41"/>
      <c r="V135" s="41"/>
      <c r="W135" s="41"/>
      <c r="X135" s="41"/>
      <c r="Y135" s="41"/>
      <c r="Z135" s="41"/>
      <c r="AA135" s="41"/>
      <c r="AB135" s="41"/>
      <c r="AC135" s="41"/>
      <c r="AD135" s="41"/>
      <c r="AE135" s="41"/>
      <c r="AT135" s="20" t="s">
        <v>188</v>
      </c>
      <c r="AU135" s="20" t="s">
        <v>83</v>
      </c>
    </row>
    <row r="136" s="14" customFormat="1">
      <c r="A136" s="14"/>
      <c r="B136" s="245"/>
      <c r="C136" s="246"/>
      <c r="D136" s="236" t="s">
        <v>190</v>
      </c>
      <c r="E136" s="247" t="s">
        <v>19</v>
      </c>
      <c r="F136" s="248" t="s">
        <v>234</v>
      </c>
      <c r="G136" s="246"/>
      <c r="H136" s="249">
        <v>398.69600000000003</v>
      </c>
      <c r="I136" s="250"/>
      <c r="J136" s="246"/>
      <c r="K136" s="246"/>
      <c r="L136" s="251"/>
      <c r="M136" s="252"/>
      <c r="N136" s="253"/>
      <c r="O136" s="253"/>
      <c r="P136" s="253"/>
      <c r="Q136" s="253"/>
      <c r="R136" s="253"/>
      <c r="S136" s="253"/>
      <c r="T136" s="254"/>
      <c r="U136" s="14"/>
      <c r="V136" s="14"/>
      <c r="W136" s="14"/>
      <c r="X136" s="14"/>
      <c r="Y136" s="14"/>
      <c r="Z136" s="14"/>
      <c r="AA136" s="14"/>
      <c r="AB136" s="14"/>
      <c r="AC136" s="14"/>
      <c r="AD136" s="14"/>
      <c r="AE136" s="14"/>
      <c r="AT136" s="255" t="s">
        <v>190</v>
      </c>
      <c r="AU136" s="255" t="s">
        <v>83</v>
      </c>
      <c r="AV136" s="14" t="s">
        <v>83</v>
      </c>
      <c r="AW136" s="14" t="s">
        <v>34</v>
      </c>
      <c r="AX136" s="14" t="s">
        <v>81</v>
      </c>
      <c r="AY136" s="255" t="s">
        <v>180</v>
      </c>
    </row>
    <row r="137" s="2" customFormat="1" ht="24.15" customHeight="1">
      <c r="A137" s="41"/>
      <c r="B137" s="42"/>
      <c r="C137" s="216" t="s">
        <v>235</v>
      </c>
      <c r="D137" s="216" t="s">
        <v>182</v>
      </c>
      <c r="E137" s="217" t="s">
        <v>236</v>
      </c>
      <c r="F137" s="218" t="s">
        <v>237</v>
      </c>
      <c r="G137" s="219" t="s">
        <v>195</v>
      </c>
      <c r="H137" s="220">
        <v>10</v>
      </c>
      <c r="I137" s="221"/>
      <c r="J137" s="222">
        <f>ROUND(I137*H137,2)</f>
        <v>0</v>
      </c>
      <c r="K137" s="218" t="s">
        <v>185</v>
      </c>
      <c r="L137" s="47"/>
      <c r="M137" s="223" t="s">
        <v>19</v>
      </c>
      <c r="N137" s="224" t="s">
        <v>45</v>
      </c>
      <c r="O137" s="87"/>
      <c r="P137" s="225">
        <f>O137*H137</f>
        <v>0</v>
      </c>
      <c r="Q137" s="225">
        <v>0</v>
      </c>
      <c r="R137" s="225">
        <f>Q137*H137</f>
        <v>0</v>
      </c>
      <c r="S137" s="225">
        <v>0</v>
      </c>
      <c r="T137" s="226">
        <f>S137*H137</f>
        <v>0</v>
      </c>
      <c r="U137" s="41"/>
      <c r="V137" s="41"/>
      <c r="W137" s="41"/>
      <c r="X137" s="41"/>
      <c r="Y137" s="41"/>
      <c r="Z137" s="41"/>
      <c r="AA137" s="41"/>
      <c r="AB137" s="41"/>
      <c r="AC137" s="41"/>
      <c r="AD137" s="41"/>
      <c r="AE137" s="41"/>
      <c r="AR137" s="227" t="s">
        <v>186</v>
      </c>
      <c r="AT137" s="227" t="s">
        <v>182</v>
      </c>
      <c r="AU137" s="227" t="s">
        <v>83</v>
      </c>
      <c r="AY137" s="20" t="s">
        <v>180</v>
      </c>
      <c r="BE137" s="228">
        <f>IF(N137="základní",J137,0)</f>
        <v>0</v>
      </c>
      <c r="BF137" s="228">
        <f>IF(N137="snížená",J137,0)</f>
        <v>0</v>
      </c>
      <c r="BG137" s="228">
        <f>IF(N137="zákl. přenesená",J137,0)</f>
        <v>0</v>
      </c>
      <c r="BH137" s="228">
        <f>IF(N137="sníž. přenesená",J137,0)</f>
        <v>0</v>
      </c>
      <c r="BI137" s="228">
        <f>IF(N137="nulová",J137,0)</f>
        <v>0</v>
      </c>
      <c r="BJ137" s="20" t="s">
        <v>81</v>
      </c>
      <c r="BK137" s="228">
        <f>ROUND(I137*H137,2)</f>
        <v>0</v>
      </c>
      <c r="BL137" s="20" t="s">
        <v>186</v>
      </c>
      <c r="BM137" s="227" t="s">
        <v>238</v>
      </c>
    </row>
    <row r="138" s="2" customFormat="1">
      <c r="A138" s="41"/>
      <c r="B138" s="42"/>
      <c r="C138" s="43"/>
      <c r="D138" s="229" t="s">
        <v>188</v>
      </c>
      <c r="E138" s="43"/>
      <c r="F138" s="230" t="s">
        <v>239</v>
      </c>
      <c r="G138" s="43"/>
      <c r="H138" s="43"/>
      <c r="I138" s="231"/>
      <c r="J138" s="43"/>
      <c r="K138" s="43"/>
      <c r="L138" s="47"/>
      <c r="M138" s="232"/>
      <c r="N138" s="233"/>
      <c r="O138" s="87"/>
      <c r="P138" s="87"/>
      <c r="Q138" s="87"/>
      <c r="R138" s="87"/>
      <c r="S138" s="87"/>
      <c r="T138" s="88"/>
      <c r="U138" s="41"/>
      <c r="V138" s="41"/>
      <c r="W138" s="41"/>
      <c r="X138" s="41"/>
      <c r="Y138" s="41"/>
      <c r="Z138" s="41"/>
      <c r="AA138" s="41"/>
      <c r="AB138" s="41"/>
      <c r="AC138" s="41"/>
      <c r="AD138" s="41"/>
      <c r="AE138" s="41"/>
      <c r="AT138" s="20" t="s">
        <v>188</v>
      </c>
      <c r="AU138" s="20" t="s">
        <v>83</v>
      </c>
    </row>
    <row r="139" s="13" customFormat="1">
      <c r="A139" s="13"/>
      <c r="B139" s="234"/>
      <c r="C139" s="235"/>
      <c r="D139" s="236" t="s">
        <v>190</v>
      </c>
      <c r="E139" s="237" t="s">
        <v>19</v>
      </c>
      <c r="F139" s="238" t="s">
        <v>240</v>
      </c>
      <c r="G139" s="235"/>
      <c r="H139" s="237" t="s">
        <v>19</v>
      </c>
      <c r="I139" s="239"/>
      <c r="J139" s="235"/>
      <c r="K139" s="235"/>
      <c r="L139" s="240"/>
      <c r="M139" s="241"/>
      <c r="N139" s="242"/>
      <c r="O139" s="242"/>
      <c r="P139" s="242"/>
      <c r="Q139" s="242"/>
      <c r="R139" s="242"/>
      <c r="S139" s="242"/>
      <c r="T139" s="243"/>
      <c r="U139" s="13"/>
      <c r="V139" s="13"/>
      <c r="W139" s="13"/>
      <c r="X139" s="13"/>
      <c r="Y139" s="13"/>
      <c r="Z139" s="13"/>
      <c r="AA139" s="13"/>
      <c r="AB139" s="13"/>
      <c r="AC139" s="13"/>
      <c r="AD139" s="13"/>
      <c r="AE139" s="13"/>
      <c r="AT139" s="244" t="s">
        <v>190</v>
      </c>
      <c r="AU139" s="244" t="s">
        <v>83</v>
      </c>
      <c r="AV139" s="13" t="s">
        <v>81</v>
      </c>
      <c r="AW139" s="13" t="s">
        <v>34</v>
      </c>
      <c r="AX139" s="13" t="s">
        <v>74</v>
      </c>
      <c r="AY139" s="244" t="s">
        <v>180</v>
      </c>
    </row>
    <row r="140" s="14" customFormat="1">
      <c r="A140" s="14"/>
      <c r="B140" s="245"/>
      <c r="C140" s="246"/>
      <c r="D140" s="236" t="s">
        <v>190</v>
      </c>
      <c r="E140" s="247" t="s">
        <v>19</v>
      </c>
      <c r="F140" s="248" t="s">
        <v>241</v>
      </c>
      <c r="G140" s="246"/>
      <c r="H140" s="249">
        <v>10</v>
      </c>
      <c r="I140" s="250"/>
      <c r="J140" s="246"/>
      <c r="K140" s="246"/>
      <c r="L140" s="251"/>
      <c r="M140" s="252"/>
      <c r="N140" s="253"/>
      <c r="O140" s="253"/>
      <c r="P140" s="253"/>
      <c r="Q140" s="253"/>
      <c r="R140" s="253"/>
      <c r="S140" s="253"/>
      <c r="T140" s="254"/>
      <c r="U140" s="14"/>
      <c r="V140" s="14"/>
      <c r="W140" s="14"/>
      <c r="X140" s="14"/>
      <c r="Y140" s="14"/>
      <c r="Z140" s="14"/>
      <c r="AA140" s="14"/>
      <c r="AB140" s="14"/>
      <c r="AC140" s="14"/>
      <c r="AD140" s="14"/>
      <c r="AE140" s="14"/>
      <c r="AT140" s="255" t="s">
        <v>190</v>
      </c>
      <c r="AU140" s="255" t="s">
        <v>83</v>
      </c>
      <c r="AV140" s="14" t="s">
        <v>83</v>
      </c>
      <c r="AW140" s="14" t="s">
        <v>34</v>
      </c>
      <c r="AX140" s="14" t="s">
        <v>81</v>
      </c>
      <c r="AY140" s="255" t="s">
        <v>180</v>
      </c>
    </row>
    <row r="141" s="12" customFormat="1" ht="22.8" customHeight="1">
      <c r="A141" s="12"/>
      <c r="B141" s="200"/>
      <c r="C141" s="201"/>
      <c r="D141" s="202" t="s">
        <v>73</v>
      </c>
      <c r="E141" s="214" t="s">
        <v>83</v>
      </c>
      <c r="F141" s="214" t="s">
        <v>242</v>
      </c>
      <c r="G141" s="201"/>
      <c r="H141" s="201"/>
      <c r="I141" s="204"/>
      <c r="J141" s="215">
        <f>BK141</f>
        <v>0</v>
      </c>
      <c r="K141" s="201"/>
      <c r="L141" s="206"/>
      <c r="M141" s="207"/>
      <c r="N141" s="208"/>
      <c r="O141" s="208"/>
      <c r="P141" s="209">
        <f>SUM(P142:P179)</f>
        <v>0</v>
      </c>
      <c r="Q141" s="208"/>
      <c r="R141" s="209">
        <f>SUM(R142:R179)</f>
        <v>223.07518205999998</v>
      </c>
      <c r="S141" s="208"/>
      <c r="T141" s="210">
        <f>SUM(T142:T179)</f>
        <v>0</v>
      </c>
      <c r="U141" s="12"/>
      <c r="V141" s="12"/>
      <c r="W141" s="12"/>
      <c r="X141" s="12"/>
      <c r="Y141" s="12"/>
      <c r="Z141" s="12"/>
      <c r="AA141" s="12"/>
      <c r="AB141" s="12"/>
      <c r="AC141" s="12"/>
      <c r="AD141" s="12"/>
      <c r="AE141" s="12"/>
      <c r="AR141" s="211" t="s">
        <v>81</v>
      </c>
      <c r="AT141" s="212" t="s">
        <v>73</v>
      </c>
      <c r="AU141" s="212" t="s">
        <v>81</v>
      </c>
      <c r="AY141" s="211" t="s">
        <v>180</v>
      </c>
      <c r="BK141" s="213">
        <f>SUM(BK142:BK179)</f>
        <v>0</v>
      </c>
    </row>
    <row r="142" s="2" customFormat="1" ht="16.5" customHeight="1">
      <c r="A142" s="41"/>
      <c r="B142" s="42"/>
      <c r="C142" s="216" t="s">
        <v>243</v>
      </c>
      <c r="D142" s="216" t="s">
        <v>182</v>
      </c>
      <c r="E142" s="217" t="s">
        <v>244</v>
      </c>
      <c r="F142" s="218" t="s">
        <v>245</v>
      </c>
      <c r="G142" s="219" t="s">
        <v>246</v>
      </c>
      <c r="H142" s="220">
        <v>4</v>
      </c>
      <c r="I142" s="221"/>
      <c r="J142" s="222">
        <f>ROUND(I142*H142,2)</f>
        <v>0</v>
      </c>
      <c r="K142" s="218" t="s">
        <v>202</v>
      </c>
      <c r="L142" s="47"/>
      <c r="M142" s="223" t="s">
        <v>19</v>
      </c>
      <c r="N142" s="224" t="s">
        <v>45</v>
      </c>
      <c r="O142" s="87"/>
      <c r="P142" s="225">
        <f>O142*H142</f>
        <v>0</v>
      </c>
      <c r="Q142" s="225">
        <v>0</v>
      </c>
      <c r="R142" s="225">
        <f>Q142*H142</f>
        <v>0</v>
      </c>
      <c r="S142" s="225">
        <v>0</v>
      </c>
      <c r="T142" s="226">
        <f>S142*H142</f>
        <v>0</v>
      </c>
      <c r="U142" s="41"/>
      <c r="V142" s="41"/>
      <c r="W142" s="41"/>
      <c r="X142" s="41"/>
      <c r="Y142" s="41"/>
      <c r="Z142" s="41"/>
      <c r="AA142" s="41"/>
      <c r="AB142" s="41"/>
      <c r="AC142" s="41"/>
      <c r="AD142" s="41"/>
      <c r="AE142" s="41"/>
      <c r="AR142" s="227" t="s">
        <v>186</v>
      </c>
      <c r="AT142" s="227" t="s">
        <v>182</v>
      </c>
      <c r="AU142" s="227" t="s">
        <v>83</v>
      </c>
      <c r="AY142" s="20" t="s">
        <v>180</v>
      </c>
      <c r="BE142" s="228">
        <f>IF(N142="základní",J142,0)</f>
        <v>0</v>
      </c>
      <c r="BF142" s="228">
        <f>IF(N142="snížená",J142,0)</f>
        <v>0</v>
      </c>
      <c r="BG142" s="228">
        <f>IF(N142="zákl. přenesená",J142,0)</f>
        <v>0</v>
      </c>
      <c r="BH142" s="228">
        <f>IF(N142="sníž. přenesená",J142,0)</f>
        <v>0</v>
      </c>
      <c r="BI142" s="228">
        <f>IF(N142="nulová",J142,0)</f>
        <v>0</v>
      </c>
      <c r="BJ142" s="20" t="s">
        <v>81</v>
      </c>
      <c r="BK142" s="228">
        <f>ROUND(I142*H142,2)</f>
        <v>0</v>
      </c>
      <c r="BL142" s="20" t="s">
        <v>186</v>
      </c>
      <c r="BM142" s="227" t="s">
        <v>247</v>
      </c>
    </row>
    <row r="143" s="2" customFormat="1" ht="21.75" customHeight="1">
      <c r="A143" s="41"/>
      <c r="B143" s="42"/>
      <c r="C143" s="216" t="s">
        <v>248</v>
      </c>
      <c r="D143" s="216" t="s">
        <v>182</v>
      </c>
      <c r="E143" s="217" t="s">
        <v>249</v>
      </c>
      <c r="F143" s="218" t="s">
        <v>250</v>
      </c>
      <c r="G143" s="219" t="s">
        <v>195</v>
      </c>
      <c r="H143" s="220">
        <v>20.847999999999999</v>
      </c>
      <c r="I143" s="221"/>
      <c r="J143" s="222">
        <f>ROUND(I143*H143,2)</f>
        <v>0</v>
      </c>
      <c r="K143" s="218" t="s">
        <v>185</v>
      </c>
      <c r="L143" s="47"/>
      <c r="M143" s="223" t="s">
        <v>19</v>
      </c>
      <c r="N143" s="224" t="s">
        <v>45</v>
      </c>
      <c r="O143" s="87"/>
      <c r="P143" s="225">
        <f>O143*H143</f>
        <v>0</v>
      </c>
      <c r="Q143" s="225">
        <v>2.1600000000000001</v>
      </c>
      <c r="R143" s="225">
        <f>Q143*H143</f>
        <v>45.031680000000001</v>
      </c>
      <c r="S143" s="225">
        <v>0</v>
      </c>
      <c r="T143" s="226">
        <f>S143*H143</f>
        <v>0</v>
      </c>
      <c r="U143" s="41"/>
      <c r="V143" s="41"/>
      <c r="W143" s="41"/>
      <c r="X143" s="41"/>
      <c r="Y143" s="41"/>
      <c r="Z143" s="41"/>
      <c r="AA143" s="41"/>
      <c r="AB143" s="41"/>
      <c r="AC143" s="41"/>
      <c r="AD143" s="41"/>
      <c r="AE143" s="41"/>
      <c r="AR143" s="227" t="s">
        <v>186</v>
      </c>
      <c r="AT143" s="227" t="s">
        <v>182</v>
      </c>
      <c r="AU143" s="227" t="s">
        <v>83</v>
      </c>
      <c r="AY143" s="20" t="s">
        <v>180</v>
      </c>
      <c r="BE143" s="228">
        <f>IF(N143="základní",J143,0)</f>
        <v>0</v>
      </c>
      <c r="BF143" s="228">
        <f>IF(N143="snížená",J143,0)</f>
        <v>0</v>
      </c>
      <c r="BG143" s="228">
        <f>IF(N143="zákl. přenesená",J143,0)</f>
        <v>0</v>
      </c>
      <c r="BH143" s="228">
        <f>IF(N143="sníž. přenesená",J143,0)</f>
        <v>0</v>
      </c>
      <c r="BI143" s="228">
        <f>IF(N143="nulová",J143,0)</f>
        <v>0</v>
      </c>
      <c r="BJ143" s="20" t="s">
        <v>81</v>
      </c>
      <c r="BK143" s="228">
        <f>ROUND(I143*H143,2)</f>
        <v>0</v>
      </c>
      <c r="BL143" s="20" t="s">
        <v>186</v>
      </c>
      <c r="BM143" s="227" t="s">
        <v>251</v>
      </c>
    </row>
    <row r="144" s="2" customFormat="1">
      <c r="A144" s="41"/>
      <c r="B144" s="42"/>
      <c r="C144" s="43"/>
      <c r="D144" s="229" t="s">
        <v>188</v>
      </c>
      <c r="E144" s="43"/>
      <c r="F144" s="230" t="s">
        <v>252</v>
      </c>
      <c r="G144" s="43"/>
      <c r="H144" s="43"/>
      <c r="I144" s="231"/>
      <c r="J144" s="43"/>
      <c r="K144" s="43"/>
      <c r="L144" s="47"/>
      <c r="M144" s="232"/>
      <c r="N144" s="233"/>
      <c r="O144" s="87"/>
      <c r="P144" s="87"/>
      <c r="Q144" s="87"/>
      <c r="R144" s="87"/>
      <c r="S144" s="87"/>
      <c r="T144" s="88"/>
      <c r="U144" s="41"/>
      <c r="V144" s="41"/>
      <c r="W144" s="41"/>
      <c r="X144" s="41"/>
      <c r="Y144" s="41"/>
      <c r="Z144" s="41"/>
      <c r="AA144" s="41"/>
      <c r="AB144" s="41"/>
      <c r="AC144" s="41"/>
      <c r="AD144" s="41"/>
      <c r="AE144" s="41"/>
      <c r="AT144" s="20" t="s">
        <v>188</v>
      </c>
      <c r="AU144" s="20" t="s">
        <v>83</v>
      </c>
    </row>
    <row r="145" s="14" customFormat="1">
      <c r="A145" s="14"/>
      <c r="B145" s="245"/>
      <c r="C145" s="246"/>
      <c r="D145" s="236" t="s">
        <v>190</v>
      </c>
      <c r="E145" s="247" t="s">
        <v>19</v>
      </c>
      <c r="F145" s="248" t="s">
        <v>253</v>
      </c>
      <c r="G145" s="246"/>
      <c r="H145" s="249">
        <v>20.699000000000002</v>
      </c>
      <c r="I145" s="250"/>
      <c r="J145" s="246"/>
      <c r="K145" s="246"/>
      <c r="L145" s="251"/>
      <c r="M145" s="252"/>
      <c r="N145" s="253"/>
      <c r="O145" s="253"/>
      <c r="P145" s="253"/>
      <c r="Q145" s="253"/>
      <c r="R145" s="253"/>
      <c r="S145" s="253"/>
      <c r="T145" s="254"/>
      <c r="U145" s="14"/>
      <c r="V145" s="14"/>
      <c r="W145" s="14"/>
      <c r="X145" s="14"/>
      <c r="Y145" s="14"/>
      <c r="Z145" s="14"/>
      <c r="AA145" s="14"/>
      <c r="AB145" s="14"/>
      <c r="AC145" s="14"/>
      <c r="AD145" s="14"/>
      <c r="AE145" s="14"/>
      <c r="AT145" s="255" t="s">
        <v>190</v>
      </c>
      <c r="AU145" s="255" t="s">
        <v>83</v>
      </c>
      <c r="AV145" s="14" t="s">
        <v>83</v>
      </c>
      <c r="AW145" s="14" t="s">
        <v>34</v>
      </c>
      <c r="AX145" s="14" t="s">
        <v>74</v>
      </c>
      <c r="AY145" s="255" t="s">
        <v>180</v>
      </c>
    </row>
    <row r="146" s="14" customFormat="1">
      <c r="A146" s="14"/>
      <c r="B146" s="245"/>
      <c r="C146" s="246"/>
      <c r="D146" s="236" t="s">
        <v>190</v>
      </c>
      <c r="E146" s="247" t="s">
        <v>19</v>
      </c>
      <c r="F146" s="248" t="s">
        <v>254</v>
      </c>
      <c r="G146" s="246"/>
      <c r="H146" s="249">
        <v>0.14899999999999999</v>
      </c>
      <c r="I146" s="250"/>
      <c r="J146" s="246"/>
      <c r="K146" s="246"/>
      <c r="L146" s="251"/>
      <c r="M146" s="252"/>
      <c r="N146" s="253"/>
      <c r="O146" s="253"/>
      <c r="P146" s="253"/>
      <c r="Q146" s="253"/>
      <c r="R146" s="253"/>
      <c r="S146" s="253"/>
      <c r="T146" s="254"/>
      <c r="U146" s="14"/>
      <c r="V146" s="14"/>
      <c r="W146" s="14"/>
      <c r="X146" s="14"/>
      <c r="Y146" s="14"/>
      <c r="Z146" s="14"/>
      <c r="AA146" s="14"/>
      <c r="AB146" s="14"/>
      <c r="AC146" s="14"/>
      <c r="AD146" s="14"/>
      <c r="AE146" s="14"/>
      <c r="AT146" s="255" t="s">
        <v>190</v>
      </c>
      <c r="AU146" s="255" t="s">
        <v>83</v>
      </c>
      <c r="AV146" s="14" t="s">
        <v>83</v>
      </c>
      <c r="AW146" s="14" t="s">
        <v>34</v>
      </c>
      <c r="AX146" s="14" t="s">
        <v>74</v>
      </c>
      <c r="AY146" s="255" t="s">
        <v>180</v>
      </c>
    </row>
    <row r="147" s="15" customFormat="1">
      <c r="A147" s="15"/>
      <c r="B147" s="256"/>
      <c r="C147" s="257"/>
      <c r="D147" s="236" t="s">
        <v>190</v>
      </c>
      <c r="E147" s="258" t="s">
        <v>19</v>
      </c>
      <c r="F147" s="259" t="s">
        <v>227</v>
      </c>
      <c r="G147" s="257"/>
      <c r="H147" s="260">
        <v>20.847999999999999</v>
      </c>
      <c r="I147" s="261"/>
      <c r="J147" s="257"/>
      <c r="K147" s="257"/>
      <c r="L147" s="262"/>
      <c r="M147" s="263"/>
      <c r="N147" s="264"/>
      <c r="O147" s="264"/>
      <c r="P147" s="264"/>
      <c r="Q147" s="264"/>
      <c r="R147" s="264"/>
      <c r="S147" s="264"/>
      <c r="T147" s="265"/>
      <c r="U147" s="15"/>
      <c r="V147" s="15"/>
      <c r="W147" s="15"/>
      <c r="X147" s="15"/>
      <c r="Y147" s="15"/>
      <c r="Z147" s="15"/>
      <c r="AA147" s="15"/>
      <c r="AB147" s="15"/>
      <c r="AC147" s="15"/>
      <c r="AD147" s="15"/>
      <c r="AE147" s="15"/>
      <c r="AT147" s="266" t="s">
        <v>190</v>
      </c>
      <c r="AU147" s="266" t="s">
        <v>83</v>
      </c>
      <c r="AV147" s="15" t="s">
        <v>186</v>
      </c>
      <c r="AW147" s="15" t="s">
        <v>34</v>
      </c>
      <c r="AX147" s="15" t="s">
        <v>81</v>
      </c>
      <c r="AY147" s="266" t="s">
        <v>180</v>
      </c>
    </row>
    <row r="148" s="2" customFormat="1" ht="21.75" customHeight="1">
      <c r="A148" s="41"/>
      <c r="B148" s="42"/>
      <c r="C148" s="216" t="s">
        <v>8</v>
      </c>
      <c r="D148" s="216" t="s">
        <v>182</v>
      </c>
      <c r="E148" s="217" t="s">
        <v>255</v>
      </c>
      <c r="F148" s="218" t="s">
        <v>256</v>
      </c>
      <c r="G148" s="219" t="s">
        <v>195</v>
      </c>
      <c r="H148" s="220">
        <v>4.468</v>
      </c>
      <c r="I148" s="221"/>
      <c r="J148" s="222">
        <f>ROUND(I148*H148,2)</f>
        <v>0</v>
      </c>
      <c r="K148" s="218" t="s">
        <v>185</v>
      </c>
      <c r="L148" s="47"/>
      <c r="M148" s="223" t="s">
        <v>19</v>
      </c>
      <c r="N148" s="224" t="s">
        <v>45</v>
      </c>
      <c r="O148" s="87"/>
      <c r="P148" s="225">
        <f>O148*H148</f>
        <v>0</v>
      </c>
      <c r="Q148" s="225">
        <v>1.98</v>
      </c>
      <c r="R148" s="225">
        <f>Q148*H148</f>
        <v>8.8466400000000007</v>
      </c>
      <c r="S148" s="225">
        <v>0</v>
      </c>
      <c r="T148" s="226">
        <f>S148*H148</f>
        <v>0</v>
      </c>
      <c r="U148" s="41"/>
      <c r="V148" s="41"/>
      <c r="W148" s="41"/>
      <c r="X148" s="41"/>
      <c r="Y148" s="41"/>
      <c r="Z148" s="41"/>
      <c r="AA148" s="41"/>
      <c r="AB148" s="41"/>
      <c r="AC148" s="41"/>
      <c r="AD148" s="41"/>
      <c r="AE148" s="41"/>
      <c r="AR148" s="227" t="s">
        <v>186</v>
      </c>
      <c r="AT148" s="227" t="s">
        <v>182</v>
      </c>
      <c r="AU148" s="227" t="s">
        <v>83</v>
      </c>
      <c r="AY148" s="20" t="s">
        <v>180</v>
      </c>
      <c r="BE148" s="228">
        <f>IF(N148="základní",J148,0)</f>
        <v>0</v>
      </c>
      <c r="BF148" s="228">
        <f>IF(N148="snížená",J148,0)</f>
        <v>0</v>
      </c>
      <c r="BG148" s="228">
        <f>IF(N148="zákl. přenesená",J148,0)</f>
        <v>0</v>
      </c>
      <c r="BH148" s="228">
        <f>IF(N148="sníž. přenesená",J148,0)</f>
        <v>0</v>
      </c>
      <c r="BI148" s="228">
        <f>IF(N148="nulová",J148,0)</f>
        <v>0</v>
      </c>
      <c r="BJ148" s="20" t="s">
        <v>81</v>
      </c>
      <c r="BK148" s="228">
        <f>ROUND(I148*H148,2)</f>
        <v>0</v>
      </c>
      <c r="BL148" s="20" t="s">
        <v>186</v>
      </c>
      <c r="BM148" s="227" t="s">
        <v>257</v>
      </c>
    </row>
    <row r="149" s="2" customFormat="1">
      <c r="A149" s="41"/>
      <c r="B149" s="42"/>
      <c r="C149" s="43"/>
      <c r="D149" s="229" t="s">
        <v>188</v>
      </c>
      <c r="E149" s="43"/>
      <c r="F149" s="230" t="s">
        <v>258</v>
      </c>
      <c r="G149" s="43"/>
      <c r="H149" s="43"/>
      <c r="I149" s="231"/>
      <c r="J149" s="43"/>
      <c r="K149" s="43"/>
      <c r="L149" s="47"/>
      <c r="M149" s="232"/>
      <c r="N149" s="233"/>
      <c r="O149" s="87"/>
      <c r="P149" s="87"/>
      <c r="Q149" s="87"/>
      <c r="R149" s="87"/>
      <c r="S149" s="87"/>
      <c r="T149" s="88"/>
      <c r="U149" s="41"/>
      <c r="V149" s="41"/>
      <c r="W149" s="41"/>
      <c r="X149" s="41"/>
      <c r="Y149" s="41"/>
      <c r="Z149" s="41"/>
      <c r="AA149" s="41"/>
      <c r="AB149" s="41"/>
      <c r="AC149" s="41"/>
      <c r="AD149" s="41"/>
      <c r="AE149" s="41"/>
      <c r="AT149" s="20" t="s">
        <v>188</v>
      </c>
      <c r="AU149" s="20" t="s">
        <v>83</v>
      </c>
    </row>
    <row r="150" s="14" customFormat="1">
      <c r="A150" s="14"/>
      <c r="B150" s="245"/>
      <c r="C150" s="246"/>
      <c r="D150" s="236" t="s">
        <v>190</v>
      </c>
      <c r="E150" s="247" t="s">
        <v>19</v>
      </c>
      <c r="F150" s="248" t="s">
        <v>259</v>
      </c>
      <c r="G150" s="246"/>
      <c r="H150" s="249">
        <v>4.4359999999999999</v>
      </c>
      <c r="I150" s="250"/>
      <c r="J150" s="246"/>
      <c r="K150" s="246"/>
      <c r="L150" s="251"/>
      <c r="M150" s="252"/>
      <c r="N150" s="253"/>
      <c r="O150" s="253"/>
      <c r="P150" s="253"/>
      <c r="Q150" s="253"/>
      <c r="R150" s="253"/>
      <c r="S150" s="253"/>
      <c r="T150" s="254"/>
      <c r="U150" s="14"/>
      <c r="V150" s="14"/>
      <c r="W150" s="14"/>
      <c r="X150" s="14"/>
      <c r="Y150" s="14"/>
      <c r="Z150" s="14"/>
      <c r="AA150" s="14"/>
      <c r="AB150" s="14"/>
      <c r="AC150" s="14"/>
      <c r="AD150" s="14"/>
      <c r="AE150" s="14"/>
      <c r="AT150" s="255" t="s">
        <v>190</v>
      </c>
      <c r="AU150" s="255" t="s">
        <v>83</v>
      </c>
      <c r="AV150" s="14" t="s">
        <v>83</v>
      </c>
      <c r="AW150" s="14" t="s">
        <v>34</v>
      </c>
      <c r="AX150" s="14" t="s">
        <v>74</v>
      </c>
      <c r="AY150" s="255" t="s">
        <v>180</v>
      </c>
    </row>
    <row r="151" s="14" customFormat="1">
      <c r="A151" s="14"/>
      <c r="B151" s="245"/>
      <c r="C151" s="246"/>
      <c r="D151" s="236" t="s">
        <v>190</v>
      </c>
      <c r="E151" s="247" t="s">
        <v>19</v>
      </c>
      <c r="F151" s="248" t="s">
        <v>260</v>
      </c>
      <c r="G151" s="246"/>
      <c r="H151" s="249">
        <v>0.032000000000000001</v>
      </c>
      <c r="I151" s="250"/>
      <c r="J151" s="246"/>
      <c r="K151" s="246"/>
      <c r="L151" s="251"/>
      <c r="M151" s="252"/>
      <c r="N151" s="253"/>
      <c r="O151" s="253"/>
      <c r="P151" s="253"/>
      <c r="Q151" s="253"/>
      <c r="R151" s="253"/>
      <c r="S151" s="253"/>
      <c r="T151" s="254"/>
      <c r="U151" s="14"/>
      <c r="V151" s="14"/>
      <c r="W151" s="14"/>
      <c r="X151" s="14"/>
      <c r="Y151" s="14"/>
      <c r="Z151" s="14"/>
      <c r="AA151" s="14"/>
      <c r="AB151" s="14"/>
      <c r="AC151" s="14"/>
      <c r="AD151" s="14"/>
      <c r="AE151" s="14"/>
      <c r="AT151" s="255" t="s">
        <v>190</v>
      </c>
      <c r="AU151" s="255" t="s">
        <v>83</v>
      </c>
      <c r="AV151" s="14" t="s">
        <v>83</v>
      </c>
      <c r="AW151" s="14" t="s">
        <v>34</v>
      </c>
      <c r="AX151" s="14" t="s">
        <v>74</v>
      </c>
      <c r="AY151" s="255" t="s">
        <v>180</v>
      </c>
    </row>
    <row r="152" s="15" customFormat="1">
      <c r="A152" s="15"/>
      <c r="B152" s="256"/>
      <c r="C152" s="257"/>
      <c r="D152" s="236" t="s">
        <v>190</v>
      </c>
      <c r="E152" s="258" t="s">
        <v>19</v>
      </c>
      <c r="F152" s="259" t="s">
        <v>227</v>
      </c>
      <c r="G152" s="257"/>
      <c r="H152" s="260">
        <v>4.468</v>
      </c>
      <c r="I152" s="261"/>
      <c r="J152" s="257"/>
      <c r="K152" s="257"/>
      <c r="L152" s="262"/>
      <c r="M152" s="263"/>
      <c r="N152" s="264"/>
      <c r="O152" s="264"/>
      <c r="P152" s="264"/>
      <c r="Q152" s="264"/>
      <c r="R152" s="264"/>
      <c r="S152" s="264"/>
      <c r="T152" s="265"/>
      <c r="U152" s="15"/>
      <c r="V152" s="15"/>
      <c r="W152" s="15"/>
      <c r="X152" s="15"/>
      <c r="Y152" s="15"/>
      <c r="Z152" s="15"/>
      <c r="AA152" s="15"/>
      <c r="AB152" s="15"/>
      <c r="AC152" s="15"/>
      <c r="AD152" s="15"/>
      <c r="AE152" s="15"/>
      <c r="AT152" s="266" t="s">
        <v>190</v>
      </c>
      <c r="AU152" s="266" t="s">
        <v>83</v>
      </c>
      <c r="AV152" s="15" t="s">
        <v>186</v>
      </c>
      <c r="AW152" s="15" t="s">
        <v>34</v>
      </c>
      <c r="AX152" s="15" t="s">
        <v>81</v>
      </c>
      <c r="AY152" s="266" t="s">
        <v>180</v>
      </c>
    </row>
    <row r="153" s="2" customFormat="1" ht="21.75" customHeight="1">
      <c r="A153" s="41"/>
      <c r="B153" s="42"/>
      <c r="C153" s="216" t="s">
        <v>261</v>
      </c>
      <c r="D153" s="216" t="s">
        <v>182</v>
      </c>
      <c r="E153" s="217" t="s">
        <v>262</v>
      </c>
      <c r="F153" s="218" t="s">
        <v>263</v>
      </c>
      <c r="G153" s="219" t="s">
        <v>195</v>
      </c>
      <c r="H153" s="220">
        <v>42.646000000000001</v>
      </c>
      <c r="I153" s="221"/>
      <c r="J153" s="222">
        <f>ROUND(I153*H153,2)</f>
        <v>0</v>
      </c>
      <c r="K153" s="218" t="s">
        <v>185</v>
      </c>
      <c r="L153" s="47"/>
      <c r="M153" s="223" t="s">
        <v>19</v>
      </c>
      <c r="N153" s="224" t="s">
        <v>45</v>
      </c>
      <c r="O153" s="87"/>
      <c r="P153" s="225">
        <f>O153*H153</f>
        <v>0</v>
      </c>
      <c r="Q153" s="225">
        <v>2.5018699999999998</v>
      </c>
      <c r="R153" s="225">
        <f>Q153*H153</f>
        <v>106.69474801999999</v>
      </c>
      <c r="S153" s="225">
        <v>0</v>
      </c>
      <c r="T153" s="226">
        <f>S153*H153</f>
        <v>0</v>
      </c>
      <c r="U153" s="41"/>
      <c r="V153" s="41"/>
      <c r="W153" s="41"/>
      <c r="X153" s="41"/>
      <c r="Y153" s="41"/>
      <c r="Z153" s="41"/>
      <c r="AA153" s="41"/>
      <c r="AB153" s="41"/>
      <c r="AC153" s="41"/>
      <c r="AD153" s="41"/>
      <c r="AE153" s="41"/>
      <c r="AR153" s="227" t="s">
        <v>186</v>
      </c>
      <c r="AT153" s="227" t="s">
        <v>182</v>
      </c>
      <c r="AU153" s="227" t="s">
        <v>83</v>
      </c>
      <c r="AY153" s="20" t="s">
        <v>180</v>
      </c>
      <c r="BE153" s="228">
        <f>IF(N153="základní",J153,0)</f>
        <v>0</v>
      </c>
      <c r="BF153" s="228">
        <f>IF(N153="snížená",J153,0)</f>
        <v>0</v>
      </c>
      <c r="BG153" s="228">
        <f>IF(N153="zákl. přenesená",J153,0)</f>
        <v>0</v>
      </c>
      <c r="BH153" s="228">
        <f>IF(N153="sníž. přenesená",J153,0)</f>
        <v>0</v>
      </c>
      <c r="BI153" s="228">
        <f>IF(N153="nulová",J153,0)</f>
        <v>0</v>
      </c>
      <c r="BJ153" s="20" t="s">
        <v>81</v>
      </c>
      <c r="BK153" s="228">
        <f>ROUND(I153*H153,2)</f>
        <v>0</v>
      </c>
      <c r="BL153" s="20" t="s">
        <v>186</v>
      </c>
      <c r="BM153" s="227" t="s">
        <v>264</v>
      </c>
    </row>
    <row r="154" s="2" customFormat="1">
      <c r="A154" s="41"/>
      <c r="B154" s="42"/>
      <c r="C154" s="43"/>
      <c r="D154" s="229" t="s">
        <v>188</v>
      </c>
      <c r="E154" s="43"/>
      <c r="F154" s="230" t="s">
        <v>265</v>
      </c>
      <c r="G154" s="43"/>
      <c r="H154" s="43"/>
      <c r="I154" s="231"/>
      <c r="J154" s="43"/>
      <c r="K154" s="43"/>
      <c r="L154" s="47"/>
      <c r="M154" s="232"/>
      <c r="N154" s="233"/>
      <c r="O154" s="87"/>
      <c r="P154" s="87"/>
      <c r="Q154" s="87"/>
      <c r="R154" s="87"/>
      <c r="S154" s="87"/>
      <c r="T154" s="88"/>
      <c r="U154" s="41"/>
      <c r="V154" s="41"/>
      <c r="W154" s="41"/>
      <c r="X154" s="41"/>
      <c r="Y154" s="41"/>
      <c r="Z154" s="41"/>
      <c r="AA154" s="41"/>
      <c r="AB154" s="41"/>
      <c r="AC154" s="41"/>
      <c r="AD154" s="41"/>
      <c r="AE154" s="41"/>
      <c r="AT154" s="20" t="s">
        <v>188</v>
      </c>
      <c r="AU154" s="20" t="s">
        <v>83</v>
      </c>
    </row>
    <row r="155" s="14" customFormat="1">
      <c r="A155" s="14"/>
      <c r="B155" s="245"/>
      <c r="C155" s="246"/>
      <c r="D155" s="236" t="s">
        <v>190</v>
      </c>
      <c r="E155" s="247" t="s">
        <v>19</v>
      </c>
      <c r="F155" s="248" t="s">
        <v>266</v>
      </c>
      <c r="G155" s="246"/>
      <c r="H155" s="249">
        <v>42.079999999999998</v>
      </c>
      <c r="I155" s="250"/>
      <c r="J155" s="246"/>
      <c r="K155" s="246"/>
      <c r="L155" s="251"/>
      <c r="M155" s="252"/>
      <c r="N155" s="253"/>
      <c r="O155" s="253"/>
      <c r="P155" s="253"/>
      <c r="Q155" s="253"/>
      <c r="R155" s="253"/>
      <c r="S155" s="253"/>
      <c r="T155" s="254"/>
      <c r="U155" s="14"/>
      <c r="V155" s="14"/>
      <c r="W155" s="14"/>
      <c r="X155" s="14"/>
      <c r="Y155" s="14"/>
      <c r="Z155" s="14"/>
      <c r="AA155" s="14"/>
      <c r="AB155" s="14"/>
      <c r="AC155" s="14"/>
      <c r="AD155" s="14"/>
      <c r="AE155" s="14"/>
      <c r="AT155" s="255" t="s">
        <v>190</v>
      </c>
      <c r="AU155" s="255" t="s">
        <v>83</v>
      </c>
      <c r="AV155" s="14" t="s">
        <v>83</v>
      </c>
      <c r="AW155" s="14" t="s">
        <v>34</v>
      </c>
      <c r="AX155" s="14" t="s">
        <v>74</v>
      </c>
      <c r="AY155" s="255" t="s">
        <v>180</v>
      </c>
    </row>
    <row r="156" s="14" customFormat="1">
      <c r="A156" s="14"/>
      <c r="B156" s="245"/>
      <c r="C156" s="246"/>
      <c r="D156" s="236" t="s">
        <v>190</v>
      </c>
      <c r="E156" s="247" t="s">
        <v>19</v>
      </c>
      <c r="F156" s="248" t="s">
        <v>267</v>
      </c>
      <c r="G156" s="246"/>
      <c r="H156" s="249">
        <v>0.56599999999999995</v>
      </c>
      <c r="I156" s="250"/>
      <c r="J156" s="246"/>
      <c r="K156" s="246"/>
      <c r="L156" s="251"/>
      <c r="M156" s="252"/>
      <c r="N156" s="253"/>
      <c r="O156" s="253"/>
      <c r="P156" s="253"/>
      <c r="Q156" s="253"/>
      <c r="R156" s="253"/>
      <c r="S156" s="253"/>
      <c r="T156" s="254"/>
      <c r="U156" s="14"/>
      <c r="V156" s="14"/>
      <c r="W156" s="14"/>
      <c r="X156" s="14"/>
      <c r="Y156" s="14"/>
      <c r="Z156" s="14"/>
      <c r="AA156" s="14"/>
      <c r="AB156" s="14"/>
      <c r="AC156" s="14"/>
      <c r="AD156" s="14"/>
      <c r="AE156" s="14"/>
      <c r="AT156" s="255" t="s">
        <v>190</v>
      </c>
      <c r="AU156" s="255" t="s">
        <v>83</v>
      </c>
      <c r="AV156" s="14" t="s">
        <v>83</v>
      </c>
      <c r="AW156" s="14" t="s">
        <v>34</v>
      </c>
      <c r="AX156" s="14" t="s">
        <v>74</v>
      </c>
      <c r="AY156" s="255" t="s">
        <v>180</v>
      </c>
    </row>
    <row r="157" s="15" customFormat="1">
      <c r="A157" s="15"/>
      <c r="B157" s="256"/>
      <c r="C157" s="257"/>
      <c r="D157" s="236" t="s">
        <v>190</v>
      </c>
      <c r="E157" s="258" t="s">
        <v>19</v>
      </c>
      <c r="F157" s="259" t="s">
        <v>227</v>
      </c>
      <c r="G157" s="257"/>
      <c r="H157" s="260">
        <v>42.646000000000001</v>
      </c>
      <c r="I157" s="261"/>
      <c r="J157" s="257"/>
      <c r="K157" s="257"/>
      <c r="L157" s="262"/>
      <c r="M157" s="263"/>
      <c r="N157" s="264"/>
      <c r="O157" s="264"/>
      <c r="P157" s="264"/>
      <c r="Q157" s="264"/>
      <c r="R157" s="264"/>
      <c r="S157" s="264"/>
      <c r="T157" s="265"/>
      <c r="U157" s="15"/>
      <c r="V157" s="15"/>
      <c r="W157" s="15"/>
      <c r="X157" s="15"/>
      <c r="Y157" s="15"/>
      <c r="Z157" s="15"/>
      <c r="AA157" s="15"/>
      <c r="AB157" s="15"/>
      <c r="AC157" s="15"/>
      <c r="AD157" s="15"/>
      <c r="AE157" s="15"/>
      <c r="AT157" s="266" t="s">
        <v>190</v>
      </c>
      <c r="AU157" s="266" t="s">
        <v>83</v>
      </c>
      <c r="AV157" s="15" t="s">
        <v>186</v>
      </c>
      <c r="AW157" s="15" t="s">
        <v>34</v>
      </c>
      <c r="AX157" s="15" t="s">
        <v>81</v>
      </c>
      <c r="AY157" s="266" t="s">
        <v>180</v>
      </c>
    </row>
    <row r="158" s="2" customFormat="1" ht="16.5" customHeight="1">
      <c r="A158" s="41"/>
      <c r="B158" s="42"/>
      <c r="C158" s="216" t="s">
        <v>268</v>
      </c>
      <c r="D158" s="216" t="s">
        <v>182</v>
      </c>
      <c r="E158" s="217" t="s">
        <v>269</v>
      </c>
      <c r="F158" s="218" t="s">
        <v>270</v>
      </c>
      <c r="G158" s="219" t="s">
        <v>122</v>
      </c>
      <c r="H158" s="220">
        <v>10.598000000000001</v>
      </c>
      <c r="I158" s="221"/>
      <c r="J158" s="222">
        <f>ROUND(I158*H158,2)</f>
        <v>0</v>
      </c>
      <c r="K158" s="218" t="s">
        <v>185</v>
      </c>
      <c r="L158" s="47"/>
      <c r="M158" s="223" t="s">
        <v>19</v>
      </c>
      <c r="N158" s="224" t="s">
        <v>45</v>
      </c>
      <c r="O158" s="87"/>
      <c r="P158" s="225">
        <f>O158*H158</f>
        <v>0</v>
      </c>
      <c r="Q158" s="225">
        <v>0.0029399999999999999</v>
      </c>
      <c r="R158" s="225">
        <f>Q158*H158</f>
        <v>0.031158120000000001</v>
      </c>
      <c r="S158" s="225">
        <v>0</v>
      </c>
      <c r="T158" s="226">
        <f>S158*H158</f>
        <v>0</v>
      </c>
      <c r="U158" s="41"/>
      <c r="V158" s="41"/>
      <c r="W158" s="41"/>
      <c r="X158" s="41"/>
      <c r="Y158" s="41"/>
      <c r="Z158" s="41"/>
      <c r="AA158" s="41"/>
      <c r="AB158" s="41"/>
      <c r="AC158" s="41"/>
      <c r="AD158" s="41"/>
      <c r="AE158" s="41"/>
      <c r="AR158" s="227" t="s">
        <v>186</v>
      </c>
      <c r="AT158" s="227" t="s">
        <v>182</v>
      </c>
      <c r="AU158" s="227" t="s">
        <v>83</v>
      </c>
      <c r="AY158" s="20" t="s">
        <v>180</v>
      </c>
      <c r="BE158" s="228">
        <f>IF(N158="základní",J158,0)</f>
        <v>0</v>
      </c>
      <c r="BF158" s="228">
        <f>IF(N158="snížená",J158,0)</f>
        <v>0</v>
      </c>
      <c r="BG158" s="228">
        <f>IF(N158="zákl. přenesená",J158,0)</f>
        <v>0</v>
      </c>
      <c r="BH158" s="228">
        <f>IF(N158="sníž. přenesená",J158,0)</f>
        <v>0</v>
      </c>
      <c r="BI158" s="228">
        <f>IF(N158="nulová",J158,0)</f>
        <v>0</v>
      </c>
      <c r="BJ158" s="20" t="s">
        <v>81</v>
      </c>
      <c r="BK158" s="228">
        <f>ROUND(I158*H158,2)</f>
        <v>0</v>
      </c>
      <c r="BL158" s="20" t="s">
        <v>186</v>
      </c>
      <c r="BM158" s="227" t="s">
        <v>271</v>
      </c>
    </row>
    <row r="159" s="2" customFormat="1">
      <c r="A159" s="41"/>
      <c r="B159" s="42"/>
      <c r="C159" s="43"/>
      <c r="D159" s="229" t="s">
        <v>188</v>
      </c>
      <c r="E159" s="43"/>
      <c r="F159" s="230" t="s">
        <v>272</v>
      </c>
      <c r="G159" s="43"/>
      <c r="H159" s="43"/>
      <c r="I159" s="231"/>
      <c r="J159" s="43"/>
      <c r="K159" s="43"/>
      <c r="L159" s="47"/>
      <c r="M159" s="232"/>
      <c r="N159" s="233"/>
      <c r="O159" s="87"/>
      <c r="P159" s="87"/>
      <c r="Q159" s="87"/>
      <c r="R159" s="87"/>
      <c r="S159" s="87"/>
      <c r="T159" s="88"/>
      <c r="U159" s="41"/>
      <c r="V159" s="41"/>
      <c r="W159" s="41"/>
      <c r="X159" s="41"/>
      <c r="Y159" s="41"/>
      <c r="Z159" s="41"/>
      <c r="AA159" s="41"/>
      <c r="AB159" s="41"/>
      <c r="AC159" s="41"/>
      <c r="AD159" s="41"/>
      <c r="AE159" s="41"/>
      <c r="AT159" s="20" t="s">
        <v>188</v>
      </c>
      <c r="AU159" s="20" t="s">
        <v>83</v>
      </c>
    </row>
    <row r="160" s="14" customFormat="1">
      <c r="A160" s="14"/>
      <c r="B160" s="245"/>
      <c r="C160" s="246"/>
      <c r="D160" s="236" t="s">
        <v>190</v>
      </c>
      <c r="E160" s="247" t="s">
        <v>19</v>
      </c>
      <c r="F160" s="248" t="s">
        <v>273</v>
      </c>
      <c r="G160" s="246"/>
      <c r="H160" s="249">
        <v>10.598000000000001</v>
      </c>
      <c r="I160" s="250"/>
      <c r="J160" s="246"/>
      <c r="K160" s="246"/>
      <c r="L160" s="251"/>
      <c r="M160" s="252"/>
      <c r="N160" s="253"/>
      <c r="O160" s="253"/>
      <c r="P160" s="253"/>
      <c r="Q160" s="253"/>
      <c r="R160" s="253"/>
      <c r="S160" s="253"/>
      <c r="T160" s="254"/>
      <c r="U160" s="14"/>
      <c r="V160" s="14"/>
      <c r="W160" s="14"/>
      <c r="X160" s="14"/>
      <c r="Y160" s="14"/>
      <c r="Z160" s="14"/>
      <c r="AA160" s="14"/>
      <c r="AB160" s="14"/>
      <c r="AC160" s="14"/>
      <c r="AD160" s="14"/>
      <c r="AE160" s="14"/>
      <c r="AT160" s="255" t="s">
        <v>190</v>
      </c>
      <c r="AU160" s="255" t="s">
        <v>83</v>
      </c>
      <c r="AV160" s="14" t="s">
        <v>83</v>
      </c>
      <c r="AW160" s="14" t="s">
        <v>34</v>
      </c>
      <c r="AX160" s="14" t="s">
        <v>81</v>
      </c>
      <c r="AY160" s="255" t="s">
        <v>180</v>
      </c>
    </row>
    <row r="161" s="2" customFormat="1" ht="16.5" customHeight="1">
      <c r="A161" s="41"/>
      <c r="B161" s="42"/>
      <c r="C161" s="216" t="s">
        <v>274</v>
      </c>
      <c r="D161" s="216" t="s">
        <v>182</v>
      </c>
      <c r="E161" s="217" t="s">
        <v>275</v>
      </c>
      <c r="F161" s="218" t="s">
        <v>276</v>
      </c>
      <c r="G161" s="219" t="s">
        <v>122</v>
      </c>
      <c r="H161" s="220">
        <v>0.59799999999999998</v>
      </c>
      <c r="I161" s="221"/>
      <c r="J161" s="222">
        <f>ROUND(I161*H161,2)</f>
        <v>0</v>
      </c>
      <c r="K161" s="218" t="s">
        <v>185</v>
      </c>
      <c r="L161" s="47"/>
      <c r="M161" s="223" t="s">
        <v>19</v>
      </c>
      <c r="N161" s="224" t="s">
        <v>45</v>
      </c>
      <c r="O161" s="87"/>
      <c r="P161" s="225">
        <f>O161*H161</f>
        <v>0</v>
      </c>
      <c r="Q161" s="225">
        <v>0</v>
      </c>
      <c r="R161" s="225">
        <f>Q161*H161</f>
        <v>0</v>
      </c>
      <c r="S161" s="225">
        <v>0</v>
      </c>
      <c r="T161" s="226">
        <f>S161*H161</f>
        <v>0</v>
      </c>
      <c r="U161" s="41"/>
      <c r="V161" s="41"/>
      <c r="W161" s="41"/>
      <c r="X161" s="41"/>
      <c r="Y161" s="41"/>
      <c r="Z161" s="41"/>
      <c r="AA161" s="41"/>
      <c r="AB161" s="41"/>
      <c r="AC161" s="41"/>
      <c r="AD161" s="41"/>
      <c r="AE161" s="41"/>
      <c r="AR161" s="227" t="s">
        <v>186</v>
      </c>
      <c r="AT161" s="227" t="s">
        <v>182</v>
      </c>
      <c r="AU161" s="227" t="s">
        <v>83</v>
      </c>
      <c r="AY161" s="20" t="s">
        <v>180</v>
      </c>
      <c r="BE161" s="228">
        <f>IF(N161="základní",J161,0)</f>
        <v>0</v>
      </c>
      <c r="BF161" s="228">
        <f>IF(N161="snížená",J161,0)</f>
        <v>0</v>
      </c>
      <c r="BG161" s="228">
        <f>IF(N161="zákl. přenesená",J161,0)</f>
        <v>0</v>
      </c>
      <c r="BH161" s="228">
        <f>IF(N161="sníž. přenesená",J161,0)</f>
        <v>0</v>
      </c>
      <c r="BI161" s="228">
        <f>IF(N161="nulová",J161,0)</f>
        <v>0</v>
      </c>
      <c r="BJ161" s="20" t="s">
        <v>81</v>
      </c>
      <c r="BK161" s="228">
        <f>ROUND(I161*H161,2)</f>
        <v>0</v>
      </c>
      <c r="BL161" s="20" t="s">
        <v>186</v>
      </c>
      <c r="BM161" s="227" t="s">
        <v>277</v>
      </c>
    </row>
    <row r="162" s="2" customFormat="1">
      <c r="A162" s="41"/>
      <c r="B162" s="42"/>
      <c r="C162" s="43"/>
      <c r="D162" s="229" t="s">
        <v>188</v>
      </c>
      <c r="E162" s="43"/>
      <c r="F162" s="230" t="s">
        <v>278</v>
      </c>
      <c r="G162" s="43"/>
      <c r="H162" s="43"/>
      <c r="I162" s="231"/>
      <c r="J162" s="43"/>
      <c r="K162" s="43"/>
      <c r="L162" s="47"/>
      <c r="M162" s="232"/>
      <c r="N162" s="233"/>
      <c r="O162" s="87"/>
      <c r="P162" s="87"/>
      <c r="Q162" s="87"/>
      <c r="R162" s="87"/>
      <c r="S162" s="87"/>
      <c r="T162" s="88"/>
      <c r="U162" s="41"/>
      <c r="V162" s="41"/>
      <c r="W162" s="41"/>
      <c r="X162" s="41"/>
      <c r="Y162" s="41"/>
      <c r="Z162" s="41"/>
      <c r="AA162" s="41"/>
      <c r="AB162" s="41"/>
      <c r="AC162" s="41"/>
      <c r="AD162" s="41"/>
      <c r="AE162" s="41"/>
      <c r="AT162" s="20" t="s">
        <v>188</v>
      </c>
      <c r="AU162" s="20" t="s">
        <v>83</v>
      </c>
    </row>
    <row r="163" s="2" customFormat="1" ht="16.5" customHeight="1">
      <c r="A163" s="41"/>
      <c r="B163" s="42"/>
      <c r="C163" s="216" t="s">
        <v>279</v>
      </c>
      <c r="D163" s="216" t="s">
        <v>182</v>
      </c>
      <c r="E163" s="217" t="s">
        <v>280</v>
      </c>
      <c r="F163" s="218" t="s">
        <v>281</v>
      </c>
      <c r="G163" s="219" t="s">
        <v>231</v>
      </c>
      <c r="H163" s="220">
        <v>5.1180000000000003</v>
      </c>
      <c r="I163" s="221"/>
      <c r="J163" s="222">
        <f>ROUND(I163*H163,2)</f>
        <v>0</v>
      </c>
      <c r="K163" s="218" t="s">
        <v>185</v>
      </c>
      <c r="L163" s="47"/>
      <c r="M163" s="223" t="s">
        <v>19</v>
      </c>
      <c r="N163" s="224" t="s">
        <v>45</v>
      </c>
      <c r="O163" s="87"/>
      <c r="P163" s="225">
        <f>O163*H163</f>
        <v>0</v>
      </c>
      <c r="Q163" s="225">
        <v>1.0606199999999999</v>
      </c>
      <c r="R163" s="225">
        <f>Q163*H163</f>
        <v>5.4282531599999997</v>
      </c>
      <c r="S163" s="225">
        <v>0</v>
      </c>
      <c r="T163" s="226">
        <f>S163*H163</f>
        <v>0</v>
      </c>
      <c r="U163" s="41"/>
      <c r="V163" s="41"/>
      <c r="W163" s="41"/>
      <c r="X163" s="41"/>
      <c r="Y163" s="41"/>
      <c r="Z163" s="41"/>
      <c r="AA163" s="41"/>
      <c r="AB163" s="41"/>
      <c r="AC163" s="41"/>
      <c r="AD163" s="41"/>
      <c r="AE163" s="41"/>
      <c r="AR163" s="227" t="s">
        <v>186</v>
      </c>
      <c r="AT163" s="227" t="s">
        <v>182</v>
      </c>
      <c r="AU163" s="227" t="s">
        <v>83</v>
      </c>
      <c r="AY163" s="20" t="s">
        <v>180</v>
      </c>
      <c r="BE163" s="228">
        <f>IF(N163="základní",J163,0)</f>
        <v>0</v>
      </c>
      <c r="BF163" s="228">
        <f>IF(N163="snížená",J163,0)</f>
        <v>0</v>
      </c>
      <c r="BG163" s="228">
        <f>IF(N163="zákl. přenesená",J163,0)</f>
        <v>0</v>
      </c>
      <c r="BH163" s="228">
        <f>IF(N163="sníž. přenesená",J163,0)</f>
        <v>0</v>
      </c>
      <c r="BI163" s="228">
        <f>IF(N163="nulová",J163,0)</f>
        <v>0</v>
      </c>
      <c r="BJ163" s="20" t="s">
        <v>81</v>
      </c>
      <c r="BK163" s="228">
        <f>ROUND(I163*H163,2)</f>
        <v>0</v>
      </c>
      <c r="BL163" s="20" t="s">
        <v>186</v>
      </c>
      <c r="BM163" s="227" t="s">
        <v>282</v>
      </c>
    </row>
    <row r="164" s="2" customFormat="1">
      <c r="A164" s="41"/>
      <c r="B164" s="42"/>
      <c r="C164" s="43"/>
      <c r="D164" s="229" t="s">
        <v>188</v>
      </c>
      <c r="E164" s="43"/>
      <c r="F164" s="230" t="s">
        <v>283</v>
      </c>
      <c r="G164" s="43"/>
      <c r="H164" s="43"/>
      <c r="I164" s="231"/>
      <c r="J164" s="43"/>
      <c r="K164" s="43"/>
      <c r="L164" s="47"/>
      <c r="M164" s="232"/>
      <c r="N164" s="233"/>
      <c r="O164" s="87"/>
      <c r="P164" s="87"/>
      <c r="Q164" s="87"/>
      <c r="R164" s="87"/>
      <c r="S164" s="87"/>
      <c r="T164" s="88"/>
      <c r="U164" s="41"/>
      <c r="V164" s="41"/>
      <c r="W164" s="41"/>
      <c r="X164" s="41"/>
      <c r="Y164" s="41"/>
      <c r="Z164" s="41"/>
      <c r="AA164" s="41"/>
      <c r="AB164" s="41"/>
      <c r="AC164" s="41"/>
      <c r="AD164" s="41"/>
      <c r="AE164" s="41"/>
      <c r="AT164" s="20" t="s">
        <v>188</v>
      </c>
      <c r="AU164" s="20" t="s">
        <v>83</v>
      </c>
    </row>
    <row r="165" s="13" customFormat="1">
      <c r="A165" s="13"/>
      <c r="B165" s="234"/>
      <c r="C165" s="235"/>
      <c r="D165" s="236" t="s">
        <v>190</v>
      </c>
      <c r="E165" s="237" t="s">
        <v>19</v>
      </c>
      <c r="F165" s="238" t="s">
        <v>284</v>
      </c>
      <c r="G165" s="235"/>
      <c r="H165" s="237" t="s">
        <v>19</v>
      </c>
      <c r="I165" s="239"/>
      <c r="J165" s="235"/>
      <c r="K165" s="235"/>
      <c r="L165" s="240"/>
      <c r="M165" s="241"/>
      <c r="N165" s="242"/>
      <c r="O165" s="242"/>
      <c r="P165" s="242"/>
      <c r="Q165" s="242"/>
      <c r="R165" s="242"/>
      <c r="S165" s="242"/>
      <c r="T165" s="243"/>
      <c r="U165" s="13"/>
      <c r="V165" s="13"/>
      <c r="W165" s="13"/>
      <c r="X165" s="13"/>
      <c r="Y165" s="13"/>
      <c r="Z165" s="13"/>
      <c r="AA165" s="13"/>
      <c r="AB165" s="13"/>
      <c r="AC165" s="13"/>
      <c r="AD165" s="13"/>
      <c r="AE165" s="13"/>
      <c r="AT165" s="244" t="s">
        <v>190</v>
      </c>
      <c r="AU165" s="244" t="s">
        <v>83</v>
      </c>
      <c r="AV165" s="13" t="s">
        <v>81</v>
      </c>
      <c r="AW165" s="13" t="s">
        <v>34</v>
      </c>
      <c r="AX165" s="13" t="s">
        <v>74</v>
      </c>
      <c r="AY165" s="244" t="s">
        <v>180</v>
      </c>
    </row>
    <row r="166" s="14" customFormat="1">
      <c r="A166" s="14"/>
      <c r="B166" s="245"/>
      <c r="C166" s="246"/>
      <c r="D166" s="236" t="s">
        <v>190</v>
      </c>
      <c r="E166" s="247" t="s">
        <v>19</v>
      </c>
      <c r="F166" s="248" t="s">
        <v>285</v>
      </c>
      <c r="G166" s="246"/>
      <c r="H166" s="249">
        <v>5.1180000000000003</v>
      </c>
      <c r="I166" s="250"/>
      <c r="J166" s="246"/>
      <c r="K166" s="246"/>
      <c r="L166" s="251"/>
      <c r="M166" s="252"/>
      <c r="N166" s="253"/>
      <c r="O166" s="253"/>
      <c r="P166" s="253"/>
      <c r="Q166" s="253"/>
      <c r="R166" s="253"/>
      <c r="S166" s="253"/>
      <c r="T166" s="254"/>
      <c r="U166" s="14"/>
      <c r="V166" s="14"/>
      <c r="W166" s="14"/>
      <c r="X166" s="14"/>
      <c r="Y166" s="14"/>
      <c r="Z166" s="14"/>
      <c r="AA166" s="14"/>
      <c r="AB166" s="14"/>
      <c r="AC166" s="14"/>
      <c r="AD166" s="14"/>
      <c r="AE166" s="14"/>
      <c r="AT166" s="255" t="s">
        <v>190</v>
      </c>
      <c r="AU166" s="255" t="s">
        <v>83</v>
      </c>
      <c r="AV166" s="14" t="s">
        <v>83</v>
      </c>
      <c r="AW166" s="14" t="s">
        <v>34</v>
      </c>
      <c r="AX166" s="14" t="s">
        <v>81</v>
      </c>
      <c r="AY166" s="255" t="s">
        <v>180</v>
      </c>
    </row>
    <row r="167" s="2" customFormat="1" ht="21.75" customHeight="1">
      <c r="A167" s="41"/>
      <c r="B167" s="42"/>
      <c r="C167" s="216" t="s">
        <v>286</v>
      </c>
      <c r="D167" s="216" t="s">
        <v>182</v>
      </c>
      <c r="E167" s="217" t="s">
        <v>287</v>
      </c>
      <c r="F167" s="218" t="s">
        <v>288</v>
      </c>
      <c r="G167" s="219" t="s">
        <v>195</v>
      </c>
      <c r="H167" s="220">
        <v>14.869999999999999</v>
      </c>
      <c r="I167" s="221"/>
      <c r="J167" s="222">
        <f>ROUND(I167*H167,2)</f>
        <v>0</v>
      </c>
      <c r="K167" s="218" t="s">
        <v>185</v>
      </c>
      <c r="L167" s="47"/>
      <c r="M167" s="223" t="s">
        <v>19</v>
      </c>
      <c r="N167" s="224" t="s">
        <v>45</v>
      </c>
      <c r="O167" s="87"/>
      <c r="P167" s="225">
        <f>O167*H167</f>
        <v>0</v>
      </c>
      <c r="Q167" s="225">
        <v>2.5018699999999998</v>
      </c>
      <c r="R167" s="225">
        <f>Q167*H167</f>
        <v>37.202806899999999</v>
      </c>
      <c r="S167" s="225">
        <v>0</v>
      </c>
      <c r="T167" s="226">
        <f>S167*H167</f>
        <v>0</v>
      </c>
      <c r="U167" s="41"/>
      <c r="V167" s="41"/>
      <c r="W167" s="41"/>
      <c r="X167" s="41"/>
      <c r="Y167" s="41"/>
      <c r="Z167" s="41"/>
      <c r="AA167" s="41"/>
      <c r="AB167" s="41"/>
      <c r="AC167" s="41"/>
      <c r="AD167" s="41"/>
      <c r="AE167" s="41"/>
      <c r="AR167" s="227" t="s">
        <v>186</v>
      </c>
      <c r="AT167" s="227" t="s">
        <v>182</v>
      </c>
      <c r="AU167" s="227" t="s">
        <v>83</v>
      </c>
      <c r="AY167" s="20" t="s">
        <v>180</v>
      </c>
      <c r="BE167" s="228">
        <f>IF(N167="základní",J167,0)</f>
        <v>0</v>
      </c>
      <c r="BF167" s="228">
        <f>IF(N167="snížená",J167,0)</f>
        <v>0</v>
      </c>
      <c r="BG167" s="228">
        <f>IF(N167="zákl. přenesená",J167,0)</f>
        <v>0</v>
      </c>
      <c r="BH167" s="228">
        <f>IF(N167="sníž. přenesená",J167,0)</f>
        <v>0</v>
      </c>
      <c r="BI167" s="228">
        <f>IF(N167="nulová",J167,0)</f>
        <v>0</v>
      </c>
      <c r="BJ167" s="20" t="s">
        <v>81</v>
      </c>
      <c r="BK167" s="228">
        <f>ROUND(I167*H167,2)</f>
        <v>0</v>
      </c>
      <c r="BL167" s="20" t="s">
        <v>186</v>
      </c>
      <c r="BM167" s="227" t="s">
        <v>289</v>
      </c>
    </row>
    <row r="168" s="2" customFormat="1">
      <c r="A168" s="41"/>
      <c r="B168" s="42"/>
      <c r="C168" s="43"/>
      <c r="D168" s="229" t="s">
        <v>188</v>
      </c>
      <c r="E168" s="43"/>
      <c r="F168" s="230" t="s">
        <v>290</v>
      </c>
      <c r="G168" s="43"/>
      <c r="H168" s="43"/>
      <c r="I168" s="231"/>
      <c r="J168" s="43"/>
      <c r="K168" s="43"/>
      <c r="L168" s="47"/>
      <c r="M168" s="232"/>
      <c r="N168" s="233"/>
      <c r="O168" s="87"/>
      <c r="P168" s="87"/>
      <c r="Q168" s="87"/>
      <c r="R168" s="87"/>
      <c r="S168" s="87"/>
      <c r="T168" s="88"/>
      <c r="U168" s="41"/>
      <c r="V168" s="41"/>
      <c r="W168" s="41"/>
      <c r="X168" s="41"/>
      <c r="Y168" s="41"/>
      <c r="Z168" s="41"/>
      <c r="AA168" s="41"/>
      <c r="AB168" s="41"/>
      <c r="AC168" s="41"/>
      <c r="AD168" s="41"/>
      <c r="AE168" s="41"/>
      <c r="AT168" s="20" t="s">
        <v>188</v>
      </c>
      <c r="AU168" s="20" t="s">
        <v>83</v>
      </c>
    </row>
    <row r="169" s="14" customFormat="1">
      <c r="A169" s="14"/>
      <c r="B169" s="245"/>
      <c r="C169" s="246"/>
      <c r="D169" s="236" t="s">
        <v>190</v>
      </c>
      <c r="E169" s="247" t="s">
        <v>19</v>
      </c>
      <c r="F169" s="248" t="s">
        <v>291</v>
      </c>
      <c r="G169" s="246"/>
      <c r="H169" s="249">
        <v>14.367000000000001</v>
      </c>
      <c r="I169" s="250"/>
      <c r="J169" s="246"/>
      <c r="K169" s="246"/>
      <c r="L169" s="251"/>
      <c r="M169" s="252"/>
      <c r="N169" s="253"/>
      <c r="O169" s="253"/>
      <c r="P169" s="253"/>
      <c r="Q169" s="253"/>
      <c r="R169" s="253"/>
      <c r="S169" s="253"/>
      <c r="T169" s="254"/>
      <c r="U169" s="14"/>
      <c r="V169" s="14"/>
      <c r="W169" s="14"/>
      <c r="X169" s="14"/>
      <c r="Y169" s="14"/>
      <c r="Z169" s="14"/>
      <c r="AA169" s="14"/>
      <c r="AB169" s="14"/>
      <c r="AC169" s="14"/>
      <c r="AD169" s="14"/>
      <c r="AE169" s="14"/>
      <c r="AT169" s="255" t="s">
        <v>190</v>
      </c>
      <c r="AU169" s="255" t="s">
        <v>83</v>
      </c>
      <c r="AV169" s="14" t="s">
        <v>83</v>
      </c>
      <c r="AW169" s="14" t="s">
        <v>34</v>
      </c>
      <c r="AX169" s="14" t="s">
        <v>74</v>
      </c>
      <c r="AY169" s="255" t="s">
        <v>180</v>
      </c>
    </row>
    <row r="170" s="16" customFormat="1">
      <c r="A170" s="16"/>
      <c r="B170" s="267"/>
      <c r="C170" s="268"/>
      <c r="D170" s="236" t="s">
        <v>190</v>
      </c>
      <c r="E170" s="269" t="s">
        <v>19</v>
      </c>
      <c r="F170" s="270" t="s">
        <v>292</v>
      </c>
      <c r="G170" s="268"/>
      <c r="H170" s="271">
        <v>14.367000000000001</v>
      </c>
      <c r="I170" s="272"/>
      <c r="J170" s="268"/>
      <c r="K170" s="268"/>
      <c r="L170" s="273"/>
      <c r="M170" s="274"/>
      <c r="N170" s="275"/>
      <c r="O170" s="275"/>
      <c r="P170" s="275"/>
      <c r="Q170" s="275"/>
      <c r="R170" s="275"/>
      <c r="S170" s="275"/>
      <c r="T170" s="276"/>
      <c r="U170" s="16"/>
      <c r="V170" s="16"/>
      <c r="W170" s="16"/>
      <c r="X170" s="16"/>
      <c r="Y170" s="16"/>
      <c r="Z170" s="16"/>
      <c r="AA170" s="16"/>
      <c r="AB170" s="16"/>
      <c r="AC170" s="16"/>
      <c r="AD170" s="16"/>
      <c r="AE170" s="16"/>
      <c r="AT170" s="277" t="s">
        <v>190</v>
      </c>
      <c r="AU170" s="277" t="s">
        <v>83</v>
      </c>
      <c r="AV170" s="16" t="s">
        <v>124</v>
      </c>
      <c r="AW170" s="16" t="s">
        <v>34</v>
      </c>
      <c r="AX170" s="16" t="s">
        <v>74</v>
      </c>
      <c r="AY170" s="277" t="s">
        <v>180</v>
      </c>
    </row>
    <row r="171" s="14" customFormat="1">
      <c r="A171" s="14"/>
      <c r="B171" s="245"/>
      <c r="C171" s="246"/>
      <c r="D171" s="236" t="s">
        <v>190</v>
      </c>
      <c r="E171" s="247" t="s">
        <v>19</v>
      </c>
      <c r="F171" s="248" t="s">
        <v>293</v>
      </c>
      <c r="G171" s="246"/>
      <c r="H171" s="249">
        <v>0.503</v>
      </c>
      <c r="I171" s="250"/>
      <c r="J171" s="246"/>
      <c r="K171" s="246"/>
      <c r="L171" s="251"/>
      <c r="M171" s="252"/>
      <c r="N171" s="253"/>
      <c r="O171" s="253"/>
      <c r="P171" s="253"/>
      <c r="Q171" s="253"/>
      <c r="R171" s="253"/>
      <c r="S171" s="253"/>
      <c r="T171" s="254"/>
      <c r="U171" s="14"/>
      <c r="V171" s="14"/>
      <c r="W171" s="14"/>
      <c r="X171" s="14"/>
      <c r="Y171" s="14"/>
      <c r="Z171" s="14"/>
      <c r="AA171" s="14"/>
      <c r="AB171" s="14"/>
      <c r="AC171" s="14"/>
      <c r="AD171" s="14"/>
      <c r="AE171" s="14"/>
      <c r="AT171" s="255" t="s">
        <v>190</v>
      </c>
      <c r="AU171" s="255" t="s">
        <v>83</v>
      </c>
      <c r="AV171" s="14" t="s">
        <v>83</v>
      </c>
      <c r="AW171" s="14" t="s">
        <v>34</v>
      </c>
      <c r="AX171" s="14" t="s">
        <v>74</v>
      </c>
      <c r="AY171" s="255" t="s">
        <v>180</v>
      </c>
    </row>
    <row r="172" s="15" customFormat="1">
      <c r="A172" s="15"/>
      <c r="B172" s="256"/>
      <c r="C172" s="257"/>
      <c r="D172" s="236" t="s">
        <v>190</v>
      </c>
      <c r="E172" s="258" t="s">
        <v>19</v>
      </c>
      <c r="F172" s="259" t="s">
        <v>227</v>
      </c>
      <c r="G172" s="257"/>
      <c r="H172" s="260">
        <v>14.870000000000001</v>
      </c>
      <c r="I172" s="261"/>
      <c r="J172" s="257"/>
      <c r="K172" s="257"/>
      <c r="L172" s="262"/>
      <c r="M172" s="263"/>
      <c r="N172" s="264"/>
      <c r="O172" s="264"/>
      <c r="P172" s="264"/>
      <c r="Q172" s="264"/>
      <c r="R172" s="264"/>
      <c r="S172" s="264"/>
      <c r="T172" s="265"/>
      <c r="U172" s="15"/>
      <c r="V172" s="15"/>
      <c r="W172" s="15"/>
      <c r="X172" s="15"/>
      <c r="Y172" s="15"/>
      <c r="Z172" s="15"/>
      <c r="AA172" s="15"/>
      <c r="AB172" s="15"/>
      <c r="AC172" s="15"/>
      <c r="AD172" s="15"/>
      <c r="AE172" s="15"/>
      <c r="AT172" s="266" t="s">
        <v>190</v>
      </c>
      <c r="AU172" s="266" t="s">
        <v>83</v>
      </c>
      <c r="AV172" s="15" t="s">
        <v>186</v>
      </c>
      <c r="AW172" s="15" t="s">
        <v>34</v>
      </c>
      <c r="AX172" s="15" t="s">
        <v>81</v>
      </c>
      <c r="AY172" s="266" t="s">
        <v>180</v>
      </c>
    </row>
    <row r="173" s="2" customFormat="1" ht="16.5" customHeight="1">
      <c r="A173" s="41"/>
      <c r="B173" s="42"/>
      <c r="C173" s="216" t="s">
        <v>294</v>
      </c>
      <c r="D173" s="216" t="s">
        <v>182</v>
      </c>
      <c r="E173" s="217" t="s">
        <v>295</v>
      </c>
      <c r="F173" s="218" t="s">
        <v>296</v>
      </c>
      <c r="G173" s="219" t="s">
        <v>231</v>
      </c>
      <c r="H173" s="220">
        <v>0.29299999999999998</v>
      </c>
      <c r="I173" s="221"/>
      <c r="J173" s="222">
        <f>ROUND(I173*H173,2)</f>
        <v>0</v>
      </c>
      <c r="K173" s="218" t="s">
        <v>185</v>
      </c>
      <c r="L173" s="47"/>
      <c r="M173" s="223" t="s">
        <v>19</v>
      </c>
      <c r="N173" s="224" t="s">
        <v>45</v>
      </c>
      <c r="O173" s="87"/>
      <c r="P173" s="225">
        <f>O173*H173</f>
        <v>0</v>
      </c>
      <c r="Q173" s="225">
        <v>1.0606199999999999</v>
      </c>
      <c r="R173" s="225">
        <f>Q173*H173</f>
        <v>0.31076165999999994</v>
      </c>
      <c r="S173" s="225">
        <v>0</v>
      </c>
      <c r="T173" s="226">
        <f>S173*H173</f>
        <v>0</v>
      </c>
      <c r="U173" s="41"/>
      <c r="V173" s="41"/>
      <c r="W173" s="41"/>
      <c r="X173" s="41"/>
      <c r="Y173" s="41"/>
      <c r="Z173" s="41"/>
      <c r="AA173" s="41"/>
      <c r="AB173" s="41"/>
      <c r="AC173" s="41"/>
      <c r="AD173" s="41"/>
      <c r="AE173" s="41"/>
      <c r="AR173" s="227" t="s">
        <v>186</v>
      </c>
      <c r="AT173" s="227" t="s">
        <v>182</v>
      </c>
      <c r="AU173" s="227" t="s">
        <v>83</v>
      </c>
      <c r="AY173" s="20" t="s">
        <v>180</v>
      </c>
      <c r="BE173" s="228">
        <f>IF(N173="základní",J173,0)</f>
        <v>0</v>
      </c>
      <c r="BF173" s="228">
        <f>IF(N173="snížená",J173,0)</f>
        <v>0</v>
      </c>
      <c r="BG173" s="228">
        <f>IF(N173="zákl. přenesená",J173,0)</f>
        <v>0</v>
      </c>
      <c r="BH173" s="228">
        <f>IF(N173="sníž. přenesená",J173,0)</f>
        <v>0</v>
      </c>
      <c r="BI173" s="228">
        <f>IF(N173="nulová",J173,0)</f>
        <v>0</v>
      </c>
      <c r="BJ173" s="20" t="s">
        <v>81</v>
      </c>
      <c r="BK173" s="228">
        <f>ROUND(I173*H173,2)</f>
        <v>0</v>
      </c>
      <c r="BL173" s="20" t="s">
        <v>186</v>
      </c>
      <c r="BM173" s="227" t="s">
        <v>297</v>
      </c>
    </row>
    <row r="174" s="2" customFormat="1">
      <c r="A174" s="41"/>
      <c r="B174" s="42"/>
      <c r="C174" s="43"/>
      <c r="D174" s="229" t="s">
        <v>188</v>
      </c>
      <c r="E174" s="43"/>
      <c r="F174" s="230" t="s">
        <v>298</v>
      </c>
      <c r="G174" s="43"/>
      <c r="H174" s="43"/>
      <c r="I174" s="231"/>
      <c r="J174" s="43"/>
      <c r="K174" s="43"/>
      <c r="L174" s="47"/>
      <c r="M174" s="232"/>
      <c r="N174" s="233"/>
      <c r="O174" s="87"/>
      <c r="P174" s="87"/>
      <c r="Q174" s="87"/>
      <c r="R174" s="87"/>
      <c r="S174" s="87"/>
      <c r="T174" s="88"/>
      <c r="U174" s="41"/>
      <c r="V174" s="41"/>
      <c r="W174" s="41"/>
      <c r="X174" s="41"/>
      <c r="Y174" s="41"/>
      <c r="Z174" s="41"/>
      <c r="AA174" s="41"/>
      <c r="AB174" s="41"/>
      <c r="AC174" s="41"/>
      <c r="AD174" s="41"/>
      <c r="AE174" s="41"/>
      <c r="AT174" s="20" t="s">
        <v>188</v>
      </c>
      <c r="AU174" s="20" t="s">
        <v>83</v>
      </c>
    </row>
    <row r="175" s="13" customFormat="1">
      <c r="A175" s="13"/>
      <c r="B175" s="234"/>
      <c r="C175" s="235"/>
      <c r="D175" s="236" t="s">
        <v>190</v>
      </c>
      <c r="E175" s="237" t="s">
        <v>19</v>
      </c>
      <c r="F175" s="238" t="s">
        <v>299</v>
      </c>
      <c r="G175" s="235"/>
      <c r="H175" s="237" t="s">
        <v>19</v>
      </c>
      <c r="I175" s="239"/>
      <c r="J175" s="235"/>
      <c r="K175" s="235"/>
      <c r="L175" s="240"/>
      <c r="M175" s="241"/>
      <c r="N175" s="242"/>
      <c r="O175" s="242"/>
      <c r="P175" s="242"/>
      <c r="Q175" s="242"/>
      <c r="R175" s="242"/>
      <c r="S175" s="242"/>
      <c r="T175" s="243"/>
      <c r="U175" s="13"/>
      <c r="V175" s="13"/>
      <c r="W175" s="13"/>
      <c r="X175" s="13"/>
      <c r="Y175" s="13"/>
      <c r="Z175" s="13"/>
      <c r="AA175" s="13"/>
      <c r="AB175" s="13"/>
      <c r="AC175" s="13"/>
      <c r="AD175" s="13"/>
      <c r="AE175" s="13"/>
      <c r="AT175" s="244" t="s">
        <v>190</v>
      </c>
      <c r="AU175" s="244" t="s">
        <v>83</v>
      </c>
      <c r="AV175" s="13" t="s">
        <v>81</v>
      </c>
      <c r="AW175" s="13" t="s">
        <v>34</v>
      </c>
      <c r="AX175" s="13" t="s">
        <v>74</v>
      </c>
      <c r="AY175" s="244" t="s">
        <v>180</v>
      </c>
    </row>
    <row r="176" s="14" customFormat="1">
      <c r="A176" s="14"/>
      <c r="B176" s="245"/>
      <c r="C176" s="246"/>
      <c r="D176" s="236" t="s">
        <v>190</v>
      </c>
      <c r="E176" s="247" t="s">
        <v>19</v>
      </c>
      <c r="F176" s="248" t="s">
        <v>300</v>
      </c>
      <c r="G176" s="246"/>
      <c r="H176" s="249">
        <v>0.29299999999999998</v>
      </c>
      <c r="I176" s="250"/>
      <c r="J176" s="246"/>
      <c r="K176" s="246"/>
      <c r="L176" s="251"/>
      <c r="M176" s="252"/>
      <c r="N176" s="253"/>
      <c r="O176" s="253"/>
      <c r="P176" s="253"/>
      <c r="Q176" s="253"/>
      <c r="R176" s="253"/>
      <c r="S176" s="253"/>
      <c r="T176" s="254"/>
      <c r="U176" s="14"/>
      <c r="V176" s="14"/>
      <c r="W176" s="14"/>
      <c r="X176" s="14"/>
      <c r="Y176" s="14"/>
      <c r="Z176" s="14"/>
      <c r="AA176" s="14"/>
      <c r="AB176" s="14"/>
      <c r="AC176" s="14"/>
      <c r="AD176" s="14"/>
      <c r="AE176" s="14"/>
      <c r="AT176" s="255" t="s">
        <v>190</v>
      </c>
      <c r="AU176" s="255" t="s">
        <v>83</v>
      </c>
      <c r="AV176" s="14" t="s">
        <v>83</v>
      </c>
      <c r="AW176" s="14" t="s">
        <v>34</v>
      </c>
      <c r="AX176" s="14" t="s">
        <v>81</v>
      </c>
      <c r="AY176" s="255" t="s">
        <v>180</v>
      </c>
    </row>
    <row r="177" s="2" customFormat="1" ht="24.15" customHeight="1">
      <c r="A177" s="41"/>
      <c r="B177" s="42"/>
      <c r="C177" s="216" t="s">
        <v>301</v>
      </c>
      <c r="D177" s="216" t="s">
        <v>182</v>
      </c>
      <c r="E177" s="217" t="s">
        <v>302</v>
      </c>
      <c r="F177" s="218" t="s">
        <v>303</v>
      </c>
      <c r="G177" s="219" t="s">
        <v>122</v>
      </c>
      <c r="H177" s="220">
        <v>26.605</v>
      </c>
      <c r="I177" s="221"/>
      <c r="J177" s="222">
        <f>ROUND(I177*H177,2)</f>
        <v>0</v>
      </c>
      <c r="K177" s="218" t="s">
        <v>185</v>
      </c>
      <c r="L177" s="47"/>
      <c r="M177" s="223" t="s">
        <v>19</v>
      </c>
      <c r="N177" s="224" t="s">
        <v>45</v>
      </c>
      <c r="O177" s="87"/>
      <c r="P177" s="225">
        <f>O177*H177</f>
        <v>0</v>
      </c>
      <c r="Q177" s="225">
        <v>0.73404000000000003</v>
      </c>
      <c r="R177" s="225">
        <f>Q177*H177</f>
        <v>19.529134200000001</v>
      </c>
      <c r="S177" s="225">
        <v>0</v>
      </c>
      <c r="T177" s="226">
        <f>S177*H177</f>
        <v>0</v>
      </c>
      <c r="U177" s="41"/>
      <c r="V177" s="41"/>
      <c r="W177" s="41"/>
      <c r="X177" s="41"/>
      <c r="Y177" s="41"/>
      <c r="Z177" s="41"/>
      <c r="AA177" s="41"/>
      <c r="AB177" s="41"/>
      <c r="AC177" s="41"/>
      <c r="AD177" s="41"/>
      <c r="AE177" s="41"/>
      <c r="AR177" s="227" t="s">
        <v>186</v>
      </c>
      <c r="AT177" s="227" t="s">
        <v>182</v>
      </c>
      <c r="AU177" s="227" t="s">
        <v>83</v>
      </c>
      <c r="AY177" s="20" t="s">
        <v>180</v>
      </c>
      <c r="BE177" s="228">
        <f>IF(N177="základní",J177,0)</f>
        <v>0</v>
      </c>
      <c r="BF177" s="228">
        <f>IF(N177="snížená",J177,0)</f>
        <v>0</v>
      </c>
      <c r="BG177" s="228">
        <f>IF(N177="zákl. přenesená",J177,0)</f>
        <v>0</v>
      </c>
      <c r="BH177" s="228">
        <f>IF(N177="sníž. přenesená",J177,0)</f>
        <v>0</v>
      </c>
      <c r="BI177" s="228">
        <f>IF(N177="nulová",J177,0)</f>
        <v>0</v>
      </c>
      <c r="BJ177" s="20" t="s">
        <v>81</v>
      </c>
      <c r="BK177" s="228">
        <f>ROUND(I177*H177,2)</f>
        <v>0</v>
      </c>
      <c r="BL177" s="20" t="s">
        <v>186</v>
      </c>
      <c r="BM177" s="227" t="s">
        <v>304</v>
      </c>
    </row>
    <row r="178" s="2" customFormat="1">
      <c r="A178" s="41"/>
      <c r="B178" s="42"/>
      <c r="C178" s="43"/>
      <c r="D178" s="229" t="s">
        <v>188</v>
      </c>
      <c r="E178" s="43"/>
      <c r="F178" s="230" t="s">
        <v>305</v>
      </c>
      <c r="G178" s="43"/>
      <c r="H178" s="43"/>
      <c r="I178" s="231"/>
      <c r="J178" s="43"/>
      <c r="K178" s="43"/>
      <c r="L178" s="47"/>
      <c r="M178" s="232"/>
      <c r="N178" s="233"/>
      <c r="O178" s="87"/>
      <c r="P178" s="87"/>
      <c r="Q178" s="87"/>
      <c r="R178" s="87"/>
      <c r="S178" s="87"/>
      <c r="T178" s="88"/>
      <c r="U178" s="41"/>
      <c r="V178" s="41"/>
      <c r="W178" s="41"/>
      <c r="X178" s="41"/>
      <c r="Y178" s="41"/>
      <c r="Z178" s="41"/>
      <c r="AA178" s="41"/>
      <c r="AB178" s="41"/>
      <c r="AC178" s="41"/>
      <c r="AD178" s="41"/>
      <c r="AE178" s="41"/>
      <c r="AT178" s="20" t="s">
        <v>188</v>
      </c>
      <c r="AU178" s="20" t="s">
        <v>83</v>
      </c>
    </row>
    <row r="179" s="14" customFormat="1">
      <c r="A179" s="14"/>
      <c r="B179" s="245"/>
      <c r="C179" s="246"/>
      <c r="D179" s="236" t="s">
        <v>190</v>
      </c>
      <c r="E179" s="247" t="s">
        <v>19</v>
      </c>
      <c r="F179" s="248" t="s">
        <v>306</v>
      </c>
      <c r="G179" s="246"/>
      <c r="H179" s="249">
        <v>26.605</v>
      </c>
      <c r="I179" s="250"/>
      <c r="J179" s="246"/>
      <c r="K179" s="246"/>
      <c r="L179" s="251"/>
      <c r="M179" s="252"/>
      <c r="N179" s="253"/>
      <c r="O179" s="253"/>
      <c r="P179" s="253"/>
      <c r="Q179" s="253"/>
      <c r="R179" s="253"/>
      <c r="S179" s="253"/>
      <c r="T179" s="254"/>
      <c r="U179" s="14"/>
      <c r="V179" s="14"/>
      <c r="W179" s="14"/>
      <c r="X179" s="14"/>
      <c r="Y179" s="14"/>
      <c r="Z179" s="14"/>
      <c r="AA179" s="14"/>
      <c r="AB179" s="14"/>
      <c r="AC179" s="14"/>
      <c r="AD179" s="14"/>
      <c r="AE179" s="14"/>
      <c r="AT179" s="255" t="s">
        <v>190</v>
      </c>
      <c r="AU179" s="255" t="s">
        <v>83</v>
      </c>
      <c r="AV179" s="14" t="s">
        <v>83</v>
      </c>
      <c r="AW179" s="14" t="s">
        <v>34</v>
      </c>
      <c r="AX179" s="14" t="s">
        <v>81</v>
      </c>
      <c r="AY179" s="255" t="s">
        <v>180</v>
      </c>
    </row>
    <row r="180" s="12" customFormat="1" ht="22.8" customHeight="1">
      <c r="A180" s="12"/>
      <c r="B180" s="200"/>
      <c r="C180" s="201"/>
      <c r="D180" s="202" t="s">
        <v>73</v>
      </c>
      <c r="E180" s="214" t="s">
        <v>214</v>
      </c>
      <c r="F180" s="214" t="s">
        <v>307</v>
      </c>
      <c r="G180" s="201"/>
      <c r="H180" s="201"/>
      <c r="I180" s="204"/>
      <c r="J180" s="215">
        <f>BK180</f>
        <v>0</v>
      </c>
      <c r="K180" s="201"/>
      <c r="L180" s="206"/>
      <c r="M180" s="207"/>
      <c r="N180" s="208"/>
      <c r="O180" s="208"/>
      <c r="P180" s="209">
        <f>SUM(P181:P232)</f>
        <v>0</v>
      </c>
      <c r="Q180" s="208"/>
      <c r="R180" s="209">
        <f>SUM(R181:R232)</f>
        <v>12.91771737</v>
      </c>
      <c r="S180" s="208"/>
      <c r="T180" s="210">
        <f>SUM(T181:T232)</f>
        <v>0</v>
      </c>
      <c r="U180" s="12"/>
      <c r="V180" s="12"/>
      <c r="W180" s="12"/>
      <c r="X180" s="12"/>
      <c r="Y180" s="12"/>
      <c r="Z180" s="12"/>
      <c r="AA180" s="12"/>
      <c r="AB180" s="12"/>
      <c r="AC180" s="12"/>
      <c r="AD180" s="12"/>
      <c r="AE180" s="12"/>
      <c r="AR180" s="211" t="s">
        <v>81</v>
      </c>
      <c r="AT180" s="212" t="s">
        <v>73</v>
      </c>
      <c r="AU180" s="212" t="s">
        <v>81</v>
      </c>
      <c r="AY180" s="211" t="s">
        <v>180</v>
      </c>
      <c r="BK180" s="213">
        <f>SUM(BK181:BK232)</f>
        <v>0</v>
      </c>
    </row>
    <row r="181" s="2" customFormat="1" ht="16.5" customHeight="1">
      <c r="A181" s="41"/>
      <c r="B181" s="42"/>
      <c r="C181" s="216" t="s">
        <v>308</v>
      </c>
      <c r="D181" s="216" t="s">
        <v>182</v>
      </c>
      <c r="E181" s="217" t="s">
        <v>309</v>
      </c>
      <c r="F181" s="218" t="s">
        <v>310</v>
      </c>
      <c r="G181" s="219" t="s">
        <v>122</v>
      </c>
      <c r="H181" s="220">
        <v>186.58699999999999</v>
      </c>
      <c r="I181" s="221"/>
      <c r="J181" s="222">
        <f>ROUND(I181*H181,2)</f>
        <v>0</v>
      </c>
      <c r="K181" s="218" t="s">
        <v>185</v>
      </c>
      <c r="L181" s="47"/>
      <c r="M181" s="223" t="s">
        <v>19</v>
      </c>
      <c r="N181" s="224" t="s">
        <v>45</v>
      </c>
      <c r="O181" s="87"/>
      <c r="P181" s="225">
        <f>O181*H181</f>
        <v>0</v>
      </c>
      <c r="Q181" s="225">
        <v>0.00013999999999999999</v>
      </c>
      <c r="R181" s="225">
        <f>Q181*H181</f>
        <v>0.026122179999999995</v>
      </c>
      <c r="S181" s="225">
        <v>0</v>
      </c>
      <c r="T181" s="226">
        <f>S181*H181</f>
        <v>0</v>
      </c>
      <c r="U181" s="41"/>
      <c r="V181" s="41"/>
      <c r="W181" s="41"/>
      <c r="X181" s="41"/>
      <c r="Y181" s="41"/>
      <c r="Z181" s="41"/>
      <c r="AA181" s="41"/>
      <c r="AB181" s="41"/>
      <c r="AC181" s="41"/>
      <c r="AD181" s="41"/>
      <c r="AE181" s="41"/>
      <c r="AR181" s="227" t="s">
        <v>186</v>
      </c>
      <c r="AT181" s="227" t="s">
        <v>182</v>
      </c>
      <c r="AU181" s="227" t="s">
        <v>83</v>
      </c>
      <c r="AY181" s="20" t="s">
        <v>180</v>
      </c>
      <c r="BE181" s="228">
        <f>IF(N181="základní",J181,0)</f>
        <v>0</v>
      </c>
      <c r="BF181" s="228">
        <f>IF(N181="snížená",J181,0)</f>
        <v>0</v>
      </c>
      <c r="BG181" s="228">
        <f>IF(N181="zákl. přenesená",J181,0)</f>
        <v>0</v>
      </c>
      <c r="BH181" s="228">
        <f>IF(N181="sníž. přenesená",J181,0)</f>
        <v>0</v>
      </c>
      <c r="BI181" s="228">
        <f>IF(N181="nulová",J181,0)</f>
        <v>0</v>
      </c>
      <c r="BJ181" s="20" t="s">
        <v>81</v>
      </c>
      <c r="BK181" s="228">
        <f>ROUND(I181*H181,2)</f>
        <v>0</v>
      </c>
      <c r="BL181" s="20" t="s">
        <v>186</v>
      </c>
      <c r="BM181" s="227" t="s">
        <v>311</v>
      </c>
    </row>
    <row r="182" s="2" customFormat="1">
      <c r="A182" s="41"/>
      <c r="B182" s="42"/>
      <c r="C182" s="43"/>
      <c r="D182" s="229" t="s">
        <v>188</v>
      </c>
      <c r="E182" s="43"/>
      <c r="F182" s="230" t="s">
        <v>312</v>
      </c>
      <c r="G182" s="43"/>
      <c r="H182" s="43"/>
      <c r="I182" s="231"/>
      <c r="J182" s="43"/>
      <c r="K182" s="43"/>
      <c r="L182" s="47"/>
      <c r="M182" s="232"/>
      <c r="N182" s="233"/>
      <c r="O182" s="87"/>
      <c r="P182" s="87"/>
      <c r="Q182" s="87"/>
      <c r="R182" s="87"/>
      <c r="S182" s="87"/>
      <c r="T182" s="88"/>
      <c r="U182" s="41"/>
      <c r="V182" s="41"/>
      <c r="W182" s="41"/>
      <c r="X182" s="41"/>
      <c r="Y182" s="41"/>
      <c r="Z182" s="41"/>
      <c r="AA182" s="41"/>
      <c r="AB182" s="41"/>
      <c r="AC182" s="41"/>
      <c r="AD182" s="41"/>
      <c r="AE182" s="41"/>
      <c r="AT182" s="20" t="s">
        <v>188</v>
      </c>
      <c r="AU182" s="20" t="s">
        <v>83</v>
      </c>
    </row>
    <row r="183" s="14" customFormat="1">
      <c r="A183" s="14"/>
      <c r="B183" s="245"/>
      <c r="C183" s="246"/>
      <c r="D183" s="236" t="s">
        <v>190</v>
      </c>
      <c r="E183" s="247" t="s">
        <v>19</v>
      </c>
      <c r="F183" s="248" t="s">
        <v>313</v>
      </c>
      <c r="G183" s="246"/>
      <c r="H183" s="249">
        <v>56.348999999999997</v>
      </c>
      <c r="I183" s="250"/>
      <c r="J183" s="246"/>
      <c r="K183" s="246"/>
      <c r="L183" s="251"/>
      <c r="M183" s="252"/>
      <c r="N183" s="253"/>
      <c r="O183" s="253"/>
      <c r="P183" s="253"/>
      <c r="Q183" s="253"/>
      <c r="R183" s="253"/>
      <c r="S183" s="253"/>
      <c r="T183" s="254"/>
      <c r="U183" s="14"/>
      <c r="V183" s="14"/>
      <c r="W183" s="14"/>
      <c r="X183" s="14"/>
      <c r="Y183" s="14"/>
      <c r="Z183" s="14"/>
      <c r="AA183" s="14"/>
      <c r="AB183" s="14"/>
      <c r="AC183" s="14"/>
      <c r="AD183" s="14"/>
      <c r="AE183" s="14"/>
      <c r="AT183" s="255" t="s">
        <v>190</v>
      </c>
      <c r="AU183" s="255" t="s">
        <v>83</v>
      </c>
      <c r="AV183" s="14" t="s">
        <v>83</v>
      </c>
      <c r="AW183" s="14" t="s">
        <v>34</v>
      </c>
      <c r="AX183" s="14" t="s">
        <v>74</v>
      </c>
      <c r="AY183" s="255" t="s">
        <v>180</v>
      </c>
    </row>
    <row r="184" s="14" customFormat="1">
      <c r="A184" s="14"/>
      <c r="B184" s="245"/>
      <c r="C184" s="246"/>
      <c r="D184" s="236" t="s">
        <v>190</v>
      </c>
      <c r="E184" s="247" t="s">
        <v>19</v>
      </c>
      <c r="F184" s="248" t="s">
        <v>314</v>
      </c>
      <c r="G184" s="246"/>
      <c r="H184" s="249">
        <v>48.633000000000003</v>
      </c>
      <c r="I184" s="250"/>
      <c r="J184" s="246"/>
      <c r="K184" s="246"/>
      <c r="L184" s="251"/>
      <c r="M184" s="252"/>
      <c r="N184" s="253"/>
      <c r="O184" s="253"/>
      <c r="P184" s="253"/>
      <c r="Q184" s="253"/>
      <c r="R184" s="253"/>
      <c r="S184" s="253"/>
      <c r="T184" s="254"/>
      <c r="U184" s="14"/>
      <c r="V184" s="14"/>
      <c r="W184" s="14"/>
      <c r="X184" s="14"/>
      <c r="Y184" s="14"/>
      <c r="Z184" s="14"/>
      <c r="AA184" s="14"/>
      <c r="AB184" s="14"/>
      <c r="AC184" s="14"/>
      <c r="AD184" s="14"/>
      <c r="AE184" s="14"/>
      <c r="AT184" s="255" t="s">
        <v>190</v>
      </c>
      <c r="AU184" s="255" t="s">
        <v>83</v>
      </c>
      <c r="AV184" s="14" t="s">
        <v>83</v>
      </c>
      <c r="AW184" s="14" t="s">
        <v>34</v>
      </c>
      <c r="AX184" s="14" t="s">
        <v>74</v>
      </c>
      <c r="AY184" s="255" t="s">
        <v>180</v>
      </c>
    </row>
    <row r="185" s="14" customFormat="1">
      <c r="A185" s="14"/>
      <c r="B185" s="245"/>
      <c r="C185" s="246"/>
      <c r="D185" s="236" t="s">
        <v>190</v>
      </c>
      <c r="E185" s="247" t="s">
        <v>19</v>
      </c>
      <c r="F185" s="248" t="s">
        <v>313</v>
      </c>
      <c r="G185" s="246"/>
      <c r="H185" s="249">
        <v>56.348999999999997</v>
      </c>
      <c r="I185" s="250"/>
      <c r="J185" s="246"/>
      <c r="K185" s="246"/>
      <c r="L185" s="251"/>
      <c r="M185" s="252"/>
      <c r="N185" s="253"/>
      <c r="O185" s="253"/>
      <c r="P185" s="253"/>
      <c r="Q185" s="253"/>
      <c r="R185" s="253"/>
      <c r="S185" s="253"/>
      <c r="T185" s="254"/>
      <c r="U185" s="14"/>
      <c r="V185" s="14"/>
      <c r="W185" s="14"/>
      <c r="X185" s="14"/>
      <c r="Y185" s="14"/>
      <c r="Z185" s="14"/>
      <c r="AA185" s="14"/>
      <c r="AB185" s="14"/>
      <c r="AC185" s="14"/>
      <c r="AD185" s="14"/>
      <c r="AE185" s="14"/>
      <c r="AT185" s="255" t="s">
        <v>190</v>
      </c>
      <c r="AU185" s="255" t="s">
        <v>83</v>
      </c>
      <c r="AV185" s="14" t="s">
        <v>83</v>
      </c>
      <c r="AW185" s="14" t="s">
        <v>34</v>
      </c>
      <c r="AX185" s="14" t="s">
        <v>74</v>
      </c>
      <c r="AY185" s="255" t="s">
        <v>180</v>
      </c>
    </row>
    <row r="186" s="14" customFormat="1">
      <c r="A186" s="14"/>
      <c r="B186" s="245"/>
      <c r="C186" s="246"/>
      <c r="D186" s="236" t="s">
        <v>190</v>
      </c>
      <c r="E186" s="247" t="s">
        <v>19</v>
      </c>
      <c r="F186" s="248" t="s">
        <v>315</v>
      </c>
      <c r="G186" s="246"/>
      <c r="H186" s="249">
        <v>13.416</v>
      </c>
      <c r="I186" s="250"/>
      <c r="J186" s="246"/>
      <c r="K186" s="246"/>
      <c r="L186" s="251"/>
      <c r="M186" s="252"/>
      <c r="N186" s="253"/>
      <c r="O186" s="253"/>
      <c r="P186" s="253"/>
      <c r="Q186" s="253"/>
      <c r="R186" s="253"/>
      <c r="S186" s="253"/>
      <c r="T186" s="254"/>
      <c r="U186" s="14"/>
      <c r="V186" s="14"/>
      <c r="W186" s="14"/>
      <c r="X186" s="14"/>
      <c r="Y186" s="14"/>
      <c r="Z186" s="14"/>
      <c r="AA186" s="14"/>
      <c r="AB186" s="14"/>
      <c r="AC186" s="14"/>
      <c r="AD186" s="14"/>
      <c r="AE186" s="14"/>
      <c r="AT186" s="255" t="s">
        <v>190</v>
      </c>
      <c r="AU186" s="255" t="s">
        <v>83</v>
      </c>
      <c r="AV186" s="14" t="s">
        <v>83</v>
      </c>
      <c r="AW186" s="14" t="s">
        <v>34</v>
      </c>
      <c r="AX186" s="14" t="s">
        <v>74</v>
      </c>
      <c r="AY186" s="255" t="s">
        <v>180</v>
      </c>
    </row>
    <row r="187" s="16" customFormat="1">
      <c r="A187" s="16"/>
      <c r="B187" s="267"/>
      <c r="C187" s="268"/>
      <c r="D187" s="236" t="s">
        <v>190</v>
      </c>
      <c r="E187" s="269" t="s">
        <v>19</v>
      </c>
      <c r="F187" s="270" t="s">
        <v>292</v>
      </c>
      <c r="G187" s="268"/>
      <c r="H187" s="271">
        <v>174.74700000000001</v>
      </c>
      <c r="I187" s="272"/>
      <c r="J187" s="268"/>
      <c r="K187" s="268"/>
      <c r="L187" s="273"/>
      <c r="M187" s="274"/>
      <c r="N187" s="275"/>
      <c r="O187" s="275"/>
      <c r="P187" s="275"/>
      <c r="Q187" s="275"/>
      <c r="R187" s="275"/>
      <c r="S187" s="275"/>
      <c r="T187" s="276"/>
      <c r="U187" s="16"/>
      <c r="V187" s="16"/>
      <c r="W187" s="16"/>
      <c r="X187" s="16"/>
      <c r="Y187" s="16"/>
      <c r="Z187" s="16"/>
      <c r="AA187" s="16"/>
      <c r="AB187" s="16"/>
      <c r="AC187" s="16"/>
      <c r="AD187" s="16"/>
      <c r="AE187" s="16"/>
      <c r="AT187" s="277" t="s">
        <v>190</v>
      </c>
      <c r="AU187" s="277" t="s">
        <v>83</v>
      </c>
      <c r="AV187" s="16" t="s">
        <v>124</v>
      </c>
      <c r="AW187" s="16" t="s">
        <v>34</v>
      </c>
      <c r="AX187" s="16" t="s">
        <v>74</v>
      </c>
      <c r="AY187" s="277" t="s">
        <v>180</v>
      </c>
    </row>
    <row r="188" s="13" customFormat="1">
      <c r="A188" s="13"/>
      <c r="B188" s="234"/>
      <c r="C188" s="235"/>
      <c r="D188" s="236" t="s">
        <v>190</v>
      </c>
      <c r="E188" s="237" t="s">
        <v>19</v>
      </c>
      <c r="F188" s="238" t="s">
        <v>316</v>
      </c>
      <c r="G188" s="235"/>
      <c r="H188" s="237" t="s">
        <v>19</v>
      </c>
      <c r="I188" s="239"/>
      <c r="J188" s="235"/>
      <c r="K188" s="235"/>
      <c r="L188" s="240"/>
      <c r="M188" s="241"/>
      <c r="N188" s="242"/>
      <c r="O188" s="242"/>
      <c r="P188" s="242"/>
      <c r="Q188" s="242"/>
      <c r="R188" s="242"/>
      <c r="S188" s="242"/>
      <c r="T188" s="243"/>
      <c r="U188" s="13"/>
      <c r="V188" s="13"/>
      <c r="W188" s="13"/>
      <c r="X188" s="13"/>
      <c r="Y188" s="13"/>
      <c r="Z188" s="13"/>
      <c r="AA188" s="13"/>
      <c r="AB188" s="13"/>
      <c r="AC188" s="13"/>
      <c r="AD188" s="13"/>
      <c r="AE188" s="13"/>
      <c r="AT188" s="244" t="s">
        <v>190</v>
      </c>
      <c r="AU188" s="244" t="s">
        <v>83</v>
      </c>
      <c r="AV188" s="13" t="s">
        <v>81</v>
      </c>
      <c r="AW188" s="13" t="s">
        <v>34</v>
      </c>
      <c r="AX188" s="13" t="s">
        <v>74</v>
      </c>
      <c r="AY188" s="244" t="s">
        <v>180</v>
      </c>
    </row>
    <row r="189" s="14" customFormat="1">
      <c r="A189" s="14"/>
      <c r="B189" s="245"/>
      <c r="C189" s="246"/>
      <c r="D189" s="236" t="s">
        <v>190</v>
      </c>
      <c r="E189" s="247" t="s">
        <v>19</v>
      </c>
      <c r="F189" s="248" t="s">
        <v>317</v>
      </c>
      <c r="G189" s="246"/>
      <c r="H189" s="249">
        <v>0.59199999999999997</v>
      </c>
      <c r="I189" s="250"/>
      <c r="J189" s="246"/>
      <c r="K189" s="246"/>
      <c r="L189" s="251"/>
      <c r="M189" s="252"/>
      <c r="N189" s="253"/>
      <c r="O189" s="253"/>
      <c r="P189" s="253"/>
      <c r="Q189" s="253"/>
      <c r="R189" s="253"/>
      <c r="S189" s="253"/>
      <c r="T189" s="254"/>
      <c r="U189" s="14"/>
      <c r="V189" s="14"/>
      <c r="W189" s="14"/>
      <c r="X189" s="14"/>
      <c r="Y189" s="14"/>
      <c r="Z189" s="14"/>
      <c r="AA189" s="14"/>
      <c r="AB189" s="14"/>
      <c r="AC189" s="14"/>
      <c r="AD189" s="14"/>
      <c r="AE189" s="14"/>
      <c r="AT189" s="255" t="s">
        <v>190</v>
      </c>
      <c r="AU189" s="255" t="s">
        <v>83</v>
      </c>
      <c r="AV189" s="14" t="s">
        <v>83</v>
      </c>
      <c r="AW189" s="14" t="s">
        <v>34</v>
      </c>
      <c r="AX189" s="14" t="s">
        <v>74</v>
      </c>
      <c r="AY189" s="255" t="s">
        <v>180</v>
      </c>
    </row>
    <row r="190" s="14" customFormat="1">
      <c r="A190" s="14"/>
      <c r="B190" s="245"/>
      <c r="C190" s="246"/>
      <c r="D190" s="236" t="s">
        <v>190</v>
      </c>
      <c r="E190" s="247" t="s">
        <v>19</v>
      </c>
      <c r="F190" s="248" t="s">
        <v>318</v>
      </c>
      <c r="G190" s="246"/>
      <c r="H190" s="249">
        <v>1.008</v>
      </c>
      <c r="I190" s="250"/>
      <c r="J190" s="246"/>
      <c r="K190" s="246"/>
      <c r="L190" s="251"/>
      <c r="M190" s="252"/>
      <c r="N190" s="253"/>
      <c r="O190" s="253"/>
      <c r="P190" s="253"/>
      <c r="Q190" s="253"/>
      <c r="R190" s="253"/>
      <c r="S190" s="253"/>
      <c r="T190" s="254"/>
      <c r="U190" s="14"/>
      <c r="V190" s="14"/>
      <c r="W190" s="14"/>
      <c r="X190" s="14"/>
      <c r="Y190" s="14"/>
      <c r="Z190" s="14"/>
      <c r="AA190" s="14"/>
      <c r="AB190" s="14"/>
      <c r="AC190" s="14"/>
      <c r="AD190" s="14"/>
      <c r="AE190" s="14"/>
      <c r="AT190" s="255" t="s">
        <v>190</v>
      </c>
      <c r="AU190" s="255" t="s">
        <v>83</v>
      </c>
      <c r="AV190" s="14" t="s">
        <v>83</v>
      </c>
      <c r="AW190" s="14" t="s">
        <v>34</v>
      </c>
      <c r="AX190" s="14" t="s">
        <v>74</v>
      </c>
      <c r="AY190" s="255" t="s">
        <v>180</v>
      </c>
    </row>
    <row r="191" s="14" customFormat="1">
      <c r="A191" s="14"/>
      <c r="B191" s="245"/>
      <c r="C191" s="246"/>
      <c r="D191" s="236" t="s">
        <v>190</v>
      </c>
      <c r="E191" s="247" t="s">
        <v>19</v>
      </c>
      <c r="F191" s="248" t="s">
        <v>319</v>
      </c>
      <c r="G191" s="246"/>
      <c r="H191" s="249">
        <v>9.2159999999999993</v>
      </c>
      <c r="I191" s="250"/>
      <c r="J191" s="246"/>
      <c r="K191" s="246"/>
      <c r="L191" s="251"/>
      <c r="M191" s="252"/>
      <c r="N191" s="253"/>
      <c r="O191" s="253"/>
      <c r="P191" s="253"/>
      <c r="Q191" s="253"/>
      <c r="R191" s="253"/>
      <c r="S191" s="253"/>
      <c r="T191" s="254"/>
      <c r="U191" s="14"/>
      <c r="V191" s="14"/>
      <c r="W191" s="14"/>
      <c r="X191" s="14"/>
      <c r="Y191" s="14"/>
      <c r="Z191" s="14"/>
      <c r="AA191" s="14"/>
      <c r="AB191" s="14"/>
      <c r="AC191" s="14"/>
      <c r="AD191" s="14"/>
      <c r="AE191" s="14"/>
      <c r="AT191" s="255" t="s">
        <v>190</v>
      </c>
      <c r="AU191" s="255" t="s">
        <v>83</v>
      </c>
      <c r="AV191" s="14" t="s">
        <v>83</v>
      </c>
      <c r="AW191" s="14" t="s">
        <v>34</v>
      </c>
      <c r="AX191" s="14" t="s">
        <v>74</v>
      </c>
      <c r="AY191" s="255" t="s">
        <v>180</v>
      </c>
    </row>
    <row r="192" s="14" customFormat="1">
      <c r="A192" s="14"/>
      <c r="B192" s="245"/>
      <c r="C192" s="246"/>
      <c r="D192" s="236" t="s">
        <v>190</v>
      </c>
      <c r="E192" s="247" t="s">
        <v>19</v>
      </c>
      <c r="F192" s="248" t="s">
        <v>320</v>
      </c>
      <c r="G192" s="246"/>
      <c r="H192" s="249">
        <v>1.024</v>
      </c>
      <c r="I192" s="250"/>
      <c r="J192" s="246"/>
      <c r="K192" s="246"/>
      <c r="L192" s="251"/>
      <c r="M192" s="252"/>
      <c r="N192" s="253"/>
      <c r="O192" s="253"/>
      <c r="P192" s="253"/>
      <c r="Q192" s="253"/>
      <c r="R192" s="253"/>
      <c r="S192" s="253"/>
      <c r="T192" s="254"/>
      <c r="U192" s="14"/>
      <c r="V192" s="14"/>
      <c r="W192" s="14"/>
      <c r="X192" s="14"/>
      <c r="Y192" s="14"/>
      <c r="Z192" s="14"/>
      <c r="AA192" s="14"/>
      <c r="AB192" s="14"/>
      <c r="AC192" s="14"/>
      <c r="AD192" s="14"/>
      <c r="AE192" s="14"/>
      <c r="AT192" s="255" t="s">
        <v>190</v>
      </c>
      <c r="AU192" s="255" t="s">
        <v>83</v>
      </c>
      <c r="AV192" s="14" t="s">
        <v>83</v>
      </c>
      <c r="AW192" s="14" t="s">
        <v>34</v>
      </c>
      <c r="AX192" s="14" t="s">
        <v>74</v>
      </c>
      <c r="AY192" s="255" t="s">
        <v>180</v>
      </c>
    </row>
    <row r="193" s="16" customFormat="1">
      <c r="A193" s="16"/>
      <c r="B193" s="267"/>
      <c r="C193" s="268"/>
      <c r="D193" s="236" t="s">
        <v>190</v>
      </c>
      <c r="E193" s="269" t="s">
        <v>19</v>
      </c>
      <c r="F193" s="270" t="s">
        <v>292</v>
      </c>
      <c r="G193" s="268"/>
      <c r="H193" s="271">
        <v>11.84</v>
      </c>
      <c r="I193" s="272"/>
      <c r="J193" s="268"/>
      <c r="K193" s="268"/>
      <c r="L193" s="273"/>
      <c r="M193" s="274"/>
      <c r="N193" s="275"/>
      <c r="O193" s="275"/>
      <c r="P193" s="275"/>
      <c r="Q193" s="275"/>
      <c r="R193" s="275"/>
      <c r="S193" s="275"/>
      <c r="T193" s="276"/>
      <c r="U193" s="16"/>
      <c r="V193" s="16"/>
      <c r="W193" s="16"/>
      <c r="X193" s="16"/>
      <c r="Y193" s="16"/>
      <c r="Z193" s="16"/>
      <c r="AA193" s="16"/>
      <c r="AB193" s="16"/>
      <c r="AC193" s="16"/>
      <c r="AD193" s="16"/>
      <c r="AE193" s="16"/>
      <c r="AT193" s="277" t="s">
        <v>190</v>
      </c>
      <c r="AU193" s="277" t="s">
        <v>83</v>
      </c>
      <c r="AV193" s="16" t="s">
        <v>124</v>
      </c>
      <c r="AW193" s="16" t="s">
        <v>34</v>
      </c>
      <c r="AX193" s="16" t="s">
        <v>74</v>
      </c>
      <c r="AY193" s="277" t="s">
        <v>180</v>
      </c>
    </row>
    <row r="194" s="15" customFormat="1">
      <c r="A194" s="15"/>
      <c r="B194" s="256"/>
      <c r="C194" s="257"/>
      <c r="D194" s="236" t="s">
        <v>190</v>
      </c>
      <c r="E194" s="258" t="s">
        <v>19</v>
      </c>
      <c r="F194" s="259" t="s">
        <v>227</v>
      </c>
      <c r="G194" s="257"/>
      <c r="H194" s="260">
        <v>186.58699999999999</v>
      </c>
      <c r="I194" s="261"/>
      <c r="J194" s="257"/>
      <c r="K194" s="257"/>
      <c r="L194" s="262"/>
      <c r="M194" s="263"/>
      <c r="N194" s="264"/>
      <c r="O194" s="264"/>
      <c r="P194" s="264"/>
      <c r="Q194" s="264"/>
      <c r="R194" s="264"/>
      <c r="S194" s="264"/>
      <c r="T194" s="265"/>
      <c r="U194" s="15"/>
      <c r="V194" s="15"/>
      <c r="W194" s="15"/>
      <c r="X194" s="15"/>
      <c r="Y194" s="15"/>
      <c r="Z194" s="15"/>
      <c r="AA194" s="15"/>
      <c r="AB194" s="15"/>
      <c r="AC194" s="15"/>
      <c r="AD194" s="15"/>
      <c r="AE194" s="15"/>
      <c r="AT194" s="266" t="s">
        <v>190</v>
      </c>
      <c r="AU194" s="266" t="s">
        <v>83</v>
      </c>
      <c r="AV194" s="15" t="s">
        <v>186</v>
      </c>
      <c r="AW194" s="15" t="s">
        <v>34</v>
      </c>
      <c r="AX194" s="15" t="s">
        <v>81</v>
      </c>
      <c r="AY194" s="266" t="s">
        <v>180</v>
      </c>
    </row>
    <row r="195" s="2" customFormat="1" ht="24.15" customHeight="1">
      <c r="A195" s="41"/>
      <c r="B195" s="42"/>
      <c r="C195" s="216" t="s">
        <v>7</v>
      </c>
      <c r="D195" s="216" t="s">
        <v>182</v>
      </c>
      <c r="E195" s="217" t="s">
        <v>321</v>
      </c>
      <c r="F195" s="218" t="s">
        <v>322</v>
      </c>
      <c r="G195" s="219" t="s">
        <v>122</v>
      </c>
      <c r="H195" s="220">
        <v>140.602</v>
      </c>
      <c r="I195" s="221"/>
      <c r="J195" s="222">
        <f>ROUND(I195*H195,2)</f>
        <v>0</v>
      </c>
      <c r="K195" s="218" t="s">
        <v>185</v>
      </c>
      <c r="L195" s="47"/>
      <c r="M195" s="223" t="s">
        <v>19</v>
      </c>
      <c r="N195" s="224" t="s">
        <v>45</v>
      </c>
      <c r="O195" s="87"/>
      <c r="P195" s="225">
        <f>O195*H195</f>
        <v>0</v>
      </c>
      <c r="Q195" s="225">
        <v>0.0085599999999999999</v>
      </c>
      <c r="R195" s="225">
        <f>Q195*H195</f>
        <v>1.20355312</v>
      </c>
      <c r="S195" s="225">
        <v>0</v>
      </c>
      <c r="T195" s="226">
        <f>S195*H195</f>
        <v>0</v>
      </c>
      <c r="U195" s="41"/>
      <c r="V195" s="41"/>
      <c r="W195" s="41"/>
      <c r="X195" s="41"/>
      <c r="Y195" s="41"/>
      <c r="Z195" s="41"/>
      <c r="AA195" s="41"/>
      <c r="AB195" s="41"/>
      <c r="AC195" s="41"/>
      <c r="AD195" s="41"/>
      <c r="AE195" s="41"/>
      <c r="AR195" s="227" t="s">
        <v>186</v>
      </c>
      <c r="AT195" s="227" t="s">
        <v>182</v>
      </c>
      <c r="AU195" s="227" t="s">
        <v>83</v>
      </c>
      <c r="AY195" s="20" t="s">
        <v>180</v>
      </c>
      <c r="BE195" s="228">
        <f>IF(N195="základní",J195,0)</f>
        <v>0</v>
      </c>
      <c r="BF195" s="228">
        <f>IF(N195="snížená",J195,0)</f>
        <v>0</v>
      </c>
      <c r="BG195" s="228">
        <f>IF(N195="zákl. přenesená",J195,0)</f>
        <v>0</v>
      </c>
      <c r="BH195" s="228">
        <f>IF(N195="sníž. přenesená",J195,0)</f>
        <v>0</v>
      </c>
      <c r="BI195" s="228">
        <f>IF(N195="nulová",J195,0)</f>
        <v>0</v>
      </c>
      <c r="BJ195" s="20" t="s">
        <v>81</v>
      </c>
      <c r="BK195" s="228">
        <f>ROUND(I195*H195,2)</f>
        <v>0</v>
      </c>
      <c r="BL195" s="20" t="s">
        <v>186</v>
      </c>
      <c r="BM195" s="227" t="s">
        <v>323</v>
      </c>
    </row>
    <row r="196" s="2" customFormat="1">
      <c r="A196" s="41"/>
      <c r="B196" s="42"/>
      <c r="C196" s="43"/>
      <c r="D196" s="229" t="s">
        <v>188</v>
      </c>
      <c r="E196" s="43"/>
      <c r="F196" s="230" t="s">
        <v>324</v>
      </c>
      <c r="G196" s="43"/>
      <c r="H196" s="43"/>
      <c r="I196" s="231"/>
      <c r="J196" s="43"/>
      <c r="K196" s="43"/>
      <c r="L196" s="47"/>
      <c r="M196" s="232"/>
      <c r="N196" s="233"/>
      <c r="O196" s="87"/>
      <c r="P196" s="87"/>
      <c r="Q196" s="87"/>
      <c r="R196" s="87"/>
      <c r="S196" s="87"/>
      <c r="T196" s="88"/>
      <c r="U196" s="41"/>
      <c r="V196" s="41"/>
      <c r="W196" s="41"/>
      <c r="X196" s="41"/>
      <c r="Y196" s="41"/>
      <c r="Z196" s="41"/>
      <c r="AA196" s="41"/>
      <c r="AB196" s="41"/>
      <c r="AC196" s="41"/>
      <c r="AD196" s="41"/>
      <c r="AE196" s="41"/>
      <c r="AT196" s="20" t="s">
        <v>188</v>
      </c>
      <c r="AU196" s="20" t="s">
        <v>83</v>
      </c>
    </row>
    <row r="197" s="14" customFormat="1">
      <c r="A197" s="14"/>
      <c r="B197" s="245"/>
      <c r="C197" s="246"/>
      <c r="D197" s="236" t="s">
        <v>190</v>
      </c>
      <c r="E197" s="247" t="s">
        <v>19</v>
      </c>
      <c r="F197" s="248" t="s">
        <v>313</v>
      </c>
      <c r="G197" s="246"/>
      <c r="H197" s="249">
        <v>56.348999999999997</v>
      </c>
      <c r="I197" s="250"/>
      <c r="J197" s="246"/>
      <c r="K197" s="246"/>
      <c r="L197" s="251"/>
      <c r="M197" s="252"/>
      <c r="N197" s="253"/>
      <c r="O197" s="253"/>
      <c r="P197" s="253"/>
      <c r="Q197" s="253"/>
      <c r="R197" s="253"/>
      <c r="S197" s="253"/>
      <c r="T197" s="254"/>
      <c r="U197" s="14"/>
      <c r="V197" s="14"/>
      <c r="W197" s="14"/>
      <c r="X197" s="14"/>
      <c r="Y197" s="14"/>
      <c r="Z197" s="14"/>
      <c r="AA197" s="14"/>
      <c r="AB197" s="14"/>
      <c r="AC197" s="14"/>
      <c r="AD197" s="14"/>
      <c r="AE197" s="14"/>
      <c r="AT197" s="255" t="s">
        <v>190</v>
      </c>
      <c r="AU197" s="255" t="s">
        <v>83</v>
      </c>
      <c r="AV197" s="14" t="s">
        <v>83</v>
      </c>
      <c r="AW197" s="14" t="s">
        <v>34</v>
      </c>
      <c r="AX197" s="14" t="s">
        <v>74</v>
      </c>
      <c r="AY197" s="255" t="s">
        <v>180</v>
      </c>
    </row>
    <row r="198" s="14" customFormat="1">
      <c r="A198" s="14"/>
      <c r="B198" s="245"/>
      <c r="C198" s="246"/>
      <c r="D198" s="236" t="s">
        <v>190</v>
      </c>
      <c r="E198" s="247" t="s">
        <v>19</v>
      </c>
      <c r="F198" s="248" t="s">
        <v>314</v>
      </c>
      <c r="G198" s="246"/>
      <c r="H198" s="249">
        <v>48.633000000000003</v>
      </c>
      <c r="I198" s="250"/>
      <c r="J198" s="246"/>
      <c r="K198" s="246"/>
      <c r="L198" s="251"/>
      <c r="M198" s="252"/>
      <c r="N198" s="253"/>
      <c r="O198" s="253"/>
      <c r="P198" s="253"/>
      <c r="Q198" s="253"/>
      <c r="R198" s="253"/>
      <c r="S198" s="253"/>
      <c r="T198" s="254"/>
      <c r="U198" s="14"/>
      <c r="V198" s="14"/>
      <c r="W198" s="14"/>
      <c r="X198" s="14"/>
      <c r="Y198" s="14"/>
      <c r="Z198" s="14"/>
      <c r="AA198" s="14"/>
      <c r="AB198" s="14"/>
      <c r="AC198" s="14"/>
      <c r="AD198" s="14"/>
      <c r="AE198" s="14"/>
      <c r="AT198" s="255" t="s">
        <v>190</v>
      </c>
      <c r="AU198" s="255" t="s">
        <v>83</v>
      </c>
      <c r="AV198" s="14" t="s">
        <v>83</v>
      </c>
      <c r="AW198" s="14" t="s">
        <v>34</v>
      </c>
      <c r="AX198" s="14" t="s">
        <v>74</v>
      </c>
      <c r="AY198" s="255" t="s">
        <v>180</v>
      </c>
    </row>
    <row r="199" s="14" customFormat="1">
      <c r="A199" s="14"/>
      <c r="B199" s="245"/>
      <c r="C199" s="246"/>
      <c r="D199" s="236" t="s">
        <v>190</v>
      </c>
      <c r="E199" s="247" t="s">
        <v>19</v>
      </c>
      <c r="F199" s="248" t="s">
        <v>313</v>
      </c>
      <c r="G199" s="246"/>
      <c r="H199" s="249">
        <v>56.348999999999997</v>
      </c>
      <c r="I199" s="250"/>
      <c r="J199" s="246"/>
      <c r="K199" s="246"/>
      <c r="L199" s="251"/>
      <c r="M199" s="252"/>
      <c r="N199" s="253"/>
      <c r="O199" s="253"/>
      <c r="P199" s="253"/>
      <c r="Q199" s="253"/>
      <c r="R199" s="253"/>
      <c r="S199" s="253"/>
      <c r="T199" s="254"/>
      <c r="U199" s="14"/>
      <c r="V199" s="14"/>
      <c r="W199" s="14"/>
      <c r="X199" s="14"/>
      <c r="Y199" s="14"/>
      <c r="Z199" s="14"/>
      <c r="AA199" s="14"/>
      <c r="AB199" s="14"/>
      <c r="AC199" s="14"/>
      <c r="AD199" s="14"/>
      <c r="AE199" s="14"/>
      <c r="AT199" s="255" t="s">
        <v>190</v>
      </c>
      <c r="AU199" s="255" t="s">
        <v>83</v>
      </c>
      <c r="AV199" s="14" t="s">
        <v>83</v>
      </c>
      <c r="AW199" s="14" t="s">
        <v>34</v>
      </c>
      <c r="AX199" s="14" t="s">
        <v>74</v>
      </c>
      <c r="AY199" s="255" t="s">
        <v>180</v>
      </c>
    </row>
    <row r="200" s="14" customFormat="1">
      <c r="A200" s="14"/>
      <c r="B200" s="245"/>
      <c r="C200" s="246"/>
      <c r="D200" s="236" t="s">
        <v>190</v>
      </c>
      <c r="E200" s="247" t="s">
        <v>19</v>
      </c>
      <c r="F200" s="248" t="s">
        <v>315</v>
      </c>
      <c r="G200" s="246"/>
      <c r="H200" s="249">
        <v>13.416</v>
      </c>
      <c r="I200" s="250"/>
      <c r="J200" s="246"/>
      <c r="K200" s="246"/>
      <c r="L200" s="251"/>
      <c r="M200" s="252"/>
      <c r="N200" s="253"/>
      <c r="O200" s="253"/>
      <c r="P200" s="253"/>
      <c r="Q200" s="253"/>
      <c r="R200" s="253"/>
      <c r="S200" s="253"/>
      <c r="T200" s="254"/>
      <c r="U200" s="14"/>
      <c r="V200" s="14"/>
      <c r="W200" s="14"/>
      <c r="X200" s="14"/>
      <c r="Y200" s="14"/>
      <c r="Z200" s="14"/>
      <c r="AA200" s="14"/>
      <c r="AB200" s="14"/>
      <c r="AC200" s="14"/>
      <c r="AD200" s="14"/>
      <c r="AE200" s="14"/>
      <c r="AT200" s="255" t="s">
        <v>190</v>
      </c>
      <c r="AU200" s="255" t="s">
        <v>83</v>
      </c>
      <c r="AV200" s="14" t="s">
        <v>83</v>
      </c>
      <c r="AW200" s="14" t="s">
        <v>34</v>
      </c>
      <c r="AX200" s="14" t="s">
        <v>74</v>
      </c>
      <c r="AY200" s="255" t="s">
        <v>180</v>
      </c>
    </row>
    <row r="201" s="16" customFormat="1">
      <c r="A201" s="16"/>
      <c r="B201" s="267"/>
      <c r="C201" s="268"/>
      <c r="D201" s="236" t="s">
        <v>190</v>
      </c>
      <c r="E201" s="269" t="s">
        <v>19</v>
      </c>
      <c r="F201" s="270" t="s">
        <v>292</v>
      </c>
      <c r="G201" s="268"/>
      <c r="H201" s="271">
        <v>174.74699999999999</v>
      </c>
      <c r="I201" s="272"/>
      <c r="J201" s="268"/>
      <c r="K201" s="268"/>
      <c r="L201" s="273"/>
      <c r="M201" s="274"/>
      <c r="N201" s="275"/>
      <c r="O201" s="275"/>
      <c r="P201" s="275"/>
      <c r="Q201" s="275"/>
      <c r="R201" s="275"/>
      <c r="S201" s="275"/>
      <c r="T201" s="276"/>
      <c r="U201" s="16"/>
      <c r="V201" s="16"/>
      <c r="W201" s="16"/>
      <c r="X201" s="16"/>
      <c r="Y201" s="16"/>
      <c r="Z201" s="16"/>
      <c r="AA201" s="16"/>
      <c r="AB201" s="16"/>
      <c r="AC201" s="16"/>
      <c r="AD201" s="16"/>
      <c r="AE201" s="16"/>
      <c r="AT201" s="277" t="s">
        <v>190</v>
      </c>
      <c r="AU201" s="277" t="s">
        <v>83</v>
      </c>
      <c r="AV201" s="16" t="s">
        <v>124</v>
      </c>
      <c r="AW201" s="16" t="s">
        <v>34</v>
      </c>
      <c r="AX201" s="16" t="s">
        <v>74</v>
      </c>
      <c r="AY201" s="277" t="s">
        <v>180</v>
      </c>
    </row>
    <row r="202" s="14" customFormat="1">
      <c r="A202" s="14"/>
      <c r="B202" s="245"/>
      <c r="C202" s="246"/>
      <c r="D202" s="236" t="s">
        <v>190</v>
      </c>
      <c r="E202" s="247" t="s">
        <v>19</v>
      </c>
      <c r="F202" s="248" t="s">
        <v>325</v>
      </c>
      <c r="G202" s="246"/>
      <c r="H202" s="249">
        <v>-1.26</v>
      </c>
      <c r="I202" s="250"/>
      <c r="J202" s="246"/>
      <c r="K202" s="246"/>
      <c r="L202" s="251"/>
      <c r="M202" s="252"/>
      <c r="N202" s="253"/>
      <c r="O202" s="253"/>
      <c r="P202" s="253"/>
      <c r="Q202" s="253"/>
      <c r="R202" s="253"/>
      <c r="S202" s="253"/>
      <c r="T202" s="254"/>
      <c r="U202" s="14"/>
      <c r="V202" s="14"/>
      <c r="W202" s="14"/>
      <c r="X202" s="14"/>
      <c r="Y202" s="14"/>
      <c r="Z202" s="14"/>
      <c r="AA202" s="14"/>
      <c r="AB202" s="14"/>
      <c r="AC202" s="14"/>
      <c r="AD202" s="14"/>
      <c r="AE202" s="14"/>
      <c r="AT202" s="255" t="s">
        <v>190</v>
      </c>
      <c r="AU202" s="255" t="s">
        <v>83</v>
      </c>
      <c r="AV202" s="14" t="s">
        <v>83</v>
      </c>
      <c r="AW202" s="14" t="s">
        <v>34</v>
      </c>
      <c r="AX202" s="14" t="s">
        <v>74</v>
      </c>
      <c r="AY202" s="255" t="s">
        <v>180</v>
      </c>
    </row>
    <row r="203" s="14" customFormat="1">
      <c r="A203" s="14"/>
      <c r="B203" s="245"/>
      <c r="C203" s="246"/>
      <c r="D203" s="236" t="s">
        <v>190</v>
      </c>
      <c r="E203" s="247" t="s">
        <v>19</v>
      </c>
      <c r="F203" s="248" t="s">
        <v>326</v>
      </c>
      <c r="G203" s="246"/>
      <c r="H203" s="249">
        <v>-4.0499999999999998</v>
      </c>
      <c r="I203" s="250"/>
      <c r="J203" s="246"/>
      <c r="K203" s="246"/>
      <c r="L203" s="251"/>
      <c r="M203" s="252"/>
      <c r="N203" s="253"/>
      <c r="O203" s="253"/>
      <c r="P203" s="253"/>
      <c r="Q203" s="253"/>
      <c r="R203" s="253"/>
      <c r="S203" s="253"/>
      <c r="T203" s="254"/>
      <c r="U203" s="14"/>
      <c r="V203" s="14"/>
      <c r="W203" s="14"/>
      <c r="X203" s="14"/>
      <c r="Y203" s="14"/>
      <c r="Z203" s="14"/>
      <c r="AA203" s="14"/>
      <c r="AB203" s="14"/>
      <c r="AC203" s="14"/>
      <c r="AD203" s="14"/>
      <c r="AE203" s="14"/>
      <c r="AT203" s="255" t="s">
        <v>190</v>
      </c>
      <c r="AU203" s="255" t="s">
        <v>83</v>
      </c>
      <c r="AV203" s="14" t="s">
        <v>83</v>
      </c>
      <c r="AW203" s="14" t="s">
        <v>34</v>
      </c>
      <c r="AX203" s="14" t="s">
        <v>74</v>
      </c>
      <c r="AY203" s="255" t="s">
        <v>180</v>
      </c>
    </row>
    <row r="204" s="14" customFormat="1">
      <c r="A204" s="14"/>
      <c r="B204" s="245"/>
      <c r="C204" s="246"/>
      <c r="D204" s="236" t="s">
        <v>190</v>
      </c>
      <c r="E204" s="247" t="s">
        <v>19</v>
      </c>
      <c r="F204" s="248" t="s">
        <v>327</v>
      </c>
      <c r="G204" s="246"/>
      <c r="H204" s="249">
        <v>-25.920000000000002</v>
      </c>
      <c r="I204" s="250"/>
      <c r="J204" s="246"/>
      <c r="K204" s="246"/>
      <c r="L204" s="251"/>
      <c r="M204" s="252"/>
      <c r="N204" s="253"/>
      <c r="O204" s="253"/>
      <c r="P204" s="253"/>
      <c r="Q204" s="253"/>
      <c r="R204" s="253"/>
      <c r="S204" s="253"/>
      <c r="T204" s="254"/>
      <c r="U204" s="14"/>
      <c r="V204" s="14"/>
      <c r="W204" s="14"/>
      <c r="X204" s="14"/>
      <c r="Y204" s="14"/>
      <c r="Z204" s="14"/>
      <c r="AA204" s="14"/>
      <c r="AB204" s="14"/>
      <c r="AC204" s="14"/>
      <c r="AD204" s="14"/>
      <c r="AE204" s="14"/>
      <c r="AT204" s="255" t="s">
        <v>190</v>
      </c>
      <c r="AU204" s="255" t="s">
        <v>83</v>
      </c>
      <c r="AV204" s="14" t="s">
        <v>83</v>
      </c>
      <c r="AW204" s="14" t="s">
        <v>34</v>
      </c>
      <c r="AX204" s="14" t="s">
        <v>74</v>
      </c>
      <c r="AY204" s="255" t="s">
        <v>180</v>
      </c>
    </row>
    <row r="205" s="14" customFormat="1">
      <c r="A205" s="14"/>
      <c r="B205" s="245"/>
      <c r="C205" s="246"/>
      <c r="D205" s="236" t="s">
        <v>190</v>
      </c>
      <c r="E205" s="247" t="s">
        <v>19</v>
      </c>
      <c r="F205" s="248" t="s">
        <v>328</v>
      </c>
      <c r="G205" s="246"/>
      <c r="H205" s="249">
        <v>-2.915</v>
      </c>
      <c r="I205" s="250"/>
      <c r="J205" s="246"/>
      <c r="K205" s="246"/>
      <c r="L205" s="251"/>
      <c r="M205" s="252"/>
      <c r="N205" s="253"/>
      <c r="O205" s="253"/>
      <c r="P205" s="253"/>
      <c r="Q205" s="253"/>
      <c r="R205" s="253"/>
      <c r="S205" s="253"/>
      <c r="T205" s="254"/>
      <c r="U205" s="14"/>
      <c r="V205" s="14"/>
      <c r="W205" s="14"/>
      <c r="X205" s="14"/>
      <c r="Y205" s="14"/>
      <c r="Z205" s="14"/>
      <c r="AA205" s="14"/>
      <c r="AB205" s="14"/>
      <c r="AC205" s="14"/>
      <c r="AD205" s="14"/>
      <c r="AE205" s="14"/>
      <c r="AT205" s="255" t="s">
        <v>190</v>
      </c>
      <c r="AU205" s="255" t="s">
        <v>83</v>
      </c>
      <c r="AV205" s="14" t="s">
        <v>83</v>
      </c>
      <c r="AW205" s="14" t="s">
        <v>34</v>
      </c>
      <c r="AX205" s="14" t="s">
        <v>74</v>
      </c>
      <c r="AY205" s="255" t="s">
        <v>180</v>
      </c>
    </row>
    <row r="206" s="16" customFormat="1">
      <c r="A206" s="16"/>
      <c r="B206" s="267"/>
      <c r="C206" s="268"/>
      <c r="D206" s="236" t="s">
        <v>190</v>
      </c>
      <c r="E206" s="269" t="s">
        <v>19</v>
      </c>
      <c r="F206" s="270" t="s">
        <v>292</v>
      </c>
      <c r="G206" s="268"/>
      <c r="H206" s="271">
        <v>-34.145000000000003</v>
      </c>
      <c r="I206" s="272"/>
      <c r="J206" s="268"/>
      <c r="K206" s="268"/>
      <c r="L206" s="273"/>
      <c r="M206" s="274"/>
      <c r="N206" s="275"/>
      <c r="O206" s="275"/>
      <c r="P206" s="275"/>
      <c r="Q206" s="275"/>
      <c r="R206" s="275"/>
      <c r="S206" s="275"/>
      <c r="T206" s="276"/>
      <c r="U206" s="16"/>
      <c r="V206" s="16"/>
      <c r="W206" s="16"/>
      <c r="X206" s="16"/>
      <c r="Y206" s="16"/>
      <c r="Z206" s="16"/>
      <c r="AA206" s="16"/>
      <c r="AB206" s="16"/>
      <c r="AC206" s="16"/>
      <c r="AD206" s="16"/>
      <c r="AE206" s="16"/>
      <c r="AT206" s="277" t="s">
        <v>190</v>
      </c>
      <c r="AU206" s="277" t="s">
        <v>83</v>
      </c>
      <c r="AV206" s="16" t="s">
        <v>124</v>
      </c>
      <c r="AW206" s="16" t="s">
        <v>34</v>
      </c>
      <c r="AX206" s="16" t="s">
        <v>74</v>
      </c>
      <c r="AY206" s="277" t="s">
        <v>180</v>
      </c>
    </row>
    <row r="207" s="15" customFormat="1">
      <c r="A207" s="15"/>
      <c r="B207" s="256"/>
      <c r="C207" s="257"/>
      <c r="D207" s="236" t="s">
        <v>190</v>
      </c>
      <c r="E207" s="258" t="s">
        <v>19</v>
      </c>
      <c r="F207" s="259" t="s">
        <v>227</v>
      </c>
      <c r="G207" s="257"/>
      <c r="H207" s="260">
        <v>140.602</v>
      </c>
      <c r="I207" s="261"/>
      <c r="J207" s="257"/>
      <c r="K207" s="257"/>
      <c r="L207" s="262"/>
      <c r="M207" s="263"/>
      <c r="N207" s="264"/>
      <c r="O207" s="264"/>
      <c r="P207" s="264"/>
      <c r="Q207" s="264"/>
      <c r="R207" s="264"/>
      <c r="S207" s="264"/>
      <c r="T207" s="265"/>
      <c r="U207" s="15"/>
      <c r="V207" s="15"/>
      <c r="W207" s="15"/>
      <c r="X207" s="15"/>
      <c r="Y207" s="15"/>
      <c r="Z207" s="15"/>
      <c r="AA207" s="15"/>
      <c r="AB207" s="15"/>
      <c r="AC207" s="15"/>
      <c r="AD207" s="15"/>
      <c r="AE207" s="15"/>
      <c r="AT207" s="266" t="s">
        <v>190</v>
      </c>
      <c r="AU207" s="266" t="s">
        <v>83</v>
      </c>
      <c r="AV207" s="15" t="s">
        <v>186</v>
      </c>
      <c r="AW207" s="15" t="s">
        <v>34</v>
      </c>
      <c r="AX207" s="15" t="s">
        <v>81</v>
      </c>
      <c r="AY207" s="266" t="s">
        <v>180</v>
      </c>
    </row>
    <row r="208" s="2" customFormat="1" ht="16.5" customHeight="1">
      <c r="A208" s="41"/>
      <c r="B208" s="42"/>
      <c r="C208" s="278" t="s">
        <v>329</v>
      </c>
      <c r="D208" s="278" t="s">
        <v>330</v>
      </c>
      <c r="E208" s="279" t="s">
        <v>331</v>
      </c>
      <c r="F208" s="280" t="s">
        <v>332</v>
      </c>
      <c r="G208" s="281" t="s">
        <v>122</v>
      </c>
      <c r="H208" s="282">
        <v>147.63200000000001</v>
      </c>
      <c r="I208" s="283"/>
      <c r="J208" s="284">
        <f>ROUND(I208*H208,2)</f>
        <v>0</v>
      </c>
      <c r="K208" s="280" t="s">
        <v>185</v>
      </c>
      <c r="L208" s="285"/>
      <c r="M208" s="286" t="s">
        <v>19</v>
      </c>
      <c r="N208" s="287" t="s">
        <v>45</v>
      </c>
      <c r="O208" s="87"/>
      <c r="P208" s="225">
        <f>O208*H208</f>
        <v>0</v>
      </c>
      <c r="Q208" s="225">
        <v>0.0022399999999999998</v>
      </c>
      <c r="R208" s="225">
        <f>Q208*H208</f>
        <v>0.33069567999999999</v>
      </c>
      <c r="S208" s="225">
        <v>0</v>
      </c>
      <c r="T208" s="226">
        <f>S208*H208</f>
        <v>0</v>
      </c>
      <c r="U208" s="41"/>
      <c r="V208" s="41"/>
      <c r="W208" s="41"/>
      <c r="X208" s="41"/>
      <c r="Y208" s="41"/>
      <c r="Z208" s="41"/>
      <c r="AA208" s="41"/>
      <c r="AB208" s="41"/>
      <c r="AC208" s="41"/>
      <c r="AD208" s="41"/>
      <c r="AE208" s="41"/>
      <c r="AR208" s="227" t="s">
        <v>228</v>
      </c>
      <c r="AT208" s="227" t="s">
        <v>330</v>
      </c>
      <c r="AU208" s="227" t="s">
        <v>83</v>
      </c>
      <c r="AY208" s="20" t="s">
        <v>180</v>
      </c>
      <c r="BE208" s="228">
        <f>IF(N208="základní",J208,0)</f>
        <v>0</v>
      </c>
      <c r="BF208" s="228">
        <f>IF(N208="snížená",J208,0)</f>
        <v>0</v>
      </c>
      <c r="BG208" s="228">
        <f>IF(N208="zákl. přenesená",J208,0)</f>
        <v>0</v>
      </c>
      <c r="BH208" s="228">
        <f>IF(N208="sníž. přenesená",J208,0)</f>
        <v>0</v>
      </c>
      <c r="BI208" s="228">
        <f>IF(N208="nulová",J208,0)</f>
        <v>0</v>
      </c>
      <c r="BJ208" s="20" t="s">
        <v>81</v>
      </c>
      <c r="BK208" s="228">
        <f>ROUND(I208*H208,2)</f>
        <v>0</v>
      </c>
      <c r="BL208" s="20" t="s">
        <v>186</v>
      </c>
      <c r="BM208" s="227" t="s">
        <v>333</v>
      </c>
    </row>
    <row r="209" s="14" customFormat="1">
      <c r="A209" s="14"/>
      <c r="B209" s="245"/>
      <c r="C209" s="246"/>
      <c r="D209" s="236" t="s">
        <v>190</v>
      </c>
      <c r="E209" s="246"/>
      <c r="F209" s="248" t="s">
        <v>334</v>
      </c>
      <c r="G209" s="246"/>
      <c r="H209" s="249">
        <v>147.63200000000001</v>
      </c>
      <c r="I209" s="250"/>
      <c r="J209" s="246"/>
      <c r="K209" s="246"/>
      <c r="L209" s="251"/>
      <c r="M209" s="252"/>
      <c r="N209" s="253"/>
      <c r="O209" s="253"/>
      <c r="P209" s="253"/>
      <c r="Q209" s="253"/>
      <c r="R209" s="253"/>
      <c r="S209" s="253"/>
      <c r="T209" s="254"/>
      <c r="U209" s="14"/>
      <c r="V209" s="14"/>
      <c r="W209" s="14"/>
      <c r="X209" s="14"/>
      <c r="Y209" s="14"/>
      <c r="Z209" s="14"/>
      <c r="AA209" s="14"/>
      <c r="AB209" s="14"/>
      <c r="AC209" s="14"/>
      <c r="AD209" s="14"/>
      <c r="AE209" s="14"/>
      <c r="AT209" s="255" t="s">
        <v>190</v>
      </c>
      <c r="AU209" s="255" t="s">
        <v>83</v>
      </c>
      <c r="AV209" s="14" t="s">
        <v>83</v>
      </c>
      <c r="AW209" s="14" t="s">
        <v>4</v>
      </c>
      <c r="AX209" s="14" t="s">
        <v>81</v>
      </c>
      <c r="AY209" s="255" t="s">
        <v>180</v>
      </c>
    </row>
    <row r="210" s="2" customFormat="1" ht="24.15" customHeight="1">
      <c r="A210" s="41"/>
      <c r="B210" s="42"/>
      <c r="C210" s="216" t="s">
        <v>335</v>
      </c>
      <c r="D210" s="216" t="s">
        <v>182</v>
      </c>
      <c r="E210" s="217" t="s">
        <v>336</v>
      </c>
      <c r="F210" s="218" t="s">
        <v>337</v>
      </c>
      <c r="G210" s="219" t="s">
        <v>122</v>
      </c>
      <c r="H210" s="220">
        <v>186.58699999999999</v>
      </c>
      <c r="I210" s="221"/>
      <c r="J210" s="222">
        <f>ROUND(I210*H210,2)</f>
        <v>0</v>
      </c>
      <c r="K210" s="218" t="s">
        <v>185</v>
      </c>
      <c r="L210" s="47"/>
      <c r="M210" s="223" t="s">
        <v>19</v>
      </c>
      <c r="N210" s="224" t="s">
        <v>45</v>
      </c>
      <c r="O210" s="87"/>
      <c r="P210" s="225">
        <f>O210*H210</f>
        <v>0</v>
      </c>
      <c r="Q210" s="225">
        <v>0.0045799999999999999</v>
      </c>
      <c r="R210" s="225">
        <f>Q210*H210</f>
        <v>0.85456845999999997</v>
      </c>
      <c r="S210" s="225">
        <v>0</v>
      </c>
      <c r="T210" s="226">
        <f>S210*H210</f>
        <v>0</v>
      </c>
      <c r="U210" s="41"/>
      <c r="V210" s="41"/>
      <c r="W210" s="41"/>
      <c r="X210" s="41"/>
      <c r="Y210" s="41"/>
      <c r="Z210" s="41"/>
      <c r="AA210" s="41"/>
      <c r="AB210" s="41"/>
      <c r="AC210" s="41"/>
      <c r="AD210" s="41"/>
      <c r="AE210" s="41"/>
      <c r="AR210" s="227" t="s">
        <v>186</v>
      </c>
      <c r="AT210" s="227" t="s">
        <v>182</v>
      </c>
      <c r="AU210" s="227" t="s">
        <v>83</v>
      </c>
      <c r="AY210" s="20" t="s">
        <v>180</v>
      </c>
      <c r="BE210" s="228">
        <f>IF(N210="základní",J210,0)</f>
        <v>0</v>
      </c>
      <c r="BF210" s="228">
        <f>IF(N210="snížená",J210,0)</f>
        <v>0</v>
      </c>
      <c r="BG210" s="228">
        <f>IF(N210="zákl. přenesená",J210,0)</f>
        <v>0</v>
      </c>
      <c r="BH210" s="228">
        <f>IF(N210="sníž. přenesená",J210,0)</f>
        <v>0</v>
      </c>
      <c r="BI210" s="228">
        <f>IF(N210="nulová",J210,0)</f>
        <v>0</v>
      </c>
      <c r="BJ210" s="20" t="s">
        <v>81</v>
      </c>
      <c r="BK210" s="228">
        <f>ROUND(I210*H210,2)</f>
        <v>0</v>
      </c>
      <c r="BL210" s="20" t="s">
        <v>186</v>
      </c>
      <c r="BM210" s="227" t="s">
        <v>338</v>
      </c>
    </row>
    <row r="211" s="2" customFormat="1">
      <c r="A211" s="41"/>
      <c r="B211" s="42"/>
      <c r="C211" s="43"/>
      <c r="D211" s="229" t="s">
        <v>188</v>
      </c>
      <c r="E211" s="43"/>
      <c r="F211" s="230" t="s">
        <v>339</v>
      </c>
      <c r="G211" s="43"/>
      <c r="H211" s="43"/>
      <c r="I211" s="231"/>
      <c r="J211" s="43"/>
      <c r="K211" s="43"/>
      <c r="L211" s="47"/>
      <c r="M211" s="232"/>
      <c r="N211" s="233"/>
      <c r="O211" s="87"/>
      <c r="P211" s="87"/>
      <c r="Q211" s="87"/>
      <c r="R211" s="87"/>
      <c r="S211" s="87"/>
      <c r="T211" s="88"/>
      <c r="U211" s="41"/>
      <c r="V211" s="41"/>
      <c r="W211" s="41"/>
      <c r="X211" s="41"/>
      <c r="Y211" s="41"/>
      <c r="Z211" s="41"/>
      <c r="AA211" s="41"/>
      <c r="AB211" s="41"/>
      <c r="AC211" s="41"/>
      <c r="AD211" s="41"/>
      <c r="AE211" s="41"/>
      <c r="AT211" s="20" t="s">
        <v>188</v>
      </c>
      <c r="AU211" s="20" t="s">
        <v>83</v>
      </c>
    </row>
    <row r="212" s="2" customFormat="1" ht="16.5" customHeight="1">
      <c r="A212" s="41"/>
      <c r="B212" s="42"/>
      <c r="C212" s="216" t="s">
        <v>340</v>
      </c>
      <c r="D212" s="288" t="s">
        <v>182</v>
      </c>
      <c r="E212" s="217" t="s">
        <v>341</v>
      </c>
      <c r="F212" s="218" t="s">
        <v>342</v>
      </c>
      <c r="G212" s="219" t="s">
        <v>122</v>
      </c>
      <c r="H212" s="220">
        <v>170.58099999999999</v>
      </c>
      <c r="I212" s="221"/>
      <c r="J212" s="222">
        <f>ROUND(I212*H212,2)</f>
        <v>0</v>
      </c>
      <c r="K212" s="218" t="s">
        <v>185</v>
      </c>
      <c r="L212" s="47"/>
      <c r="M212" s="223" t="s">
        <v>19</v>
      </c>
      <c r="N212" s="224" t="s">
        <v>45</v>
      </c>
      <c r="O212" s="87"/>
      <c r="P212" s="225">
        <f>O212*H212</f>
        <v>0</v>
      </c>
      <c r="Q212" s="225">
        <v>0.00012999999999999999</v>
      </c>
      <c r="R212" s="225">
        <f>Q212*H212</f>
        <v>0.022175529999999995</v>
      </c>
      <c r="S212" s="225">
        <v>0</v>
      </c>
      <c r="T212" s="226">
        <f>S212*H212</f>
        <v>0</v>
      </c>
      <c r="U212" s="41"/>
      <c r="V212" s="41"/>
      <c r="W212" s="41"/>
      <c r="X212" s="41"/>
      <c r="Y212" s="41"/>
      <c r="Z212" s="41"/>
      <c r="AA212" s="41"/>
      <c r="AB212" s="41"/>
      <c r="AC212" s="41"/>
      <c r="AD212" s="41"/>
      <c r="AE212" s="41"/>
      <c r="AR212" s="227" t="s">
        <v>186</v>
      </c>
      <c r="AT212" s="227" t="s">
        <v>182</v>
      </c>
      <c r="AU212" s="227" t="s">
        <v>83</v>
      </c>
      <c r="AY212" s="20" t="s">
        <v>180</v>
      </c>
      <c r="BE212" s="228">
        <f>IF(N212="základní",J212,0)</f>
        <v>0</v>
      </c>
      <c r="BF212" s="228">
        <f>IF(N212="snížená",J212,0)</f>
        <v>0</v>
      </c>
      <c r="BG212" s="228">
        <f>IF(N212="zákl. přenesená",J212,0)</f>
        <v>0</v>
      </c>
      <c r="BH212" s="228">
        <f>IF(N212="sníž. přenesená",J212,0)</f>
        <v>0</v>
      </c>
      <c r="BI212" s="228">
        <f>IF(N212="nulová",J212,0)</f>
        <v>0</v>
      </c>
      <c r="BJ212" s="20" t="s">
        <v>81</v>
      </c>
      <c r="BK212" s="228">
        <f>ROUND(I212*H212,2)</f>
        <v>0</v>
      </c>
      <c r="BL212" s="20" t="s">
        <v>186</v>
      </c>
      <c r="BM212" s="227" t="s">
        <v>343</v>
      </c>
    </row>
    <row r="213" s="2" customFormat="1">
      <c r="A213" s="41"/>
      <c r="B213" s="42"/>
      <c r="C213" s="43"/>
      <c r="D213" s="229" t="s">
        <v>188</v>
      </c>
      <c r="E213" s="43"/>
      <c r="F213" s="230" t="s">
        <v>344</v>
      </c>
      <c r="G213" s="43"/>
      <c r="H213" s="43"/>
      <c r="I213" s="231"/>
      <c r="J213" s="43"/>
      <c r="K213" s="43"/>
      <c r="L213" s="47"/>
      <c r="M213" s="232"/>
      <c r="N213" s="233"/>
      <c r="O213" s="87"/>
      <c r="P213" s="87"/>
      <c r="Q213" s="87"/>
      <c r="R213" s="87"/>
      <c r="S213" s="87"/>
      <c r="T213" s="88"/>
      <c r="U213" s="41"/>
      <c r="V213" s="41"/>
      <c r="W213" s="41"/>
      <c r="X213" s="41"/>
      <c r="Y213" s="41"/>
      <c r="Z213" s="41"/>
      <c r="AA213" s="41"/>
      <c r="AB213" s="41"/>
      <c r="AC213" s="41"/>
      <c r="AD213" s="41"/>
      <c r="AE213" s="41"/>
      <c r="AT213" s="20" t="s">
        <v>188</v>
      </c>
      <c r="AU213" s="20" t="s">
        <v>83</v>
      </c>
    </row>
    <row r="214" s="14" customFormat="1">
      <c r="A214" s="14"/>
      <c r="B214" s="245"/>
      <c r="C214" s="246"/>
      <c r="D214" s="236" t="s">
        <v>190</v>
      </c>
      <c r="E214" s="247" t="s">
        <v>19</v>
      </c>
      <c r="F214" s="248" t="s">
        <v>345</v>
      </c>
      <c r="G214" s="246"/>
      <c r="H214" s="249">
        <v>168.31800000000001</v>
      </c>
      <c r="I214" s="250"/>
      <c r="J214" s="246"/>
      <c r="K214" s="246"/>
      <c r="L214" s="251"/>
      <c r="M214" s="252"/>
      <c r="N214" s="253"/>
      <c r="O214" s="253"/>
      <c r="P214" s="253"/>
      <c r="Q214" s="253"/>
      <c r="R214" s="253"/>
      <c r="S214" s="253"/>
      <c r="T214" s="254"/>
      <c r="U214" s="14"/>
      <c r="V214" s="14"/>
      <c r="W214" s="14"/>
      <c r="X214" s="14"/>
      <c r="Y214" s="14"/>
      <c r="Z214" s="14"/>
      <c r="AA214" s="14"/>
      <c r="AB214" s="14"/>
      <c r="AC214" s="14"/>
      <c r="AD214" s="14"/>
      <c r="AE214" s="14"/>
      <c r="AT214" s="255" t="s">
        <v>190</v>
      </c>
      <c r="AU214" s="255" t="s">
        <v>83</v>
      </c>
      <c r="AV214" s="14" t="s">
        <v>83</v>
      </c>
      <c r="AW214" s="14" t="s">
        <v>34</v>
      </c>
      <c r="AX214" s="14" t="s">
        <v>74</v>
      </c>
      <c r="AY214" s="255" t="s">
        <v>180</v>
      </c>
    </row>
    <row r="215" s="14" customFormat="1">
      <c r="A215" s="14"/>
      <c r="B215" s="245"/>
      <c r="C215" s="246"/>
      <c r="D215" s="236" t="s">
        <v>190</v>
      </c>
      <c r="E215" s="247" t="s">
        <v>19</v>
      </c>
      <c r="F215" s="248" t="s">
        <v>346</v>
      </c>
      <c r="G215" s="246"/>
      <c r="H215" s="249">
        <v>2.2629999999999999</v>
      </c>
      <c r="I215" s="250"/>
      <c r="J215" s="246"/>
      <c r="K215" s="246"/>
      <c r="L215" s="251"/>
      <c r="M215" s="252"/>
      <c r="N215" s="253"/>
      <c r="O215" s="253"/>
      <c r="P215" s="253"/>
      <c r="Q215" s="253"/>
      <c r="R215" s="253"/>
      <c r="S215" s="253"/>
      <c r="T215" s="254"/>
      <c r="U215" s="14"/>
      <c r="V215" s="14"/>
      <c r="W215" s="14"/>
      <c r="X215" s="14"/>
      <c r="Y215" s="14"/>
      <c r="Z215" s="14"/>
      <c r="AA215" s="14"/>
      <c r="AB215" s="14"/>
      <c r="AC215" s="14"/>
      <c r="AD215" s="14"/>
      <c r="AE215" s="14"/>
      <c r="AT215" s="255" t="s">
        <v>190</v>
      </c>
      <c r="AU215" s="255" t="s">
        <v>83</v>
      </c>
      <c r="AV215" s="14" t="s">
        <v>83</v>
      </c>
      <c r="AW215" s="14" t="s">
        <v>34</v>
      </c>
      <c r="AX215" s="14" t="s">
        <v>74</v>
      </c>
      <c r="AY215" s="255" t="s">
        <v>180</v>
      </c>
    </row>
    <row r="216" s="15" customFormat="1">
      <c r="A216" s="15"/>
      <c r="B216" s="256"/>
      <c r="C216" s="257"/>
      <c r="D216" s="236" t="s">
        <v>190</v>
      </c>
      <c r="E216" s="258" t="s">
        <v>19</v>
      </c>
      <c r="F216" s="259" t="s">
        <v>227</v>
      </c>
      <c r="G216" s="257"/>
      <c r="H216" s="260">
        <v>170.58100000000002</v>
      </c>
      <c r="I216" s="261"/>
      <c r="J216" s="257"/>
      <c r="K216" s="257"/>
      <c r="L216" s="262"/>
      <c r="M216" s="263"/>
      <c r="N216" s="264"/>
      <c r="O216" s="264"/>
      <c r="P216" s="264"/>
      <c r="Q216" s="264"/>
      <c r="R216" s="264"/>
      <c r="S216" s="264"/>
      <c r="T216" s="265"/>
      <c r="U216" s="15"/>
      <c r="V216" s="15"/>
      <c r="W216" s="15"/>
      <c r="X216" s="15"/>
      <c r="Y216" s="15"/>
      <c r="Z216" s="15"/>
      <c r="AA216" s="15"/>
      <c r="AB216" s="15"/>
      <c r="AC216" s="15"/>
      <c r="AD216" s="15"/>
      <c r="AE216" s="15"/>
      <c r="AT216" s="266" t="s">
        <v>190</v>
      </c>
      <c r="AU216" s="266" t="s">
        <v>83</v>
      </c>
      <c r="AV216" s="15" t="s">
        <v>186</v>
      </c>
      <c r="AW216" s="15" t="s">
        <v>34</v>
      </c>
      <c r="AX216" s="15" t="s">
        <v>81</v>
      </c>
      <c r="AY216" s="266" t="s">
        <v>180</v>
      </c>
    </row>
    <row r="217" s="2" customFormat="1" ht="24.15" customHeight="1">
      <c r="A217" s="41"/>
      <c r="B217" s="42"/>
      <c r="C217" s="216" t="s">
        <v>347</v>
      </c>
      <c r="D217" s="216" t="s">
        <v>182</v>
      </c>
      <c r="E217" s="217" t="s">
        <v>348</v>
      </c>
      <c r="F217" s="218" t="s">
        <v>349</v>
      </c>
      <c r="G217" s="219" t="s">
        <v>350</v>
      </c>
      <c r="H217" s="220">
        <v>131.62000000000001</v>
      </c>
      <c r="I217" s="221"/>
      <c r="J217" s="222">
        <f>ROUND(I217*H217,2)</f>
        <v>0</v>
      </c>
      <c r="K217" s="218" t="s">
        <v>185</v>
      </c>
      <c r="L217" s="47"/>
      <c r="M217" s="223" t="s">
        <v>19</v>
      </c>
      <c r="N217" s="224" t="s">
        <v>45</v>
      </c>
      <c r="O217" s="87"/>
      <c r="P217" s="225">
        <f>O217*H217</f>
        <v>0</v>
      </c>
      <c r="Q217" s="225">
        <v>2.0000000000000002E-05</v>
      </c>
      <c r="R217" s="225">
        <f>Q217*H217</f>
        <v>0.0026324000000000005</v>
      </c>
      <c r="S217" s="225">
        <v>0</v>
      </c>
      <c r="T217" s="226">
        <f>S217*H217</f>
        <v>0</v>
      </c>
      <c r="U217" s="41"/>
      <c r="V217" s="41"/>
      <c r="W217" s="41"/>
      <c r="X217" s="41"/>
      <c r="Y217" s="41"/>
      <c r="Z217" s="41"/>
      <c r="AA217" s="41"/>
      <c r="AB217" s="41"/>
      <c r="AC217" s="41"/>
      <c r="AD217" s="41"/>
      <c r="AE217" s="41"/>
      <c r="AR217" s="227" t="s">
        <v>186</v>
      </c>
      <c r="AT217" s="227" t="s">
        <v>182</v>
      </c>
      <c r="AU217" s="227" t="s">
        <v>83</v>
      </c>
      <c r="AY217" s="20" t="s">
        <v>180</v>
      </c>
      <c r="BE217" s="228">
        <f>IF(N217="základní",J217,0)</f>
        <v>0</v>
      </c>
      <c r="BF217" s="228">
        <f>IF(N217="snížená",J217,0)</f>
        <v>0</v>
      </c>
      <c r="BG217" s="228">
        <f>IF(N217="zákl. přenesená",J217,0)</f>
        <v>0</v>
      </c>
      <c r="BH217" s="228">
        <f>IF(N217="sníž. přenesená",J217,0)</f>
        <v>0</v>
      </c>
      <c r="BI217" s="228">
        <f>IF(N217="nulová",J217,0)</f>
        <v>0</v>
      </c>
      <c r="BJ217" s="20" t="s">
        <v>81</v>
      </c>
      <c r="BK217" s="228">
        <f>ROUND(I217*H217,2)</f>
        <v>0</v>
      </c>
      <c r="BL217" s="20" t="s">
        <v>186</v>
      </c>
      <c r="BM217" s="227" t="s">
        <v>351</v>
      </c>
    </row>
    <row r="218" s="2" customFormat="1">
      <c r="A218" s="41"/>
      <c r="B218" s="42"/>
      <c r="C218" s="43"/>
      <c r="D218" s="229" t="s">
        <v>188</v>
      </c>
      <c r="E218" s="43"/>
      <c r="F218" s="230" t="s">
        <v>352</v>
      </c>
      <c r="G218" s="43"/>
      <c r="H218" s="43"/>
      <c r="I218" s="231"/>
      <c r="J218" s="43"/>
      <c r="K218" s="43"/>
      <c r="L218" s="47"/>
      <c r="M218" s="232"/>
      <c r="N218" s="233"/>
      <c r="O218" s="87"/>
      <c r="P218" s="87"/>
      <c r="Q218" s="87"/>
      <c r="R218" s="87"/>
      <c r="S218" s="87"/>
      <c r="T218" s="88"/>
      <c r="U218" s="41"/>
      <c r="V218" s="41"/>
      <c r="W218" s="41"/>
      <c r="X218" s="41"/>
      <c r="Y218" s="41"/>
      <c r="Z218" s="41"/>
      <c r="AA218" s="41"/>
      <c r="AB218" s="41"/>
      <c r="AC218" s="41"/>
      <c r="AD218" s="41"/>
      <c r="AE218" s="41"/>
      <c r="AT218" s="20" t="s">
        <v>188</v>
      </c>
      <c r="AU218" s="20" t="s">
        <v>83</v>
      </c>
    </row>
    <row r="219" s="14" customFormat="1">
      <c r="A219" s="14"/>
      <c r="B219" s="245"/>
      <c r="C219" s="246"/>
      <c r="D219" s="236" t="s">
        <v>190</v>
      </c>
      <c r="E219" s="247" t="s">
        <v>19</v>
      </c>
      <c r="F219" s="248" t="s">
        <v>353</v>
      </c>
      <c r="G219" s="246"/>
      <c r="H219" s="249">
        <v>8.1999999999999993</v>
      </c>
      <c r="I219" s="250"/>
      <c r="J219" s="246"/>
      <c r="K219" s="246"/>
      <c r="L219" s="251"/>
      <c r="M219" s="252"/>
      <c r="N219" s="253"/>
      <c r="O219" s="253"/>
      <c r="P219" s="253"/>
      <c r="Q219" s="253"/>
      <c r="R219" s="253"/>
      <c r="S219" s="253"/>
      <c r="T219" s="254"/>
      <c r="U219" s="14"/>
      <c r="V219" s="14"/>
      <c r="W219" s="14"/>
      <c r="X219" s="14"/>
      <c r="Y219" s="14"/>
      <c r="Z219" s="14"/>
      <c r="AA219" s="14"/>
      <c r="AB219" s="14"/>
      <c r="AC219" s="14"/>
      <c r="AD219" s="14"/>
      <c r="AE219" s="14"/>
      <c r="AT219" s="255" t="s">
        <v>190</v>
      </c>
      <c r="AU219" s="255" t="s">
        <v>83</v>
      </c>
      <c r="AV219" s="14" t="s">
        <v>83</v>
      </c>
      <c r="AW219" s="14" t="s">
        <v>34</v>
      </c>
      <c r="AX219" s="14" t="s">
        <v>74</v>
      </c>
      <c r="AY219" s="255" t="s">
        <v>180</v>
      </c>
    </row>
    <row r="220" s="14" customFormat="1">
      <c r="A220" s="14"/>
      <c r="B220" s="245"/>
      <c r="C220" s="246"/>
      <c r="D220" s="236" t="s">
        <v>190</v>
      </c>
      <c r="E220" s="247" t="s">
        <v>19</v>
      </c>
      <c r="F220" s="248" t="s">
        <v>354</v>
      </c>
      <c r="G220" s="246"/>
      <c r="H220" s="249">
        <v>17.149999999999999</v>
      </c>
      <c r="I220" s="250"/>
      <c r="J220" s="246"/>
      <c r="K220" s="246"/>
      <c r="L220" s="251"/>
      <c r="M220" s="252"/>
      <c r="N220" s="253"/>
      <c r="O220" s="253"/>
      <c r="P220" s="253"/>
      <c r="Q220" s="253"/>
      <c r="R220" s="253"/>
      <c r="S220" s="253"/>
      <c r="T220" s="254"/>
      <c r="U220" s="14"/>
      <c r="V220" s="14"/>
      <c r="W220" s="14"/>
      <c r="X220" s="14"/>
      <c r="Y220" s="14"/>
      <c r="Z220" s="14"/>
      <c r="AA220" s="14"/>
      <c r="AB220" s="14"/>
      <c r="AC220" s="14"/>
      <c r="AD220" s="14"/>
      <c r="AE220" s="14"/>
      <c r="AT220" s="255" t="s">
        <v>190</v>
      </c>
      <c r="AU220" s="255" t="s">
        <v>83</v>
      </c>
      <c r="AV220" s="14" t="s">
        <v>83</v>
      </c>
      <c r="AW220" s="14" t="s">
        <v>34</v>
      </c>
      <c r="AX220" s="14" t="s">
        <v>74</v>
      </c>
      <c r="AY220" s="255" t="s">
        <v>180</v>
      </c>
    </row>
    <row r="221" s="14" customFormat="1">
      <c r="A221" s="14"/>
      <c r="B221" s="245"/>
      <c r="C221" s="246"/>
      <c r="D221" s="236" t="s">
        <v>190</v>
      </c>
      <c r="E221" s="247" t="s">
        <v>19</v>
      </c>
      <c r="F221" s="248" t="s">
        <v>355</v>
      </c>
      <c r="G221" s="246"/>
      <c r="H221" s="249">
        <v>33.359999999999999</v>
      </c>
      <c r="I221" s="250"/>
      <c r="J221" s="246"/>
      <c r="K221" s="246"/>
      <c r="L221" s="251"/>
      <c r="M221" s="252"/>
      <c r="N221" s="253"/>
      <c r="O221" s="253"/>
      <c r="P221" s="253"/>
      <c r="Q221" s="253"/>
      <c r="R221" s="253"/>
      <c r="S221" s="253"/>
      <c r="T221" s="254"/>
      <c r="U221" s="14"/>
      <c r="V221" s="14"/>
      <c r="W221" s="14"/>
      <c r="X221" s="14"/>
      <c r="Y221" s="14"/>
      <c r="Z221" s="14"/>
      <c r="AA221" s="14"/>
      <c r="AB221" s="14"/>
      <c r="AC221" s="14"/>
      <c r="AD221" s="14"/>
      <c r="AE221" s="14"/>
      <c r="AT221" s="255" t="s">
        <v>190</v>
      </c>
      <c r="AU221" s="255" t="s">
        <v>83</v>
      </c>
      <c r="AV221" s="14" t="s">
        <v>83</v>
      </c>
      <c r="AW221" s="14" t="s">
        <v>34</v>
      </c>
      <c r="AX221" s="14" t="s">
        <v>74</v>
      </c>
      <c r="AY221" s="255" t="s">
        <v>180</v>
      </c>
    </row>
    <row r="222" s="14" customFormat="1">
      <c r="A222" s="14"/>
      <c r="B222" s="245"/>
      <c r="C222" s="246"/>
      <c r="D222" s="236" t="s">
        <v>190</v>
      </c>
      <c r="E222" s="247" t="s">
        <v>19</v>
      </c>
      <c r="F222" s="248" t="s">
        <v>356</v>
      </c>
      <c r="G222" s="246"/>
      <c r="H222" s="249">
        <v>24.559999999999999</v>
      </c>
      <c r="I222" s="250"/>
      <c r="J222" s="246"/>
      <c r="K222" s="246"/>
      <c r="L222" s="251"/>
      <c r="M222" s="252"/>
      <c r="N222" s="253"/>
      <c r="O222" s="253"/>
      <c r="P222" s="253"/>
      <c r="Q222" s="253"/>
      <c r="R222" s="253"/>
      <c r="S222" s="253"/>
      <c r="T222" s="254"/>
      <c r="U222" s="14"/>
      <c r="V222" s="14"/>
      <c r="W222" s="14"/>
      <c r="X222" s="14"/>
      <c r="Y222" s="14"/>
      <c r="Z222" s="14"/>
      <c r="AA222" s="14"/>
      <c r="AB222" s="14"/>
      <c r="AC222" s="14"/>
      <c r="AD222" s="14"/>
      <c r="AE222" s="14"/>
      <c r="AT222" s="255" t="s">
        <v>190</v>
      </c>
      <c r="AU222" s="255" t="s">
        <v>83</v>
      </c>
      <c r="AV222" s="14" t="s">
        <v>83</v>
      </c>
      <c r="AW222" s="14" t="s">
        <v>34</v>
      </c>
      <c r="AX222" s="14" t="s">
        <v>74</v>
      </c>
      <c r="AY222" s="255" t="s">
        <v>180</v>
      </c>
    </row>
    <row r="223" s="14" customFormat="1">
      <c r="A223" s="14"/>
      <c r="B223" s="245"/>
      <c r="C223" s="246"/>
      <c r="D223" s="236" t="s">
        <v>190</v>
      </c>
      <c r="E223" s="247" t="s">
        <v>19</v>
      </c>
      <c r="F223" s="248" t="s">
        <v>357</v>
      </c>
      <c r="G223" s="246"/>
      <c r="H223" s="249">
        <v>14.779999999999999</v>
      </c>
      <c r="I223" s="250"/>
      <c r="J223" s="246"/>
      <c r="K223" s="246"/>
      <c r="L223" s="251"/>
      <c r="M223" s="252"/>
      <c r="N223" s="253"/>
      <c r="O223" s="253"/>
      <c r="P223" s="253"/>
      <c r="Q223" s="253"/>
      <c r="R223" s="253"/>
      <c r="S223" s="253"/>
      <c r="T223" s="254"/>
      <c r="U223" s="14"/>
      <c r="V223" s="14"/>
      <c r="W223" s="14"/>
      <c r="X223" s="14"/>
      <c r="Y223" s="14"/>
      <c r="Z223" s="14"/>
      <c r="AA223" s="14"/>
      <c r="AB223" s="14"/>
      <c r="AC223" s="14"/>
      <c r="AD223" s="14"/>
      <c r="AE223" s="14"/>
      <c r="AT223" s="255" t="s">
        <v>190</v>
      </c>
      <c r="AU223" s="255" t="s">
        <v>83</v>
      </c>
      <c r="AV223" s="14" t="s">
        <v>83</v>
      </c>
      <c r="AW223" s="14" t="s">
        <v>34</v>
      </c>
      <c r="AX223" s="14" t="s">
        <v>74</v>
      </c>
      <c r="AY223" s="255" t="s">
        <v>180</v>
      </c>
    </row>
    <row r="224" s="14" customFormat="1">
      <c r="A224" s="14"/>
      <c r="B224" s="245"/>
      <c r="C224" s="246"/>
      <c r="D224" s="236" t="s">
        <v>190</v>
      </c>
      <c r="E224" s="247" t="s">
        <v>19</v>
      </c>
      <c r="F224" s="248" t="s">
        <v>358</v>
      </c>
      <c r="G224" s="246"/>
      <c r="H224" s="249">
        <v>12.67</v>
      </c>
      <c r="I224" s="250"/>
      <c r="J224" s="246"/>
      <c r="K224" s="246"/>
      <c r="L224" s="251"/>
      <c r="M224" s="252"/>
      <c r="N224" s="253"/>
      <c r="O224" s="253"/>
      <c r="P224" s="253"/>
      <c r="Q224" s="253"/>
      <c r="R224" s="253"/>
      <c r="S224" s="253"/>
      <c r="T224" s="254"/>
      <c r="U224" s="14"/>
      <c r="V224" s="14"/>
      <c r="W224" s="14"/>
      <c r="X224" s="14"/>
      <c r="Y224" s="14"/>
      <c r="Z224" s="14"/>
      <c r="AA224" s="14"/>
      <c r="AB224" s="14"/>
      <c r="AC224" s="14"/>
      <c r="AD224" s="14"/>
      <c r="AE224" s="14"/>
      <c r="AT224" s="255" t="s">
        <v>190</v>
      </c>
      <c r="AU224" s="255" t="s">
        <v>83</v>
      </c>
      <c r="AV224" s="14" t="s">
        <v>83</v>
      </c>
      <c r="AW224" s="14" t="s">
        <v>34</v>
      </c>
      <c r="AX224" s="14" t="s">
        <v>74</v>
      </c>
      <c r="AY224" s="255" t="s">
        <v>180</v>
      </c>
    </row>
    <row r="225" s="14" customFormat="1">
      <c r="A225" s="14"/>
      <c r="B225" s="245"/>
      <c r="C225" s="246"/>
      <c r="D225" s="236" t="s">
        <v>190</v>
      </c>
      <c r="E225" s="247" t="s">
        <v>19</v>
      </c>
      <c r="F225" s="248" t="s">
        <v>359</v>
      </c>
      <c r="G225" s="246"/>
      <c r="H225" s="249">
        <v>15.380000000000001</v>
      </c>
      <c r="I225" s="250"/>
      <c r="J225" s="246"/>
      <c r="K225" s="246"/>
      <c r="L225" s="251"/>
      <c r="M225" s="252"/>
      <c r="N225" s="253"/>
      <c r="O225" s="253"/>
      <c r="P225" s="253"/>
      <c r="Q225" s="253"/>
      <c r="R225" s="253"/>
      <c r="S225" s="253"/>
      <c r="T225" s="254"/>
      <c r="U225" s="14"/>
      <c r="V225" s="14"/>
      <c r="W225" s="14"/>
      <c r="X225" s="14"/>
      <c r="Y225" s="14"/>
      <c r="Z225" s="14"/>
      <c r="AA225" s="14"/>
      <c r="AB225" s="14"/>
      <c r="AC225" s="14"/>
      <c r="AD225" s="14"/>
      <c r="AE225" s="14"/>
      <c r="AT225" s="255" t="s">
        <v>190</v>
      </c>
      <c r="AU225" s="255" t="s">
        <v>83</v>
      </c>
      <c r="AV225" s="14" t="s">
        <v>83</v>
      </c>
      <c r="AW225" s="14" t="s">
        <v>34</v>
      </c>
      <c r="AX225" s="14" t="s">
        <v>74</v>
      </c>
      <c r="AY225" s="255" t="s">
        <v>180</v>
      </c>
    </row>
    <row r="226" s="14" customFormat="1">
      <c r="A226" s="14"/>
      <c r="B226" s="245"/>
      <c r="C226" s="246"/>
      <c r="D226" s="236" t="s">
        <v>190</v>
      </c>
      <c r="E226" s="247" t="s">
        <v>19</v>
      </c>
      <c r="F226" s="248" t="s">
        <v>360</v>
      </c>
      <c r="G226" s="246"/>
      <c r="H226" s="249">
        <v>5.5199999999999996</v>
      </c>
      <c r="I226" s="250"/>
      <c r="J226" s="246"/>
      <c r="K226" s="246"/>
      <c r="L226" s="251"/>
      <c r="M226" s="252"/>
      <c r="N226" s="253"/>
      <c r="O226" s="253"/>
      <c r="P226" s="253"/>
      <c r="Q226" s="253"/>
      <c r="R226" s="253"/>
      <c r="S226" s="253"/>
      <c r="T226" s="254"/>
      <c r="U226" s="14"/>
      <c r="V226" s="14"/>
      <c r="W226" s="14"/>
      <c r="X226" s="14"/>
      <c r="Y226" s="14"/>
      <c r="Z226" s="14"/>
      <c r="AA226" s="14"/>
      <c r="AB226" s="14"/>
      <c r="AC226" s="14"/>
      <c r="AD226" s="14"/>
      <c r="AE226" s="14"/>
      <c r="AT226" s="255" t="s">
        <v>190</v>
      </c>
      <c r="AU226" s="255" t="s">
        <v>83</v>
      </c>
      <c r="AV226" s="14" t="s">
        <v>83</v>
      </c>
      <c r="AW226" s="14" t="s">
        <v>34</v>
      </c>
      <c r="AX226" s="14" t="s">
        <v>74</v>
      </c>
      <c r="AY226" s="255" t="s">
        <v>180</v>
      </c>
    </row>
    <row r="227" s="15" customFormat="1">
      <c r="A227" s="15"/>
      <c r="B227" s="256"/>
      <c r="C227" s="257"/>
      <c r="D227" s="236" t="s">
        <v>190</v>
      </c>
      <c r="E227" s="258" t="s">
        <v>19</v>
      </c>
      <c r="F227" s="259" t="s">
        <v>227</v>
      </c>
      <c r="G227" s="257"/>
      <c r="H227" s="260">
        <v>131.62000000000001</v>
      </c>
      <c r="I227" s="261"/>
      <c r="J227" s="257"/>
      <c r="K227" s="257"/>
      <c r="L227" s="262"/>
      <c r="M227" s="263"/>
      <c r="N227" s="264"/>
      <c r="O227" s="264"/>
      <c r="P227" s="264"/>
      <c r="Q227" s="264"/>
      <c r="R227" s="264"/>
      <c r="S227" s="264"/>
      <c r="T227" s="265"/>
      <c r="U227" s="15"/>
      <c r="V227" s="15"/>
      <c r="W227" s="15"/>
      <c r="X227" s="15"/>
      <c r="Y227" s="15"/>
      <c r="Z227" s="15"/>
      <c r="AA227" s="15"/>
      <c r="AB227" s="15"/>
      <c r="AC227" s="15"/>
      <c r="AD227" s="15"/>
      <c r="AE227" s="15"/>
      <c r="AT227" s="266" t="s">
        <v>190</v>
      </c>
      <c r="AU227" s="266" t="s">
        <v>83</v>
      </c>
      <c r="AV227" s="15" t="s">
        <v>186</v>
      </c>
      <c r="AW227" s="15" t="s">
        <v>34</v>
      </c>
      <c r="AX227" s="15" t="s">
        <v>81</v>
      </c>
      <c r="AY227" s="266" t="s">
        <v>180</v>
      </c>
    </row>
    <row r="228" s="2" customFormat="1" ht="24.15" customHeight="1">
      <c r="A228" s="41"/>
      <c r="B228" s="42"/>
      <c r="C228" s="216" t="s">
        <v>361</v>
      </c>
      <c r="D228" s="216" t="s">
        <v>182</v>
      </c>
      <c r="E228" s="217" t="s">
        <v>362</v>
      </c>
      <c r="F228" s="218" t="s">
        <v>363</v>
      </c>
      <c r="G228" s="219" t="s">
        <v>122</v>
      </c>
      <c r="H228" s="220">
        <v>38.600000000000001</v>
      </c>
      <c r="I228" s="221"/>
      <c r="J228" s="222">
        <f>ROUND(I228*H228,2)</f>
        <v>0</v>
      </c>
      <c r="K228" s="218" t="s">
        <v>185</v>
      </c>
      <c r="L228" s="47"/>
      <c r="M228" s="223" t="s">
        <v>19</v>
      </c>
      <c r="N228" s="224" t="s">
        <v>45</v>
      </c>
      <c r="O228" s="87"/>
      <c r="P228" s="225">
        <f>O228*H228</f>
        <v>0</v>
      </c>
      <c r="Q228" s="225">
        <v>0.27145000000000002</v>
      </c>
      <c r="R228" s="225">
        <f>Q228*H228</f>
        <v>10.477970000000001</v>
      </c>
      <c r="S228" s="225">
        <v>0</v>
      </c>
      <c r="T228" s="226">
        <f>S228*H228</f>
        <v>0</v>
      </c>
      <c r="U228" s="41"/>
      <c r="V228" s="41"/>
      <c r="W228" s="41"/>
      <c r="X228" s="41"/>
      <c r="Y228" s="41"/>
      <c r="Z228" s="41"/>
      <c r="AA228" s="41"/>
      <c r="AB228" s="41"/>
      <c r="AC228" s="41"/>
      <c r="AD228" s="41"/>
      <c r="AE228" s="41"/>
      <c r="AR228" s="227" t="s">
        <v>186</v>
      </c>
      <c r="AT228" s="227" t="s">
        <v>182</v>
      </c>
      <c r="AU228" s="227" t="s">
        <v>83</v>
      </c>
      <c r="AY228" s="20" t="s">
        <v>180</v>
      </c>
      <c r="BE228" s="228">
        <f>IF(N228="základní",J228,0)</f>
        <v>0</v>
      </c>
      <c r="BF228" s="228">
        <f>IF(N228="snížená",J228,0)</f>
        <v>0</v>
      </c>
      <c r="BG228" s="228">
        <f>IF(N228="zákl. přenesená",J228,0)</f>
        <v>0</v>
      </c>
      <c r="BH228" s="228">
        <f>IF(N228="sníž. přenesená",J228,0)</f>
        <v>0</v>
      </c>
      <c r="BI228" s="228">
        <f>IF(N228="nulová",J228,0)</f>
        <v>0</v>
      </c>
      <c r="BJ228" s="20" t="s">
        <v>81</v>
      </c>
      <c r="BK228" s="228">
        <f>ROUND(I228*H228,2)</f>
        <v>0</v>
      </c>
      <c r="BL228" s="20" t="s">
        <v>186</v>
      </c>
      <c r="BM228" s="227" t="s">
        <v>364</v>
      </c>
    </row>
    <row r="229" s="2" customFormat="1">
      <c r="A229" s="41"/>
      <c r="B229" s="42"/>
      <c r="C229" s="43"/>
      <c r="D229" s="229" t="s">
        <v>188</v>
      </c>
      <c r="E229" s="43"/>
      <c r="F229" s="230" t="s">
        <v>365</v>
      </c>
      <c r="G229" s="43"/>
      <c r="H229" s="43"/>
      <c r="I229" s="231"/>
      <c r="J229" s="43"/>
      <c r="K229" s="43"/>
      <c r="L229" s="47"/>
      <c r="M229" s="232"/>
      <c r="N229" s="233"/>
      <c r="O229" s="87"/>
      <c r="P229" s="87"/>
      <c r="Q229" s="87"/>
      <c r="R229" s="87"/>
      <c r="S229" s="87"/>
      <c r="T229" s="88"/>
      <c r="U229" s="41"/>
      <c r="V229" s="41"/>
      <c r="W229" s="41"/>
      <c r="X229" s="41"/>
      <c r="Y229" s="41"/>
      <c r="Z229" s="41"/>
      <c r="AA229" s="41"/>
      <c r="AB229" s="41"/>
      <c r="AC229" s="41"/>
      <c r="AD229" s="41"/>
      <c r="AE229" s="41"/>
      <c r="AT229" s="20" t="s">
        <v>188</v>
      </c>
      <c r="AU229" s="20" t="s">
        <v>83</v>
      </c>
    </row>
    <row r="230" s="14" customFormat="1">
      <c r="A230" s="14"/>
      <c r="B230" s="245"/>
      <c r="C230" s="246"/>
      <c r="D230" s="236" t="s">
        <v>190</v>
      </c>
      <c r="E230" s="247" t="s">
        <v>19</v>
      </c>
      <c r="F230" s="248" t="s">
        <v>366</v>
      </c>
      <c r="G230" s="246"/>
      <c r="H230" s="249">
        <v>27.800000000000001</v>
      </c>
      <c r="I230" s="250"/>
      <c r="J230" s="246"/>
      <c r="K230" s="246"/>
      <c r="L230" s="251"/>
      <c r="M230" s="252"/>
      <c r="N230" s="253"/>
      <c r="O230" s="253"/>
      <c r="P230" s="253"/>
      <c r="Q230" s="253"/>
      <c r="R230" s="253"/>
      <c r="S230" s="253"/>
      <c r="T230" s="254"/>
      <c r="U230" s="14"/>
      <c r="V230" s="14"/>
      <c r="W230" s="14"/>
      <c r="X230" s="14"/>
      <c r="Y230" s="14"/>
      <c r="Z230" s="14"/>
      <c r="AA230" s="14"/>
      <c r="AB230" s="14"/>
      <c r="AC230" s="14"/>
      <c r="AD230" s="14"/>
      <c r="AE230" s="14"/>
      <c r="AT230" s="255" t="s">
        <v>190</v>
      </c>
      <c r="AU230" s="255" t="s">
        <v>83</v>
      </c>
      <c r="AV230" s="14" t="s">
        <v>83</v>
      </c>
      <c r="AW230" s="14" t="s">
        <v>34</v>
      </c>
      <c r="AX230" s="14" t="s">
        <v>74</v>
      </c>
      <c r="AY230" s="255" t="s">
        <v>180</v>
      </c>
    </row>
    <row r="231" s="14" customFormat="1">
      <c r="A231" s="14"/>
      <c r="B231" s="245"/>
      <c r="C231" s="246"/>
      <c r="D231" s="236" t="s">
        <v>190</v>
      </c>
      <c r="E231" s="247" t="s">
        <v>19</v>
      </c>
      <c r="F231" s="248" t="s">
        <v>367</v>
      </c>
      <c r="G231" s="246"/>
      <c r="H231" s="249">
        <v>10.800000000000001</v>
      </c>
      <c r="I231" s="250"/>
      <c r="J231" s="246"/>
      <c r="K231" s="246"/>
      <c r="L231" s="251"/>
      <c r="M231" s="252"/>
      <c r="N231" s="253"/>
      <c r="O231" s="253"/>
      <c r="P231" s="253"/>
      <c r="Q231" s="253"/>
      <c r="R231" s="253"/>
      <c r="S231" s="253"/>
      <c r="T231" s="254"/>
      <c r="U231" s="14"/>
      <c r="V231" s="14"/>
      <c r="W231" s="14"/>
      <c r="X231" s="14"/>
      <c r="Y231" s="14"/>
      <c r="Z231" s="14"/>
      <c r="AA231" s="14"/>
      <c r="AB231" s="14"/>
      <c r="AC231" s="14"/>
      <c r="AD231" s="14"/>
      <c r="AE231" s="14"/>
      <c r="AT231" s="255" t="s">
        <v>190</v>
      </c>
      <c r="AU231" s="255" t="s">
        <v>83</v>
      </c>
      <c r="AV231" s="14" t="s">
        <v>83</v>
      </c>
      <c r="AW231" s="14" t="s">
        <v>34</v>
      </c>
      <c r="AX231" s="14" t="s">
        <v>74</v>
      </c>
      <c r="AY231" s="255" t="s">
        <v>180</v>
      </c>
    </row>
    <row r="232" s="15" customFormat="1">
      <c r="A232" s="15"/>
      <c r="B232" s="256"/>
      <c r="C232" s="257"/>
      <c r="D232" s="236" t="s">
        <v>190</v>
      </c>
      <c r="E232" s="258" t="s">
        <v>19</v>
      </c>
      <c r="F232" s="259" t="s">
        <v>227</v>
      </c>
      <c r="G232" s="257"/>
      <c r="H232" s="260">
        <v>38.600000000000001</v>
      </c>
      <c r="I232" s="261"/>
      <c r="J232" s="257"/>
      <c r="K232" s="257"/>
      <c r="L232" s="262"/>
      <c r="M232" s="263"/>
      <c r="N232" s="264"/>
      <c r="O232" s="264"/>
      <c r="P232" s="264"/>
      <c r="Q232" s="264"/>
      <c r="R232" s="264"/>
      <c r="S232" s="264"/>
      <c r="T232" s="265"/>
      <c r="U232" s="15"/>
      <c r="V232" s="15"/>
      <c r="W232" s="15"/>
      <c r="X232" s="15"/>
      <c r="Y232" s="15"/>
      <c r="Z232" s="15"/>
      <c r="AA232" s="15"/>
      <c r="AB232" s="15"/>
      <c r="AC232" s="15"/>
      <c r="AD232" s="15"/>
      <c r="AE232" s="15"/>
      <c r="AT232" s="266" t="s">
        <v>190</v>
      </c>
      <c r="AU232" s="266" t="s">
        <v>83</v>
      </c>
      <c r="AV232" s="15" t="s">
        <v>186</v>
      </c>
      <c r="AW232" s="15" t="s">
        <v>34</v>
      </c>
      <c r="AX232" s="15" t="s">
        <v>81</v>
      </c>
      <c r="AY232" s="266" t="s">
        <v>180</v>
      </c>
    </row>
    <row r="233" s="12" customFormat="1" ht="22.8" customHeight="1">
      <c r="A233" s="12"/>
      <c r="B233" s="200"/>
      <c r="C233" s="201"/>
      <c r="D233" s="202" t="s">
        <v>73</v>
      </c>
      <c r="E233" s="214" t="s">
        <v>235</v>
      </c>
      <c r="F233" s="214" t="s">
        <v>368</v>
      </c>
      <c r="G233" s="201"/>
      <c r="H233" s="201"/>
      <c r="I233" s="204"/>
      <c r="J233" s="215">
        <f>BK233</f>
        <v>0</v>
      </c>
      <c r="K233" s="201"/>
      <c r="L233" s="206"/>
      <c r="M233" s="207"/>
      <c r="N233" s="208"/>
      <c r="O233" s="208"/>
      <c r="P233" s="209">
        <f>SUM(P234:P258)</f>
        <v>0</v>
      </c>
      <c r="Q233" s="208"/>
      <c r="R233" s="209">
        <f>SUM(R234:R258)</f>
        <v>0.020000499999999997</v>
      </c>
      <c r="S233" s="208"/>
      <c r="T233" s="210">
        <f>SUM(T234:T258)</f>
        <v>0</v>
      </c>
      <c r="U233" s="12"/>
      <c r="V233" s="12"/>
      <c r="W233" s="12"/>
      <c r="X233" s="12"/>
      <c r="Y233" s="12"/>
      <c r="Z233" s="12"/>
      <c r="AA233" s="12"/>
      <c r="AB233" s="12"/>
      <c r="AC233" s="12"/>
      <c r="AD233" s="12"/>
      <c r="AE233" s="12"/>
      <c r="AR233" s="211" t="s">
        <v>81</v>
      </c>
      <c r="AT233" s="212" t="s">
        <v>73</v>
      </c>
      <c r="AU233" s="212" t="s">
        <v>81</v>
      </c>
      <c r="AY233" s="211" t="s">
        <v>180</v>
      </c>
      <c r="BK233" s="213">
        <f>SUM(BK234:BK258)</f>
        <v>0</v>
      </c>
    </row>
    <row r="234" s="2" customFormat="1" ht="24.15" customHeight="1">
      <c r="A234" s="41"/>
      <c r="B234" s="42"/>
      <c r="C234" s="216" t="s">
        <v>369</v>
      </c>
      <c r="D234" s="216" t="s">
        <v>182</v>
      </c>
      <c r="E234" s="217" t="s">
        <v>370</v>
      </c>
      <c r="F234" s="218" t="s">
        <v>371</v>
      </c>
      <c r="G234" s="219" t="s">
        <v>122</v>
      </c>
      <c r="H234" s="220">
        <v>212.47</v>
      </c>
      <c r="I234" s="221"/>
      <c r="J234" s="222">
        <f>ROUND(I234*H234,2)</f>
        <v>0</v>
      </c>
      <c r="K234" s="218" t="s">
        <v>185</v>
      </c>
      <c r="L234" s="47"/>
      <c r="M234" s="223" t="s">
        <v>19</v>
      </c>
      <c r="N234" s="224" t="s">
        <v>45</v>
      </c>
      <c r="O234" s="87"/>
      <c r="P234" s="225">
        <f>O234*H234</f>
        <v>0</v>
      </c>
      <c r="Q234" s="225">
        <v>0</v>
      </c>
      <c r="R234" s="225">
        <f>Q234*H234</f>
        <v>0</v>
      </c>
      <c r="S234" s="225">
        <v>0</v>
      </c>
      <c r="T234" s="226">
        <f>S234*H234</f>
        <v>0</v>
      </c>
      <c r="U234" s="41"/>
      <c r="V234" s="41"/>
      <c r="W234" s="41"/>
      <c r="X234" s="41"/>
      <c r="Y234" s="41"/>
      <c r="Z234" s="41"/>
      <c r="AA234" s="41"/>
      <c r="AB234" s="41"/>
      <c r="AC234" s="41"/>
      <c r="AD234" s="41"/>
      <c r="AE234" s="41"/>
      <c r="AR234" s="227" t="s">
        <v>186</v>
      </c>
      <c r="AT234" s="227" t="s">
        <v>182</v>
      </c>
      <c r="AU234" s="227" t="s">
        <v>83</v>
      </c>
      <c r="AY234" s="20" t="s">
        <v>180</v>
      </c>
      <c r="BE234" s="228">
        <f>IF(N234="základní",J234,0)</f>
        <v>0</v>
      </c>
      <c r="BF234" s="228">
        <f>IF(N234="snížená",J234,0)</f>
        <v>0</v>
      </c>
      <c r="BG234" s="228">
        <f>IF(N234="zákl. přenesená",J234,0)</f>
        <v>0</v>
      </c>
      <c r="BH234" s="228">
        <f>IF(N234="sníž. přenesená",J234,0)</f>
        <v>0</v>
      </c>
      <c r="BI234" s="228">
        <f>IF(N234="nulová",J234,0)</f>
        <v>0</v>
      </c>
      <c r="BJ234" s="20" t="s">
        <v>81</v>
      </c>
      <c r="BK234" s="228">
        <f>ROUND(I234*H234,2)</f>
        <v>0</v>
      </c>
      <c r="BL234" s="20" t="s">
        <v>186</v>
      </c>
      <c r="BM234" s="227" t="s">
        <v>372</v>
      </c>
    </row>
    <row r="235" s="2" customFormat="1">
      <c r="A235" s="41"/>
      <c r="B235" s="42"/>
      <c r="C235" s="43"/>
      <c r="D235" s="229" t="s">
        <v>188</v>
      </c>
      <c r="E235" s="43"/>
      <c r="F235" s="230" t="s">
        <v>373</v>
      </c>
      <c r="G235" s="43"/>
      <c r="H235" s="43"/>
      <c r="I235" s="231"/>
      <c r="J235" s="43"/>
      <c r="K235" s="43"/>
      <c r="L235" s="47"/>
      <c r="M235" s="232"/>
      <c r="N235" s="233"/>
      <c r="O235" s="87"/>
      <c r="P235" s="87"/>
      <c r="Q235" s="87"/>
      <c r="R235" s="87"/>
      <c r="S235" s="87"/>
      <c r="T235" s="88"/>
      <c r="U235" s="41"/>
      <c r="V235" s="41"/>
      <c r="W235" s="41"/>
      <c r="X235" s="41"/>
      <c r="Y235" s="41"/>
      <c r="Z235" s="41"/>
      <c r="AA235" s="41"/>
      <c r="AB235" s="41"/>
      <c r="AC235" s="41"/>
      <c r="AD235" s="41"/>
      <c r="AE235" s="41"/>
      <c r="AT235" s="20" t="s">
        <v>188</v>
      </c>
      <c r="AU235" s="20" t="s">
        <v>83</v>
      </c>
    </row>
    <row r="236" s="14" customFormat="1">
      <c r="A236" s="14"/>
      <c r="B236" s="245"/>
      <c r="C236" s="246"/>
      <c r="D236" s="236" t="s">
        <v>190</v>
      </c>
      <c r="E236" s="247" t="s">
        <v>19</v>
      </c>
      <c r="F236" s="248" t="s">
        <v>374</v>
      </c>
      <c r="G236" s="246"/>
      <c r="H236" s="249">
        <v>58.710000000000001</v>
      </c>
      <c r="I236" s="250"/>
      <c r="J236" s="246"/>
      <c r="K236" s="246"/>
      <c r="L236" s="251"/>
      <c r="M236" s="252"/>
      <c r="N236" s="253"/>
      <c r="O236" s="253"/>
      <c r="P236" s="253"/>
      <c r="Q236" s="253"/>
      <c r="R236" s="253"/>
      <c r="S236" s="253"/>
      <c r="T236" s="254"/>
      <c r="U236" s="14"/>
      <c r="V236" s="14"/>
      <c r="W236" s="14"/>
      <c r="X236" s="14"/>
      <c r="Y236" s="14"/>
      <c r="Z236" s="14"/>
      <c r="AA236" s="14"/>
      <c r="AB236" s="14"/>
      <c r="AC236" s="14"/>
      <c r="AD236" s="14"/>
      <c r="AE236" s="14"/>
      <c r="AT236" s="255" t="s">
        <v>190</v>
      </c>
      <c r="AU236" s="255" t="s">
        <v>83</v>
      </c>
      <c r="AV236" s="14" t="s">
        <v>83</v>
      </c>
      <c r="AW236" s="14" t="s">
        <v>34</v>
      </c>
      <c r="AX236" s="14" t="s">
        <v>74</v>
      </c>
      <c r="AY236" s="255" t="s">
        <v>180</v>
      </c>
    </row>
    <row r="237" s="14" customFormat="1">
      <c r="A237" s="14"/>
      <c r="B237" s="245"/>
      <c r="C237" s="246"/>
      <c r="D237" s="236" t="s">
        <v>190</v>
      </c>
      <c r="E237" s="247" t="s">
        <v>19</v>
      </c>
      <c r="F237" s="248" t="s">
        <v>375</v>
      </c>
      <c r="G237" s="246"/>
      <c r="H237" s="249">
        <v>50.310000000000002</v>
      </c>
      <c r="I237" s="250"/>
      <c r="J237" s="246"/>
      <c r="K237" s="246"/>
      <c r="L237" s="251"/>
      <c r="M237" s="252"/>
      <c r="N237" s="253"/>
      <c r="O237" s="253"/>
      <c r="P237" s="253"/>
      <c r="Q237" s="253"/>
      <c r="R237" s="253"/>
      <c r="S237" s="253"/>
      <c r="T237" s="254"/>
      <c r="U237" s="14"/>
      <c r="V237" s="14"/>
      <c r="W237" s="14"/>
      <c r="X237" s="14"/>
      <c r="Y237" s="14"/>
      <c r="Z237" s="14"/>
      <c r="AA237" s="14"/>
      <c r="AB237" s="14"/>
      <c r="AC237" s="14"/>
      <c r="AD237" s="14"/>
      <c r="AE237" s="14"/>
      <c r="AT237" s="255" t="s">
        <v>190</v>
      </c>
      <c r="AU237" s="255" t="s">
        <v>83</v>
      </c>
      <c r="AV237" s="14" t="s">
        <v>83</v>
      </c>
      <c r="AW237" s="14" t="s">
        <v>34</v>
      </c>
      <c r="AX237" s="14" t="s">
        <v>74</v>
      </c>
      <c r="AY237" s="255" t="s">
        <v>180</v>
      </c>
    </row>
    <row r="238" s="14" customFormat="1">
      <c r="A238" s="14"/>
      <c r="B238" s="245"/>
      <c r="C238" s="246"/>
      <c r="D238" s="236" t="s">
        <v>190</v>
      </c>
      <c r="E238" s="247" t="s">
        <v>19</v>
      </c>
      <c r="F238" s="248" t="s">
        <v>374</v>
      </c>
      <c r="G238" s="246"/>
      <c r="H238" s="249">
        <v>58.710000000000001</v>
      </c>
      <c r="I238" s="250"/>
      <c r="J238" s="246"/>
      <c r="K238" s="246"/>
      <c r="L238" s="251"/>
      <c r="M238" s="252"/>
      <c r="N238" s="253"/>
      <c r="O238" s="253"/>
      <c r="P238" s="253"/>
      <c r="Q238" s="253"/>
      <c r="R238" s="253"/>
      <c r="S238" s="253"/>
      <c r="T238" s="254"/>
      <c r="U238" s="14"/>
      <c r="V238" s="14"/>
      <c r="W238" s="14"/>
      <c r="X238" s="14"/>
      <c r="Y238" s="14"/>
      <c r="Z238" s="14"/>
      <c r="AA238" s="14"/>
      <c r="AB238" s="14"/>
      <c r="AC238" s="14"/>
      <c r="AD238" s="14"/>
      <c r="AE238" s="14"/>
      <c r="AT238" s="255" t="s">
        <v>190</v>
      </c>
      <c r="AU238" s="255" t="s">
        <v>83</v>
      </c>
      <c r="AV238" s="14" t="s">
        <v>83</v>
      </c>
      <c r="AW238" s="14" t="s">
        <v>34</v>
      </c>
      <c r="AX238" s="14" t="s">
        <v>74</v>
      </c>
      <c r="AY238" s="255" t="s">
        <v>180</v>
      </c>
    </row>
    <row r="239" s="14" customFormat="1">
      <c r="A239" s="14"/>
      <c r="B239" s="245"/>
      <c r="C239" s="246"/>
      <c r="D239" s="236" t="s">
        <v>190</v>
      </c>
      <c r="E239" s="247" t="s">
        <v>19</v>
      </c>
      <c r="F239" s="248" t="s">
        <v>376</v>
      </c>
      <c r="G239" s="246"/>
      <c r="H239" s="249">
        <v>22.359999999999999</v>
      </c>
      <c r="I239" s="250"/>
      <c r="J239" s="246"/>
      <c r="K239" s="246"/>
      <c r="L239" s="251"/>
      <c r="M239" s="252"/>
      <c r="N239" s="253"/>
      <c r="O239" s="253"/>
      <c r="P239" s="253"/>
      <c r="Q239" s="253"/>
      <c r="R239" s="253"/>
      <c r="S239" s="253"/>
      <c r="T239" s="254"/>
      <c r="U239" s="14"/>
      <c r="V239" s="14"/>
      <c r="W239" s="14"/>
      <c r="X239" s="14"/>
      <c r="Y239" s="14"/>
      <c r="Z239" s="14"/>
      <c r="AA239" s="14"/>
      <c r="AB239" s="14"/>
      <c r="AC239" s="14"/>
      <c r="AD239" s="14"/>
      <c r="AE239" s="14"/>
      <c r="AT239" s="255" t="s">
        <v>190</v>
      </c>
      <c r="AU239" s="255" t="s">
        <v>83</v>
      </c>
      <c r="AV239" s="14" t="s">
        <v>83</v>
      </c>
      <c r="AW239" s="14" t="s">
        <v>34</v>
      </c>
      <c r="AX239" s="14" t="s">
        <v>74</v>
      </c>
      <c r="AY239" s="255" t="s">
        <v>180</v>
      </c>
    </row>
    <row r="240" s="14" customFormat="1">
      <c r="A240" s="14"/>
      <c r="B240" s="245"/>
      <c r="C240" s="246"/>
      <c r="D240" s="236" t="s">
        <v>190</v>
      </c>
      <c r="E240" s="247" t="s">
        <v>19</v>
      </c>
      <c r="F240" s="248" t="s">
        <v>377</v>
      </c>
      <c r="G240" s="246"/>
      <c r="H240" s="249">
        <v>22.379999999999999</v>
      </c>
      <c r="I240" s="250"/>
      <c r="J240" s="246"/>
      <c r="K240" s="246"/>
      <c r="L240" s="251"/>
      <c r="M240" s="252"/>
      <c r="N240" s="253"/>
      <c r="O240" s="253"/>
      <c r="P240" s="253"/>
      <c r="Q240" s="253"/>
      <c r="R240" s="253"/>
      <c r="S240" s="253"/>
      <c r="T240" s="254"/>
      <c r="U240" s="14"/>
      <c r="V240" s="14"/>
      <c r="W240" s="14"/>
      <c r="X240" s="14"/>
      <c r="Y240" s="14"/>
      <c r="Z240" s="14"/>
      <c r="AA240" s="14"/>
      <c r="AB240" s="14"/>
      <c r="AC240" s="14"/>
      <c r="AD240" s="14"/>
      <c r="AE240" s="14"/>
      <c r="AT240" s="255" t="s">
        <v>190</v>
      </c>
      <c r="AU240" s="255" t="s">
        <v>83</v>
      </c>
      <c r="AV240" s="14" t="s">
        <v>83</v>
      </c>
      <c r="AW240" s="14" t="s">
        <v>34</v>
      </c>
      <c r="AX240" s="14" t="s">
        <v>74</v>
      </c>
      <c r="AY240" s="255" t="s">
        <v>180</v>
      </c>
    </row>
    <row r="241" s="15" customFormat="1">
      <c r="A241" s="15"/>
      <c r="B241" s="256"/>
      <c r="C241" s="257"/>
      <c r="D241" s="236" t="s">
        <v>190</v>
      </c>
      <c r="E241" s="258" t="s">
        <v>19</v>
      </c>
      <c r="F241" s="259" t="s">
        <v>227</v>
      </c>
      <c r="G241" s="257"/>
      <c r="H241" s="260">
        <v>212.47</v>
      </c>
      <c r="I241" s="261"/>
      <c r="J241" s="257"/>
      <c r="K241" s="257"/>
      <c r="L241" s="262"/>
      <c r="M241" s="263"/>
      <c r="N241" s="264"/>
      <c r="O241" s="264"/>
      <c r="P241" s="264"/>
      <c r="Q241" s="264"/>
      <c r="R241" s="264"/>
      <c r="S241" s="264"/>
      <c r="T241" s="265"/>
      <c r="U241" s="15"/>
      <c r="V241" s="15"/>
      <c r="W241" s="15"/>
      <c r="X241" s="15"/>
      <c r="Y241" s="15"/>
      <c r="Z241" s="15"/>
      <c r="AA241" s="15"/>
      <c r="AB241" s="15"/>
      <c r="AC241" s="15"/>
      <c r="AD241" s="15"/>
      <c r="AE241" s="15"/>
      <c r="AT241" s="266" t="s">
        <v>190</v>
      </c>
      <c r="AU241" s="266" t="s">
        <v>83</v>
      </c>
      <c r="AV241" s="15" t="s">
        <v>186</v>
      </c>
      <c r="AW241" s="15" t="s">
        <v>34</v>
      </c>
      <c r="AX241" s="15" t="s">
        <v>81</v>
      </c>
      <c r="AY241" s="266" t="s">
        <v>180</v>
      </c>
    </row>
    <row r="242" s="2" customFormat="1" ht="24.15" customHeight="1">
      <c r="A242" s="41"/>
      <c r="B242" s="42"/>
      <c r="C242" s="216" t="s">
        <v>378</v>
      </c>
      <c r="D242" s="216" t="s">
        <v>182</v>
      </c>
      <c r="E242" s="217" t="s">
        <v>379</v>
      </c>
      <c r="F242" s="218" t="s">
        <v>380</v>
      </c>
      <c r="G242" s="219" t="s">
        <v>122</v>
      </c>
      <c r="H242" s="220">
        <v>212.47</v>
      </c>
      <c r="I242" s="221"/>
      <c r="J242" s="222">
        <f>ROUND(I242*H242,2)</f>
        <v>0</v>
      </c>
      <c r="K242" s="218" t="s">
        <v>185</v>
      </c>
      <c r="L242" s="47"/>
      <c r="M242" s="223" t="s">
        <v>19</v>
      </c>
      <c r="N242" s="224" t="s">
        <v>45</v>
      </c>
      <c r="O242" s="87"/>
      <c r="P242" s="225">
        <f>O242*H242</f>
        <v>0</v>
      </c>
      <c r="Q242" s="225">
        <v>0</v>
      </c>
      <c r="R242" s="225">
        <f>Q242*H242</f>
        <v>0</v>
      </c>
      <c r="S242" s="225">
        <v>0</v>
      </c>
      <c r="T242" s="226">
        <f>S242*H242</f>
        <v>0</v>
      </c>
      <c r="U242" s="41"/>
      <c r="V242" s="41"/>
      <c r="W242" s="41"/>
      <c r="X242" s="41"/>
      <c r="Y242" s="41"/>
      <c r="Z242" s="41"/>
      <c r="AA242" s="41"/>
      <c r="AB242" s="41"/>
      <c r="AC242" s="41"/>
      <c r="AD242" s="41"/>
      <c r="AE242" s="41"/>
      <c r="AR242" s="227" t="s">
        <v>186</v>
      </c>
      <c r="AT242" s="227" t="s">
        <v>182</v>
      </c>
      <c r="AU242" s="227" t="s">
        <v>83</v>
      </c>
      <c r="AY242" s="20" t="s">
        <v>180</v>
      </c>
      <c r="BE242" s="228">
        <f>IF(N242="základní",J242,0)</f>
        <v>0</v>
      </c>
      <c r="BF242" s="228">
        <f>IF(N242="snížená",J242,0)</f>
        <v>0</v>
      </c>
      <c r="BG242" s="228">
        <f>IF(N242="zákl. přenesená",J242,0)</f>
        <v>0</v>
      </c>
      <c r="BH242" s="228">
        <f>IF(N242="sníž. přenesená",J242,0)</f>
        <v>0</v>
      </c>
      <c r="BI242" s="228">
        <f>IF(N242="nulová",J242,0)</f>
        <v>0</v>
      </c>
      <c r="BJ242" s="20" t="s">
        <v>81</v>
      </c>
      <c r="BK242" s="228">
        <f>ROUND(I242*H242,2)</f>
        <v>0</v>
      </c>
      <c r="BL242" s="20" t="s">
        <v>186</v>
      </c>
      <c r="BM242" s="227" t="s">
        <v>381</v>
      </c>
    </row>
    <row r="243" s="2" customFormat="1">
      <c r="A243" s="41"/>
      <c r="B243" s="42"/>
      <c r="C243" s="43"/>
      <c r="D243" s="229" t="s">
        <v>188</v>
      </c>
      <c r="E243" s="43"/>
      <c r="F243" s="230" t="s">
        <v>382</v>
      </c>
      <c r="G243" s="43"/>
      <c r="H243" s="43"/>
      <c r="I243" s="231"/>
      <c r="J243" s="43"/>
      <c r="K243" s="43"/>
      <c r="L243" s="47"/>
      <c r="M243" s="232"/>
      <c r="N243" s="233"/>
      <c r="O243" s="87"/>
      <c r="P243" s="87"/>
      <c r="Q243" s="87"/>
      <c r="R243" s="87"/>
      <c r="S243" s="87"/>
      <c r="T243" s="88"/>
      <c r="U243" s="41"/>
      <c r="V243" s="41"/>
      <c r="W243" s="41"/>
      <c r="X243" s="41"/>
      <c r="Y243" s="41"/>
      <c r="Z243" s="41"/>
      <c r="AA243" s="41"/>
      <c r="AB243" s="41"/>
      <c r="AC243" s="41"/>
      <c r="AD243" s="41"/>
      <c r="AE243" s="41"/>
      <c r="AT243" s="20" t="s">
        <v>188</v>
      </c>
      <c r="AU243" s="20" t="s">
        <v>83</v>
      </c>
    </row>
    <row r="244" s="2" customFormat="1" ht="33" customHeight="1">
      <c r="A244" s="41"/>
      <c r="B244" s="42"/>
      <c r="C244" s="216" t="s">
        <v>383</v>
      </c>
      <c r="D244" s="216" t="s">
        <v>182</v>
      </c>
      <c r="E244" s="217" t="s">
        <v>384</v>
      </c>
      <c r="F244" s="218" t="s">
        <v>385</v>
      </c>
      <c r="G244" s="219" t="s">
        <v>386</v>
      </c>
      <c r="H244" s="220">
        <v>1</v>
      </c>
      <c r="I244" s="221"/>
      <c r="J244" s="222">
        <f>ROUND(I244*H244,2)</f>
        <v>0</v>
      </c>
      <c r="K244" s="218" t="s">
        <v>185</v>
      </c>
      <c r="L244" s="47"/>
      <c r="M244" s="223" t="s">
        <v>19</v>
      </c>
      <c r="N244" s="224" t="s">
        <v>45</v>
      </c>
      <c r="O244" s="87"/>
      <c r="P244" s="225">
        <f>O244*H244</f>
        <v>0</v>
      </c>
      <c r="Q244" s="225">
        <v>0</v>
      </c>
      <c r="R244" s="225">
        <f>Q244*H244</f>
        <v>0</v>
      </c>
      <c r="S244" s="225">
        <v>0</v>
      </c>
      <c r="T244" s="226">
        <f>S244*H244</f>
        <v>0</v>
      </c>
      <c r="U244" s="41"/>
      <c r="V244" s="41"/>
      <c r="W244" s="41"/>
      <c r="X244" s="41"/>
      <c r="Y244" s="41"/>
      <c r="Z244" s="41"/>
      <c r="AA244" s="41"/>
      <c r="AB244" s="41"/>
      <c r="AC244" s="41"/>
      <c r="AD244" s="41"/>
      <c r="AE244" s="41"/>
      <c r="AR244" s="227" t="s">
        <v>186</v>
      </c>
      <c r="AT244" s="227" t="s">
        <v>182</v>
      </c>
      <c r="AU244" s="227" t="s">
        <v>83</v>
      </c>
      <c r="AY244" s="20" t="s">
        <v>180</v>
      </c>
      <c r="BE244" s="228">
        <f>IF(N244="základní",J244,0)</f>
        <v>0</v>
      </c>
      <c r="BF244" s="228">
        <f>IF(N244="snížená",J244,0)</f>
        <v>0</v>
      </c>
      <c r="BG244" s="228">
        <f>IF(N244="zákl. přenesená",J244,0)</f>
        <v>0</v>
      </c>
      <c r="BH244" s="228">
        <f>IF(N244="sníž. přenesená",J244,0)</f>
        <v>0</v>
      </c>
      <c r="BI244" s="228">
        <f>IF(N244="nulová",J244,0)</f>
        <v>0</v>
      </c>
      <c r="BJ244" s="20" t="s">
        <v>81</v>
      </c>
      <c r="BK244" s="228">
        <f>ROUND(I244*H244,2)</f>
        <v>0</v>
      </c>
      <c r="BL244" s="20" t="s">
        <v>186</v>
      </c>
      <c r="BM244" s="227" t="s">
        <v>387</v>
      </c>
    </row>
    <row r="245" s="2" customFormat="1">
      <c r="A245" s="41"/>
      <c r="B245" s="42"/>
      <c r="C245" s="43"/>
      <c r="D245" s="229" t="s">
        <v>188</v>
      </c>
      <c r="E245" s="43"/>
      <c r="F245" s="230" t="s">
        <v>388</v>
      </c>
      <c r="G245" s="43"/>
      <c r="H245" s="43"/>
      <c r="I245" s="231"/>
      <c r="J245" s="43"/>
      <c r="K245" s="43"/>
      <c r="L245" s="47"/>
      <c r="M245" s="232"/>
      <c r="N245" s="233"/>
      <c r="O245" s="87"/>
      <c r="P245" s="87"/>
      <c r="Q245" s="87"/>
      <c r="R245" s="87"/>
      <c r="S245" s="87"/>
      <c r="T245" s="88"/>
      <c r="U245" s="41"/>
      <c r="V245" s="41"/>
      <c r="W245" s="41"/>
      <c r="X245" s="41"/>
      <c r="Y245" s="41"/>
      <c r="Z245" s="41"/>
      <c r="AA245" s="41"/>
      <c r="AB245" s="41"/>
      <c r="AC245" s="41"/>
      <c r="AD245" s="41"/>
      <c r="AE245" s="41"/>
      <c r="AT245" s="20" t="s">
        <v>188</v>
      </c>
      <c r="AU245" s="20" t="s">
        <v>83</v>
      </c>
    </row>
    <row r="246" s="2" customFormat="1" ht="24.15" customHeight="1">
      <c r="A246" s="41"/>
      <c r="B246" s="42"/>
      <c r="C246" s="216" t="s">
        <v>389</v>
      </c>
      <c r="D246" s="216" t="s">
        <v>182</v>
      </c>
      <c r="E246" s="217" t="s">
        <v>390</v>
      </c>
      <c r="F246" s="218" t="s">
        <v>391</v>
      </c>
      <c r="G246" s="219" t="s">
        <v>122</v>
      </c>
      <c r="H246" s="220">
        <v>212.47</v>
      </c>
      <c r="I246" s="221"/>
      <c r="J246" s="222">
        <f>ROUND(I246*H246,2)</f>
        <v>0</v>
      </c>
      <c r="K246" s="218" t="s">
        <v>185</v>
      </c>
      <c r="L246" s="47"/>
      <c r="M246" s="223" t="s">
        <v>19</v>
      </c>
      <c r="N246" s="224" t="s">
        <v>45</v>
      </c>
      <c r="O246" s="87"/>
      <c r="P246" s="225">
        <f>O246*H246</f>
        <v>0</v>
      </c>
      <c r="Q246" s="225">
        <v>0</v>
      </c>
      <c r="R246" s="225">
        <f>Q246*H246</f>
        <v>0</v>
      </c>
      <c r="S246" s="225">
        <v>0</v>
      </c>
      <c r="T246" s="226">
        <f>S246*H246</f>
        <v>0</v>
      </c>
      <c r="U246" s="41"/>
      <c r="V246" s="41"/>
      <c r="W246" s="41"/>
      <c r="X246" s="41"/>
      <c r="Y246" s="41"/>
      <c r="Z246" s="41"/>
      <c r="AA246" s="41"/>
      <c r="AB246" s="41"/>
      <c r="AC246" s="41"/>
      <c r="AD246" s="41"/>
      <c r="AE246" s="41"/>
      <c r="AR246" s="227" t="s">
        <v>186</v>
      </c>
      <c r="AT246" s="227" t="s">
        <v>182</v>
      </c>
      <c r="AU246" s="227" t="s">
        <v>83</v>
      </c>
      <c r="AY246" s="20" t="s">
        <v>180</v>
      </c>
      <c r="BE246" s="228">
        <f>IF(N246="základní",J246,0)</f>
        <v>0</v>
      </c>
      <c r="BF246" s="228">
        <f>IF(N246="snížená",J246,0)</f>
        <v>0</v>
      </c>
      <c r="BG246" s="228">
        <f>IF(N246="zákl. přenesená",J246,0)</f>
        <v>0</v>
      </c>
      <c r="BH246" s="228">
        <f>IF(N246="sníž. přenesená",J246,0)</f>
        <v>0</v>
      </c>
      <c r="BI246" s="228">
        <f>IF(N246="nulová",J246,0)</f>
        <v>0</v>
      </c>
      <c r="BJ246" s="20" t="s">
        <v>81</v>
      </c>
      <c r="BK246" s="228">
        <f>ROUND(I246*H246,2)</f>
        <v>0</v>
      </c>
      <c r="BL246" s="20" t="s">
        <v>186</v>
      </c>
      <c r="BM246" s="227" t="s">
        <v>392</v>
      </c>
    </row>
    <row r="247" s="2" customFormat="1">
      <c r="A247" s="41"/>
      <c r="B247" s="42"/>
      <c r="C247" s="43"/>
      <c r="D247" s="229" t="s">
        <v>188</v>
      </c>
      <c r="E247" s="43"/>
      <c r="F247" s="230" t="s">
        <v>393</v>
      </c>
      <c r="G247" s="43"/>
      <c r="H247" s="43"/>
      <c r="I247" s="231"/>
      <c r="J247" s="43"/>
      <c r="K247" s="43"/>
      <c r="L247" s="47"/>
      <c r="M247" s="232"/>
      <c r="N247" s="233"/>
      <c r="O247" s="87"/>
      <c r="P247" s="87"/>
      <c r="Q247" s="87"/>
      <c r="R247" s="87"/>
      <c r="S247" s="87"/>
      <c r="T247" s="88"/>
      <c r="U247" s="41"/>
      <c r="V247" s="41"/>
      <c r="W247" s="41"/>
      <c r="X247" s="41"/>
      <c r="Y247" s="41"/>
      <c r="Z247" s="41"/>
      <c r="AA247" s="41"/>
      <c r="AB247" s="41"/>
      <c r="AC247" s="41"/>
      <c r="AD247" s="41"/>
      <c r="AE247" s="41"/>
      <c r="AT247" s="20" t="s">
        <v>188</v>
      </c>
      <c r="AU247" s="20" t="s">
        <v>83</v>
      </c>
    </row>
    <row r="248" s="2" customFormat="1" ht="24.15" customHeight="1">
      <c r="A248" s="41"/>
      <c r="B248" s="42"/>
      <c r="C248" s="216" t="s">
        <v>394</v>
      </c>
      <c r="D248" s="216" t="s">
        <v>182</v>
      </c>
      <c r="E248" s="217" t="s">
        <v>395</v>
      </c>
      <c r="F248" s="218" t="s">
        <v>396</v>
      </c>
      <c r="G248" s="219" t="s">
        <v>122</v>
      </c>
      <c r="H248" s="220">
        <v>153.84999999999999</v>
      </c>
      <c r="I248" s="221"/>
      <c r="J248" s="222">
        <f>ROUND(I248*H248,2)</f>
        <v>0</v>
      </c>
      <c r="K248" s="218" t="s">
        <v>185</v>
      </c>
      <c r="L248" s="47"/>
      <c r="M248" s="223" t="s">
        <v>19</v>
      </c>
      <c r="N248" s="224" t="s">
        <v>45</v>
      </c>
      <c r="O248" s="87"/>
      <c r="P248" s="225">
        <f>O248*H248</f>
        <v>0</v>
      </c>
      <c r="Q248" s="225">
        <v>0.00012999999999999999</v>
      </c>
      <c r="R248" s="225">
        <f>Q248*H248</f>
        <v>0.020000499999999997</v>
      </c>
      <c r="S248" s="225">
        <v>0</v>
      </c>
      <c r="T248" s="226">
        <f>S248*H248</f>
        <v>0</v>
      </c>
      <c r="U248" s="41"/>
      <c r="V248" s="41"/>
      <c r="W248" s="41"/>
      <c r="X248" s="41"/>
      <c r="Y248" s="41"/>
      <c r="Z248" s="41"/>
      <c r="AA248" s="41"/>
      <c r="AB248" s="41"/>
      <c r="AC248" s="41"/>
      <c r="AD248" s="41"/>
      <c r="AE248" s="41"/>
      <c r="AR248" s="227" t="s">
        <v>186</v>
      </c>
      <c r="AT248" s="227" t="s">
        <v>182</v>
      </c>
      <c r="AU248" s="227" t="s">
        <v>83</v>
      </c>
      <c r="AY248" s="20" t="s">
        <v>180</v>
      </c>
      <c r="BE248" s="228">
        <f>IF(N248="základní",J248,0)</f>
        <v>0</v>
      </c>
      <c r="BF248" s="228">
        <f>IF(N248="snížená",J248,0)</f>
        <v>0</v>
      </c>
      <c r="BG248" s="228">
        <f>IF(N248="zákl. přenesená",J248,0)</f>
        <v>0</v>
      </c>
      <c r="BH248" s="228">
        <f>IF(N248="sníž. přenesená",J248,0)</f>
        <v>0</v>
      </c>
      <c r="BI248" s="228">
        <f>IF(N248="nulová",J248,0)</f>
        <v>0</v>
      </c>
      <c r="BJ248" s="20" t="s">
        <v>81</v>
      </c>
      <c r="BK248" s="228">
        <f>ROUND(I248*H248,2)</f>
        <v>0</v>
      </c>
      <c r="BL248" s="20" t="s">
        <v>186</v>
      </c>
      <c r="BM248" s="227" t="s">
        <v>397</v>
      </c>
    </row>
    <row r="249" s="2" customFormat="1">
      <c r="A249" s="41"/>
      <c r="B249" s="42"/>
      <c r="C249" s="43"/>
      <c r="D249" s="229" t="s">
        <v>188</v>
      </c>
      <c r="E249" s="43"/>
      <c r="F249" s="230" t="s">
        <v>398</v>
      </c>
      <c r="G249" s="43"/>
      <c r="H249" s="43"/>
      <c r="I249" s="231"/>
      <c r="J249" s="43"/>
      <c r="K249" s="43"/>
      <c r="L249" s="47"/>
      <c r="M249" s="232"/>
      <c r="N249" s="233"/>
      <c r="O249" s="87"/>
      <c r="P249" s="87"/>
      <c r="Q249" s="87"/>
      <c r="R249" s="87"/>
      <c r="S249" s="87"/>
      <c r="T249" s="88"/>
      <c r="U249" s="41"/>
      <c r="V249" s="41"/>
      <c r="W249" s="41"/>
      <c r="X249" s="41"/>
      <c r="Y249" s="41"/>
      <c r="Z249" s="41"/>
      <c r="AA249" s="41"/>
      <c r="AB249" s="41"/>
      <c r="AC249" s="41"/>
      <c r="AD249" s="41"/>
      <c r="AE249" s="41"/>
      <c r="AT249" s="20" t="s">
        <v>188</v>
      </c>
      <c r="AU249" s="20" t="s">
        <v>83</v>
      </c>
    </row>
    <row r="250" s="14" customFormat="1">
      <c r="A250" s="14"/>
      <c r="B250" s="245"/>
      <c r="C250" s="246"/>
      <c r="D250" s="236" t="s">
        <v>190</v>
      </c>
      <c r="E250" s="247" t="s">
        <v>19</v>
      </c>
      <c r="F250" s="248" t="s">
        <v>399</v>
      </c>
      <c r="G250" s="246"/>
      <c r="H250" s="249">
        <v>4.54</v>
      </c>
      <c r="I250" s="250"/>
      <c r="J250" s="246"/>
      <c r="K250" s="246"/>
      <c r="L250" s="251"/>
      <c r="M250" s="252"/>
      <c r="N250" s="253"/>
      <c r="O250" s="253"/>
      <c r="P250" s="253"/>
      <c r="Q250" s="253"/>
      <c r="R250" s="253"/>
      <c r="S250" s="253"/>
      <c r="T250" s="254"/>
      <c r="U250" s="14"/>
      <c r="V250" s="14"/>
      <c r="W250" s="14"/>
      <c r="X250" s="14"/>
      <c r="Y250" s="14"/>
      <c r="Z250" s="14"/>
      <c r="AA250" s="14"/>
      <c r="AB250" s="14"/>
      <c r="AC250" s="14"/>
      <c r="AD250" s="14"/>
      <c r="AE250" s="14"/>
      <c r="AT250" s="255" t="s">
        <v>190</v>
      </c>
      <c r="AU250" s="255" t="s">
        <v>83</v>
      </c>
      <c r="AV250" s="14" t="s">
        <v>83</v>
      </c>
      <c r="AW250" s="14" t="s">
        <v>34</v>
      </c>
      <c r="AX250" s="14" t="s">
        <v>74</v>
      </c>
      <c r="AY250" s="255" t="s">
        <v>180</v>
      </c>
    </row>
    <row r="251" s="14" customFormat="1">
      <c r="A251" s="14"/>
      <c r="B251" s="245"/>
      <c r="C251" s="246"/>
      <c r="D251" s="236" t="s">
        <v>190</v>
      </c>
      <c r="E251" s="247" t="s">
        <v>19</v>
      </c>
      <c r="F251" s="248" t="s">
        <v>400</v>
      </c>
      <c r="G251" s="246"/>
      <c r="H251" s="249">
        <v>18.93</v>
      </c>
      <c r="I251" s="250"/>
      <c r="J251" s="246"/>
      <c r="K251" s="246"/>
      <c r="L251" s="251"/>
      <c r="M251" s="252"/>
      <c r="N251" s="253"/>
      <c r="O251" s="253"/>
      <c r="P251" s="253"/>
      <c r="Q251" s="253"/>
      <c r="R251" s="253"/>
      <c r="S251" s="253"/>
      <c r="T251" s="254"/>
      <c r="U251" s="14"/>
      <c r="V251" s="14"/>
      <c r="W251" s="14"/>
      <c r="X251" s="14"/>
      <c r="Y251" s="14"/>
      <c r="Z251" s="14"/>
      <c r="AA251" s="14"/>
      <c r="AB251" s="14"/>
      <c r="AC251" s="14"/>
      <c r="AD251" s="14"/>
      <c r="AE251" s="14"/>
      <c r="AT251" s="255" t="s">
        <v>190</v>
      </c>
      <c r="AU251" s="255" t="s">
        <v>83</v>
      </c>
      <c r="AV251" s="14" t="s">
        <v>83</v>
      </c>
      <c r="AW251" s="14" t="s">
        <v>34</v>
      </c>
      <c r="AX251" s="14" t="s">
        <v>74</v>
      </c>
      <c r="AY251" s="255" t="s">
        <v>180</v>
      </c>
    </row>
    <row r="252" s="14" customFormat="1">
      <c r="A252" s="14"/>
      <c r="B252" s="245"/>
      <c r="C252" s="246"/>
      <c r="D252" s="236" t="s">
        <v>190</v>
      </c>
      <c r="E252" s="247" t="s">
        <v>19</v>
      </c>
      <c r="F252" s="248" t="s">
        <v>401</v>
      </c>
      <c r="G252" s="246"/>
      <c r="H252" s="249">
        <v>65.799999999999997</v>
      </c>
      <c r="I252" s="250"/>
      <c r="J252" s="246"/>
      <c r="K252" s="246"/>
      <c r="L252" s="251"/>
      <c r="M252" s="252"/>
      <c r="N252" s="253"/>
      <c r="O252" s="253"/>
      <c r="P252" s="253"/>
      <c r="Q252" s="253"/>
      <c r="R252" s="253"/>
      <c r="S252" s="253"/>
      <c r="T252" s="254"/>
      <c r="U252" s="14"/>
      <c r="V252" s="14"/>
      <c r="W252" s="14"/>
      <c r="X252" s="14"/>
      <c r="Y252" s="14"/>
      <c r="Z252" s="14"/>
      <c r="AA252" s="14"/>
      <c r="AB252" s="14"/>
      <c r="AC252" s="14"/>
      <c r="AD252" s="14"/>
      <c r="AE252" s="14"/>
      <c r="AT252" s="255" t="s">
        <v>190</v>
      </c>
      <c r="AU252" s="255" t="s">
        <v>83</v>
      </c>
      <c r="AV252" s="14" t="s">
        <v>83</v>
      </c>
      <c r="AW252" s="14" t="s">
        <v>34</v>
      </c>
      <c r="AX252" s="14" t="s">
        <v>74</v>
      </c>
      <c r="AY252" s="255" t="s">
        <v>180</v>
      </c>
    </row>
    <row r="253" s="14" customFormat="1">
      <c r="A253" s="14"/>
      <c r="B253" s="245"/>
      <c r="C253" s="246"/>
      <c r="D253" s="236" t="s">
        <v>190</v>
      </c>
      <c r="E253" s="247" t="s">
        <v>19</v>
      </c>
      <c r="F253" s="248" t="s">
        <v>402</v>
      </c>
      <c r="G253" s="246"/>
      <c r="H253" s="249">
        <v>34.200000000000003</v>
      </c>
      <c r="I253" s="250"/>
      <c r="J253" s="246"/>
      <c r="K253" s="246"/>
      <c r="L253" s="251"/>
      <c r="M253" s="252"/>
      <c r="N253" s="253"/>
      <c r="O253" s="253"/>
      <c r="P253" s="253"/>
      <c r="Q253" s="253"/>
      <c r="R253" s="253"/>
      <c r="S253" s="253"/>
      <c r="T253" s="254"/>
      <c r="U253" s="14"/>
      <c r="V253" s="14"/>
      <c r="W253" s="14"/>
      <c r="X253" s="14"/>
      <c r="Y253" s="14"/>
      <c r="Z253" s="14"/>
      <c r="AA253" s="14"/>
      <c r="AB253" s="14"/>
      <c r="AC253" s="14"/>
      <c r="AD253" s="14"/>
      <c r="AE253" s="14"/>
      <c r="AT253" s="255" t="s">
        <v>190</v>
      </c>
      <c r="AU253" s="255" t="s">
        <v>83</v>
      </c>
      <c r="AV253" s="14" t="s">
        <v>83</v>
      </c>
      <c r="AW253" s="14" t="s">
        <v>34</v>
      </c>
      <c r="AX253" s="14" t="s">
        <v>74</v>
      </c>
      <c r="AY253" s="255" t="s">
        <v>180</v>
      </c>
    </row>
    <row r="254" s="14" customFormat="1">
      <c r="A254" s="14"/>
      <c r="B254" s="245"/>
      <c r="C254" s="246"/>
      <c r="D254" s="236" t="s">
        <v>190</v>
      </c>
      <c r="E254" s="247" t="s">
        <v>19</v>
      </c>
      <c r="F254" s="248" t="s">
        <v>403</v>
      </c>
      <c r="G254" s="246"/>
      <c r="H254" s="249">
        <v>12.15</v>
      </c>
      <c r="I254" s="250"/>
      <c r="J254" s="246"/>
      <c r="K254" s="246"/>
      <c r="L254" s="251"/>
      <c r="M254" s="252"/>
      <c r="N254" s="253"/>
      <c r="O254" s="253"/>
      <c r="P254" s="253"/>
      <c r="Q254" s="253"/>
      <c r="R254" s="253"/>
      <c r="S254" s="253"/>
      <c r="T254" s="254"/>
      <c r="U254" s="14"/>
      <c r="V254" s="14"/>
      <c r="W254" s="14"/>
      <c r="X254" s="14"/>
      <c r="Y254" s="14"/>
      <c r="Z254" s="14"/>
      <c r="AA254" s="14"/>
      <c r="AB254" s="14"/>
      <c r="AC254" s="14"/>
      <c r="AD254" s="14"/>
      <c r="AE254" s="14"/>
      <c r="AT254" s="255" t="s">
        <v>190</v>
      </c>
      <c r="AU254" s="255" t="s">
        <v>83</v>
      </c>
      <c r="AV254" s="14" t="s">
        <v>83</v>
      </c>
      <c r="AW254" s="14" t="s">
        <v>34</v>
      </c>
      <c r="AX254" s="14" t="s">
        <v>74</v>
      </c>
      <c r="AY254" s="255" t="s">
        <v>180</v>
      </c>
    </row>
    <row r="255" s="14" customFormat="1">
      <c r="A255" s="14"/>
      <c r="B255" s="245"/>
      <c r="C255" s="246"/>
      <c r="D255" s="236" t="s">
        <v>190</v>
      </c>
      <c r="E255" s="247" t="s">
        <v>19</v>
      </c>
      <c r="F255" s="248" t="s">
        <v>404</v>
      </c>
      <c r="G255" s="246"/>
      <c r="H255" s="249">
        <v>9</v>
      </c>
      <c r="I255" s="250"/>
      <c r="J255" s="246"/>
      <c r="K255" s="246"/>
      <c r="L255" s="251"/>
      <c r="M255" s="252"/>
      <c r="N255" s="253"/>
      <c r="O255" s="253"/>
      <c r="P255" s="253"/>
      <c r="Q255" s="253"/>
      <c r="R255" s="253"/>
      <c r="S255" s="253"/>
      <c r="T255" s="254"/>
      <c r="U255" s="14"/>
      <c r="V255" s="14"/>
      <c r="W255" s="14"/>
      <c r="X255" s="14"/>
      <c r="Y255" s="14"/>
      <c r="Z255" s="14"/>
      <c r="AA255" s="14"/>
      <c r="AB255" s="14"/>
      <c r="AC255" s="14"/>
      <c r="AD255" s="14"/>
      <c r="AE255" s="14"/>
      <c r="AT255" s="255" t="s">
        <v>190</v>
      </c>
      <c r="AU255" s="255" t="s">
        <v>83</v>
      </c>
      <c r="AV255" s="14" t="s">
        <v>83</v>
      </c>
      <c r="AW255" s="14" t="s">
        <v>34</v>
      </c>
      <c r="AX255" s="14" t="s">
        <v>74</v>
      </c>
      <c r="AY255" s="255" t="s">
        <v>180</v>
      </c>
    </row>
    <row r="256" s="14" customFormat="1">
      <c r="A256" s="14"/>
      <c r="B256" s="245"/>
      <c r="C256" s="246"/>
      <c r="D256" s="236" t="s">
        <v>190</v>
      </c>
      <c r="E256" s="247" t="s">
        <v>19</v>
      </c>
      <c r="F256" s="248" t="s">
        <v>405</v>
      </c>
      <c r="G256" s="246"/>
      <c r="H256" s="249">
        <v>7.7000000000000002</v>
      </c>
      <c r="I256" s="250"/>
      <c r="J256" s="246"/>
      <c r="K256" s="246"/>
      <c r="L256" s="251"/>
      <c r="M256" s="252"/>
      <c r="N256" s="253"/>
      <c r="O256" s="253"/>
      <c r="P256" s="253"/>
      <c r="Q256" s="253"/>
      <c r="R256" s="253"/>
      <c r="S256" s="253"/>
      <c r="T256" s="254"/>
      <c r="U256" s="14"/>
      <c r="V256" s="14"/>
      <c r="W256" s="14"/>
      <c r="X256" s="14"/>
      <c r="Y256" s="14"/>
      <c r="Z256" s="14"/>
      <c r="AA256" s="14"/>
      <c r="AB256" s="14"/>
      <c r="AC256" s="14"/>
      <c r="AD256" s="14"/>
      <c r="AE256" s="14"/>
      <c r="AT256" s="255" t="s">
        <v>190</v>
      </c>
      <c r="AU256" s="255" t="s">
        <v>83</v>
      </c>
      <c r="AV256" s="14" t="s">
        <v>83</v>
      </c>
      <c r="AW256" s="14" t="s">
        <v>34</v>
      </c>
      <c r="AX256" s="14" t="s">
        <v>74</v>
      </c>
      <c r="AY256" s="255" t="s">
        <v>180</v>
      </c>
    </row>
    <row r="257" s="14" customFormat="1">
      <c r="A257" s="14"/>
      <c r="B257" s="245"/>
      <c r="C257" s="246"/>
      <c r="D257" s="236" t="s">
        <v>190</v>
      </c>
      <c r="E257" s="247" t="s">
        <v>19</v>
      </c>
      <c r="F257" s="248" t="s">
        <v>406</v>
      </c>
      <c r="G257" s="246"/>
      <c r="H257" s="249">
        <v>1.53</v>
      </c>
      <c r="I257" s="250"/>
      <c r="J257" s="246"/>
      <c r="K257" s="246"/>
      <c r="L257" s="251"/>
      <c r="M257" s="252"/>
      <c r="N257" s="253"/>
      <c r="O257" s="253"/>
      <c r="P257" s="253"/>
      <c r="Q257" s="253"/>
      <c r="R257" s="253"/>
      <c r="S257" s="253"/>
      <c r="T257" s="254"/>
      <c r="U257" s="14"/>
      <c r="V257" s="14"/>
      <c r="W257" s="14"/>
      <c r="X257" s="14"/>
      <c r="Y257" s="14"/>
      <c r="Z257" s="14"/>
      <c r="AA257" s="14"/>
      <c r="AB257" s="14"/>
      <c r="AC257" s="14"/>
      <c r="AD257" s="14"/>
      <c r="AE257" s="14"/>
      <c r="AT257" s="255" t="s">
        <v>190</v>
      </c>
      <c r="AU257" s="255" t="s">
        <v>83</v>
      </c>
      <c r="AV257" s="14" t="s">
        <v>83</v>
      </c>
      <c r="AW257" s="14" t="s">
        <v>34</v>
      </c>
      <c r="AX257" s="14" t="s">
        <v>74</v>
      </c>
      <c r="AY257" s="255" t="s">
        <v>180</v>
      </c>
    </row>
    <row r="258" s="15" customFormat="1">
      <c r="A258" s="15"/>
      <c r="B258" s="256"/>
      <c r="C258" s="257"/>
      <c r="D258" s="236" t="s">
        <v>190</v>
      </c>
      <c r="E258" s="258" t="s">
        <v>19</v>
      </c>
      <c r="F258" s="259" t="s">
        <v>227</v>
      </c>
      <c r="G258" s="257"/>
      <c r="H258" s="260">
        <v>153.84999999999999</v>
      </c>
      <c r="I258" s="261"/>
      <c r="J258" s="257"/>
      <c r="K258" s="257"/>
      <c r="L258" s="262"/>
      <c r="M258" s="263"/>
      <c r="N258" s="264"/>
      <c r="O258" s="264"/>
      <c r="P258" s="264"/>
      <c r="Q258" s="264"/>
      <c r="R258" s="264"/>
      <c r="S258" s="264"/>
      <c r="T258" s="265"/>
      <c r="U258" s="15"/>
      <c r="V258" s="15"/>
      <c r="W258" s="15"/>
      <c r="X258" s="15"/>
      <c r="Y258" s="15"/>
      <c r="Z258" s="15"/>
      <c r="AA258" s="15"/>
      <c r="AB258" s="15"/>
      <c r="AC258" s="15"/>
      <c r="AD258" s="15"/>
      <c r="AE258" s="15"/>
      <c r="AT258" s="266" t="s">
        <v>190</v>
      </c>
      <c r="AU258" s="266" t="s">
        <v>83</v>
      </c>
      <c r="AV258" s="15" t="s">
        <v>186</v>
      </c>
      <c r="AW258" s="15" t="s">
        <v>34</v>
      </c>
      <c r="AX258" s="15" t="s">
        <v>81</v>
      </c>
      <c r="AY258" s="266" t="s">
        <v>180</v>
      </c>
    </row>
    <row r="259" s="12" customFormat="1" ht="22.8" customHeight="1">
      <c r="A259" s="12"/>
      <c r="B259" s="200"/>
      <c r="C259" s="201"/>
      <c r="D259" s="202" t="s">
        <v>73</v>
      </c>
      <c r="E259" s="214" t="s">
        <v>407</v>
      </c>
      <c r="F259" s="214" t="s">
        <v>408</v>
      </c>
      <c r="G259" s="201"/>
      <c r="H259" s="201"/>
      <c r="I259" s="204"/>
      <c r="J259" s="215">
        <f>BK259</f>
        <v>0</v>
      </c>
      <c r="K259" s="201"/>
      <c r="L259" s="206"/>
      <c r="M259" s="207"/>
      <c r="N259" s="208"/>
      <c r="O259" s="208"/>
      <c r="P259" s="209">
        <f>SUM(P260:P261)</f>
        <v>0</v>
      </c>
      <c r="Q259" s="208"/>
      <c r="R259" s="209">
        <f>SUM(R260:R261)</f>
        <v>0</v>
      </c>
      <c r="S259" s="208"/>
      <c r="T259" s="210">
        <f>SUM(T260:T261)</f>
        <v>0</v>
      </c>
      <c r="U259" s="12"/>
      <c r="V259" s="12"/>
      <c r="W259" s="12"/>
      <c r="X259" s="12"/>
      <c r="Y259" s="12"/>
      <c r="Z259" s="12"/>
      <c r="AA259" s="12"/>
      <c r="AB259" s="12"/>
      <c r="AC259" s="12"/>
      <c r="AD259" s="12"/>
      <c r="AE259" s="12"/>
      <c r="AR259" s="211" t="s">
        <v>81</v>
      </c>
      <c r="AT259" s="212" t="s">
        <v>73</v>
      </c>
      <c r="AU259" s="212" t="s">
        <v>81</v>
      </c>
      <c r="AY259" s="211" t="s">
        <v>180</v>
      </c>
      <c r="BK259" s="213">
        <f>SUM(BK260:BK261)</f>
        <v>0</v>
      </c>
    </row>
    <row r="260" s="2" customFormat="1" ht="33" customHeight="1">
      <c r="A260" s="41"/>
      <c r="B260" s="42"/>
      <c r="C260" s="216" t="s">
        <v>409</v>
      </c>
      <c r="D260" s="216" t="s">
        <v>182</v>
      </c>
      <c r="E260" s="217" t="s">
        <v>410</v>
      </c>
      <c r="F260" s="218" t="s">
        <v>411</v>
      </c>
      <c r="G260" s="219" t="s">
        <v>231</v>
      </c>
      <c r="H260" s="220">
        <v>236.01300000000001</v>
      </c>
      <c r="I260" s="221"/>
      <c r="J260" s="222">
        <f>ROUND(I260*H260,2)</f>
        <v>0</v>
      </c>
      <c r="K260" s="218" t="s">
        <v>185</v>
      </c>
      <c r="L260" s="47"/>
      <c r="M260" s="223" t="s">
        <v>19</v>
      </c>
      <c r="N260" s="224" t="s">
        <v>45</v>
      </c>
      <c r="O260" s="87"/>
      <c r="P260" s="225">
        <f>O260*H260</f>
        <v>0</v>
      </c>
      <c r="Q260" s="225">
        <v>0</v>
      </c>
      <c r="R260" s="225">
        <f>Q260*H260</f>
        <v>0</v>
      </c>
      <c r="S260" s="225">
        <v>0</v>
      </c>
      <c r="T260" s="226">
        <f>S260*H260</f>
        <v>0</v>
      </c>
      <c r="U260" s="41"/>
      <c r="V260" s="41"/>
      <c r="W260" s="41"/>
      <c r="X260" s="41"/>
      <c r="Y260" s="41"/>
      <c r="Z260" s="41"/>
      <c r="AA260" s="41"/>
      <c r="AB260" s="41"/>
      <c r="AC260" s="41"/>
      <c r="AD260" s="41"/>
      <c r="AE260" s="41"/>
      <c r="AR260" s="227" t="s">
        <v>186</v>
      </c>
      <c r="AT260" s="227" t="s">
        <v>182</v>
      </c>
      <c r="AU260" s="227" t="s">
        <v>83</v>
      </c>
      <c r="AY260" s="20" t="s">
        <v>180</v>
      </c>
      <c r="BE260" s="228">
        <f>IF(N260="základní",J260,0)</f>
        <v>0</v>
      </c>
      <c r="BF260" s="228">
        <f>IF(N260="snížená",J260,0)</f>
        <v>0</v>
      </c>
      <c r="BG260" s="228">
        <f>IF(N260="zákl. přenesená",J260,0)</f>
        <v>0</v>
      </c>
      <c r="BH260" s="228">
        <f>IF(N260="sníž. přenesená",J260,0)</f>
        <v>0</v>
      </c>
      <c r="BI260" s="228">
        <f>IF(N260="nulová",J260,0)</f>
        <v>0</v>
      </c>
      <c r="BJ260" s="20" t="s">
        <v>81</v>
      </c>
      <c r="BK260" s="228">
        <f>ROUND(I260*H260,2)</f>
        <v>0</v>
      </c>
      <c r="BL260" s="20" t="s">
        <v>186</v>
      </c>
      <c r="BM260" s="227" t="s">
        <v>412</v>
      </c>
    </row>
    <row r="261" s="2" customFormat="1">
      <c r="A261" s="41"/>
      <c r="B261" s="42"/>
      <c r="C261" s="43"/>
      <c r="D261" s="229" t="s">
        <v>188</v>
      </c>
      <c r="E261" s="43"/>
      <c r="F261" s="230" t="s">
        <v>413</v>
      </c>
      <c r="G261" s="43"/>
      <c r="H261" s="43"/>
      <c r="I261" s="231"/>
      <c r="J261" s="43"/>
      <c r="K261" s="43"/>
      <c r="L261" s="47"/>
      <c r="M261" s="232"/>
      <c r="N261" s="233"/>
      <c r="O261" s="87"/>
      <c r="P261" s="87"/>
      <c r="Q261" s="87"/>
      <c r="R261" s="87"/>
      <c r="S261" s="87"/>
      <c r="T261" s="88"/>
      <c r="U261" s="41"/>
      <c r="V261" s="41"/>
      <c r="W261" s="41"/>
      <c r="X261" s="41"/>
      <c r="Y261" s="41"/>
      <c r="Z261" s="41"/>
      <c r="AA261" s="41"/>
      <c r="AB261" s="41"/>
      <c r="AC261" s="41"/>
      <c r="AD261" s="41"/>
      <c r="AE261" s="41"/>
      <c r="AT261" s="20" t="s">
        <v>188</v>
      </c>
      <c r="AU261" s="20" t="s">
        <v>83</v>
      </c>
    </row>
    <row r="262" s="12" customFormat="1" ht="25.92" customHeight="1">
      <c r="A262" s="12"/>
      <c r="B262" s="200"/>
      <c r="C262" s="201"/>
      <c r="D262" s="202" t="s">
        <v>73</v>
      </c>
      <c r="E262" s="203" t="s">
        <v>414</v>
      </c>
      <c r="F262" s="203" t="s">
        <v>415</v>
      </c>
      <c r="G262" s="201"/>
      <c r="H262" s="201"/>
      <c r="I262" s="204"/>
      <c r="J262" s="205">
        <f>BK262</f>
        <v>0</v>
      </c>
      <c r="K262" s="201"/>
      <c r="L262" s="206"/>
      <c r="M262" s="207"/>
      <c r="N262" s="208"/>
      <c r="O262" s="208"/>
      <c r="P262" s="209">
        <f>P263+P288+P312+P376+P381+P448+P525+P566+P576+P625+P645+P671+P705+P746</f>
        <v>0</v>
      </c>
      <c r="Q262" s="208"/>
      <c r="R262" s="209">
        <f>R263+R288+R312+R376+R381+R448+R525+R566+R576+R625+R645+R671+R705+R746</f>
        <v>51.157762209999994</v>
      </c>
      <c r="S262" s="208"/>
      <c r="T262" s="210">
        <f>T263+T288+T312+T376+T381+T448+T525+T566+T576+T625+T645+T671+T705+T746</f>
        <v>0</v>
      </c>
      <c r="U262" s="12"/>
      <c r="V262" s="12"/>
      <c r="W262" s="12"/>
      <c r="X262" s="12"/>
      <c r="Y262" s="12"/>
      <c r="Z262" s="12"/>
      <c r="AA262" s="12"/>
      <c r="AB262" s="12"/>
      <c r="AC262" s="12"/>
      <c r="AD262" s="12"/>
      <c r="AE262" s="12"/>
      <c r="AR262" s="211" t="s">
        <v>83</v>
      </c>
      <c r="AT262" s="212" t="s">
        <v>73</v>
      </c>
      <c r="AU262" s="212" t="s">
        <v>74</v>
      </c>
      <c r="AY262" s="211" t="s">
        <v>180</v>
      </c>
      <c r="BK262" s="213">
        <f>BK263+BK288+BK312+BK376+BK381+BK448+BK525+BK566+BK576+BK625+BK645+BK671+BK705+BK746</f>
        <v>0</v>
      </c>
    </row>
    <row r="263" s="12" customFormat="1" ht="22.8" customHeight="1">
      <c r="A263" s="12"/>
      <c r="B263" s="200"/>
      <c r="C263" s="201"/>
      <c r="D263" s="202" t="s">
        <v>73</v>
      </c>
      <c r="E263" s="214" t="s">
        <v>416</v>
      </c>
      <c r="F263" s="214" t="s">
        <v>417</v>
      </c>
      <c r="G263" s="201"/>
      <c r="H263" s="201"/>
      <c r="I263" s="204"/>
      <c r="J263" s="215">
        <f>BK263</f>
        <v>0</v>
      </c>
      <c r="K263" s="201"/>
      <c r="L263" s="206"/>
      <c r="M263" s="207"/>
      <c r="N263" s="208"/>
      <c r="O263" s="208"/>
      <c r="P263" s="209">
        <f>SUM(P264:P287)</f>
        <v>0</v>
      </c>
      <c r="Q263" s="208"/>
      <c r="R263" s="209">
        <f>SUM(R264:R287)</f>
        <v>1.6410610000000001</v>
      </c>
      <c r="S263" s="208"/>
      <c r="T263" s="210">
        <f>SUM(T264:T287)</f>
        <v>0</v>
      </c>
      <c r="U263" s="12"/>
      <c r="V263" s="12"/>
      <c r="W263" s="12"/>
      <c r="X263" s="12"/>
      <c r="Y263" s="12"/>
      <c r="Z263" s="12"/>
      <c r="AA263" s="12"/>
      <c r="AB263" s="12"/>
      <c r="AC263" s="12"/>
      <c r="AD263" s="12"/>
      <c r="AE263" s="12"/>
      <c r="AR263" s="211" t="s">
        <v>83</v>
      </c>
      <c r="AT263" s="212" t="s">
        <v>73</v>
      </c>
      <c r="AU263" s="212" t="s">
        <v>81</v>
      </c>
      <c r="AY263" s="211" t="s">
        <v>180</v>
      </c>
      <c r="BK263" s="213">
        <f>SUM(BK264:BK287)</f>
        <v>0</v>
      </c>
    </row>
    <row r="264" s="2" customFormat="1" ht="21.75" customHeight="1">
      <c r="A264" s="41"/>
      <c r="B264" s="42"/>
      <c r="C264" s="216" t="s">
        <v>418</v>
      </c>
      <c r="D264" s="216" t="s">
        <v>182</v>
      </c>
      <c r="E264" s="217" t="s">
        <v>419</v>
      </c>
      <c r="F264" s="218" t="s">
        <v>420</v>
      </c>
      <c r="G264" s="219" t="s">
        <v>122</v>
      </c>
      <c r="H264" s="220">
        <v>170.58099999999999</v>
      </c>
      <c r="I264" s="221"/>
      <c r="J264" s="222">
        <f>ROUND(I264*H264,2)</f>
        <v>0</v>
      </c>
      <c r="K264" s="218" t="s">
        <v>185</v>
      </c>
      <c r="L264" s="47"/>
      <c r="M264" s="223" t="s">
        <v>19</v>
      </c>
      <c r="N264" s="224" t="s">
        <v>45</v>
      </c>
      <c r="O264" s="87"/>
      <c r="P264" s="225">
        <f>O264*H264</f>
        <v>0</v>
      </c>
      <c r="Q264" s="225">
        <v>0</v>
      </c>
      <c r="R264" s="225">
        <f>Q264*H264</f>
        <v>0</v>
      </c>
      <c r="S264" s="225">
        <v>0</v>
      </c>
      <c r="T264" s="226">
        <f>S264*H264</f>
        <v>0</v>
      </c>
      <c r="U264" s="41"/>
      <c r="V264" s="41"/>
      <c r="W264" s="41"/>
      <c r="X264" s="41"/>
      <c r="Y264" s="41"/>
      <c r="Z264" s="41"/>
      <c r="AA264" s="41"/>
      <c r="AB264" s="41"/>
      <c r="AC264" s="41"/>
      <c r="AD264" s="41"/>
      <c r="AE264" s="41"/>
      <c r="AR264" s="227" t="s">
        <v>279</v>
      </c>
      <c r="AT264" s="227" t="s">
        <v>182</v>
      </c>
      <c r="AU264" s="227" t="s">
        <v>83</v>
      </c>
      <c r="AY264" s="20" t="s">
        <v>180</v>
      </c>
      <c r="BE264" s="228">
        <f>IF(N264="základní",J264,0)</f>
        <v>0</v>
      </c>
      <c r="BF264" s="228">
        <f>IF(N264="snížená",J264,0)</f>
        <v>0</v>
      </c>
      <c r="BG264" s="228">
        <f>IF(N264="zákl. přenesená",J264,0)</f>
        <v>0</v>
      </c>
      <c r="BH264" s="228">
        <f>IF(N264="sníž. přenesená",J264,0)</f>
        <v>0</v>
      </c>
      <c r="BI264" s="228">
        <f>IF(N264="nulová",J264,0)</f>
        <v>0</v>
      </c>
      <c r="BJ264" s="20" t="s">
        <v>81</v>
      </c>
      <c r="BK264" s="228">
        <f>ROUND(I264*H264,2)</f>
        <v>0</v>
      </c>
      <c r="BL264" s="20" t="s">
        <v>279</v>
      </c>
      <c r="BM264" s="227" t="s">
        <v>421</v>
      </c>
    </row>
    <row r="265" s="2" customFormat="1">
      <c r="A265" s="41"/>
      <c r="B265" s="42"/>
      <c r="C265" s="43"/>
      <c r="D265" s="229" t="s">
        <v>188</v>
      </c>
      <c r="E265" s="43"/>
      <c r="F265" s="230" t="s">
        <v>422</v>
      </c>
      <c r="G265" s="43"/>
      <c r="H265" s="43"/>
      <c r="I265" s="231"/>
      <c r="J265" s="43"/>
      <c r="K265" s="43"/>
      <c r="L265" s="47"/>
      <c r="M265" s="232"/>
      <c r="N265" s="233"/>
      <c r="O265" s="87"/>
      <c r="P265" s="87"/>
      <c r="Q265" s="87"/>
      <c r="R265" s="87"/>
      <c r="S265" s="87"/>
      <c r="T265" s="88"/>
      <c r="U265" s="41"/>
      <c r="V265" s="41"/>
      <c r="W265" s="41"/>
      <c r="X265" s="41"/>
      <c r="Y265" s="41"/>
      <c r="Z265" s="41"/>
      <c r="AA265" s="41"/>
      <c r="AB265" s="41"/>
      <c r="AC265" s="41"/>
      <c r="AD265" s="41"/>
      <c r="AE265" s="41"/>
      <c r="AT265" s="20" t="s">
        <v>188</v>
      </c>
      <c r="AU265" s="20" t="s">
        <v>83</v>
      </c>
    </row>
    <row r="266" s="14" customFormat="1">
      <c r="A266" s="14"/>
      <c r="B266" s="245"/>
      <c r="C266" s="246"/>
      <c r="D266" s="236" t="s">
        <v>190</v>
      </c>
      <c r="E266" s="247" t="s">
        <v>19</v>
      </c>
      <c r="F266" s="248" t="s">
        <v>345</v>
      </c>
      <c r="G266" s="246"/>
      <c r="H266" s="249">
        <v>168.31800000000001</v>
      </c>
      <c r="I266" s="250"/>
      <c r="J266" s="246"/>
      <c r="K266" s="246"/>
      <c r="L266" s="251"/>
      <c r="M266" s="252"/>
      <c r="N266" s="253"/>
      <c r="O266" s="253"/>
      <c r="P266" s="253"/>
      <c r="Q266" s="253"/>
      <c r="R266" s="253"/>
      <c r="S266" s="253"/>
      <c r="T266" s="254"/>
      <c r="U266" s="14"/>
      <c r="V266" s="14"/>
      <c r="W266" s="14"/>
      <c r="X266" s="14"/>
      <c r="Y266" s="14"/>
      <c r="Z266" s="14"/>
      <c r="AA266" s="14"/>
      <c r="AB266" s="14"/>
      <c r="AC266" s="14"/>
      <c r="AD266" s="14"/>
      <c r="AE266" s="14"/>
      <c r="AT266" s="255" t="s">
        <v>190</v>
      </c>
      <c r="AU266" s="255" t="s">
        <v>83</v>
      </c>
      <c r="AV266" s="14" t="s">
        <v>83</v>
      </c>
      <c r="AW266" s="14" t="s">
        <v>34</v>
      </c>
      <c r="AX266" s="14" t="s">
        <v>74</v>
      </c>
      <c r="AY266" s="255" t="s">
        <v>180</v>
      </c>
    </row>
    <row r="267" s="14" customFormat="1">
      <c r="A267" s="14"/>
      <c r="B267" s="245"/>
      <c r="C267" s="246"/>
      <c r="D267" s="236" t="s">
        <v>190</v>
      </c>
      <c r="E267" s="247" t="s">
        <v>19</v>
      </c>
      <c r="F267" s="248" t="s">
        <v>346</v>
      </c>
      <c r="G267" s="246"/>
      <c r="H267" s="249">
        <v>2.2629999999999999</v>
      </c>
      <c r="I267" s="250"/>
      <c r="J267" s="246"/>
      <c r="K267" s="246"/>
      <c r="L267" s="251"/>
      <c r="M267" s="252"/>
      <c r="N267" s="253"/>
      <c r="O267" s="253"/>
      <c r="P267" s="253"/>
      <c r="Q267" s="253"/>
      <c r="R267" s="253"/>
      <c r="S267" s="253"/>
      <c r="T267" s="254"/>
      <c r="U267" s="14"/>
      <c r="V267" s="14"/>
      <c r="W267" s="14"/>
      <c r="X267" s="14"/>
      <c r="Y267" s="14"/>
      <c r="Z267" s="14"/>
      <c r="AA267" s="14"/>
      <c r="AB267" s="14"/>
      <c r="AC267" s="14"/>
      <c r="AD267" s="14"/>
      <c r="AE267" s="14"/>
      <c r="AT267" s="255" t="s">
        <v>190</v>
      </c>
      <c r="AU267" s="255" t="s">
        <v>83</v>
      </c>
      <c r="AV267" s="14" t="s">
        <v>83</v>
      </c>
      <c r="AW267" s="14" t="s">
        <v>34</v>
      </c>
      <c r="AX267" s="14" t="s">
        <v>74</v>
      </c>
      <c r="AY267" s="255" t="s">
        <v>180</v>
      </c>
    </row>
    <row r="268" s="15" customFormat="1">
      <c r="A268" s="15"/>
      <c r="B268" s="256"/>
      <c r="C268" s="257"/>
      <c r="D268" s="236" t="s">
        <v>190</v>
      </c>
      <c r="E268" s="258" t="s">
        <v>19</v>
      </c>
      <c r="F268" s="259" t="s">
        <v>227</v>
      </c>
      <c r="G268" s="257"/>
      <c r="H268" s="260">
        <v>170.58099999999999</v>
      </c>
      <c r="I268" s="261"/>
      <c r="J268" s="257"/>
      <c r="K268" s="257"/>
      <c r="L268" s="262"/>
      <c r="M268" s="263"/>
      <c r="N268" s="264"/>
      <c r="O268" s="264"/>
      <c r="P268" s="264"/>
      <c r="Q268" s="264"/>
      <c r="R268" s="264"/>
      <c r="S268" s="264"/>
      <c r="T268" s="265"/>
      <c r="U268" s="15"/>
      <c r="V268" s="15"/>
      <c r="W268" s="15"/>
      <c r="X268" s="15"/>
      <c r="Y268" s="15"/>
      <c r="Z268" s="15"/>
      <c r="AA268" s="15"/>
      <c r="AB268" s="15"/>
      <c r="AC268" s="15"/>
      <c r="AD268" s="15"/>
      <c r="AE268" s="15"/>
      <c r="AT268" s="266" t="s">
        <v>190</v>
      </c>
      <c r="AU268" s="266" t="s">
        <v>83</v>
      </c>
      <c r="AV268" s="15" t="s">
        <v>186</v>
      </c>
      <c r="AW268" s="15" t="s">
        <v>34</v>
      </c>
      <c r="AX268" s="15" t="s">
        <v>81</v>
      </c>
      <c r="AY268" s="266" t="s">
        <v>180</v>
      </c>
    </row>
    <row r="269" s="2" customFormat="1" ht="21.75" customHeight="1">
      <c r="A269" s="41"/>
      <c r="B269" s="42"/>
      <c r="C269" s="216" t="s">
        <v>423</v>
      </c>
      <c r="D269" s="216" t="s">
        <v>182</v>
      </c>
      <c r="E269" s="217" t="s">
        <v>424</v>
      </c>
      <c r="F269" s="218" t="s">
        <v>425</v>
      </c>
      <c r="G269" s="219" t="s">
        <v>122</v>
      </c>
      <c r="H269" s="220">
        <v>53.210000000000001</v>
      </c>
      <c r="I269" s="221"/>
      <c r="J269" s="222">
        <f>ROUND(I269*H269,2)</f>
        <v>0</v>
      </c>
      <c r="K269" s="218" t="s">
        <v>185</v>
      </c>
      <c r="L269" s="47"/>
      <c r="M269" s="223" t="s">
        <v>19</v>
      </c>
      <c r="N269" s="224" t="s">
        <v>45</v>
      </c>
      <c r="O269" s="87"/>
      <c r="P269" s="225">
        <f>O269*H269</f>
        <v>0</v>
      </c>
      <c r="Q269" s="225">
        <v>0</v>
      </c>
      <c r="R269" s="225">
        <f>Q269*H269</f>
        <v>0</v>
      </c>
      <c r="S269" s="225">
        <v>0</v>
      </c>
      <c r="T269" s="226">
        <f>S269*H269</f>
        <v>0</v>
      </c>
      <c r="U269" s="41"/>
      <c r="V269" s="41"/>
      <c r="W269" s="41"/>
      <c r="X269" s="41"/>
      <c r="Y269" s="41"/>
      <c r="Z269" s="41"/>
      <c r="AA269" s="41"/>
      <c r="AB269" s="41"/>
      <c r="AC269" s="41"/>
      <c r="AD269" s="41"/>
      <c r="AE269" s="41"/>
      <c r="AR269" s="227" t="s">
        <v>279</v>
      </c>
      <c r="AT269" s="227" t="s">
        <v>182</v>
      </c>
      <c r="AU269" s="227" t="s">
        <v>83</v>
      </c>
      <c r="AY269" s="20" t="s">
        <v>180</v>
      </c>
      <c r="BE269" s="228">
        <f>IF(N269="základní",J269,0)</f>
        <v>0</v>
      </c>
      <c r="BF269" s="228">
        <f>IF(N269="snížená",J269,0)</f>
        <v>0</v>
      </c>
      <c r="BG269" s="228">
        <f>IF(N269="zákl. přenesená",J269,0)</f>
        <v>0</v>
      </c>
      <c r="BH269" s="228">
        <f>IF(N269="sníž. přenesená",J269,0)</f>
        <v>0</v>
      </c>
      <c r="BI269" s="228">
        <f>IF(N269="nulová",J269,0)</f>
        <v>0</v>
      </c>
      <c r="BJ269" s="20" t="s">
        <v>81</v>
      </c>
      <c r="BK269" s="228">
        <f>ROUND(I269*H269,2)</f>
        <v>0</v>
      </c>
      <c r="BL269" s="20" t="s">
        <v>279</v>
      </c>
      <c r="BM269" s="227" t="s">
        <v>426</v>
      </c>
    </row>
    <row r="270" s="2" customFormat="1">
      <c r="A270" s="41"/>
      <c r="B270" s="42"/>
      <c r="C270" s="43"/>
      <c r="D270" s="229" t="s">
        <v>188</v>
      </c>
      <c r="E270" s="43"/>
      <c r="F270" s="230" t="s">
        <v>427</v>
      </c>
      <c r="G270" s="43"/>
      <c r="H270" s="43"/>
      <c r="I270" s="231"/>
      <c r="J270" s="43"/>
      <c r="K270" s="43"/>
      <c r="L270" s="47"/>
      <c r="M270" s="232"/>
      <c r="N270" s="233"/>
      <c r="O270" s="87"/>
      <c r="P270" s="87"/>
      <c r="Q270" s="87"/>
      <c r="R270" s="87"/>
      <c r="S270" s="87"/>
      <c r="T270" s="88"/>
      <c r="U270" s="41"/>
      <c r="V270" s="41"/>
      <c r="W270" s="41"/>
      <c r="X270" s="41"/>
      <c r="Y270" s="41"/>
      <c r="Z270" s="41"/>
      <c r="AA270" s="41"/>
      <c r="AB270" s="41"/>
      <c r="AC270" s="41"/>
      <c r="AD270" s="41"/>
      <c r="AE270" s="41"/>
      <c r="AT270" s="20" t="s">
        <v>188</v>
      </c>
      <c r="AU270" s="20" t="s">
        <v>83</v>
      </c>
    </row>
    <row r="271" s="14" customFormat="1">
      <c r="A271" s="14"/>
      <c r="B271" s="245"/>
      <c r="C271" s="246"/>
      <c r="D271" s="236" t="s">
        <v>190</v>
      </c>
      <c r="E271" s="247" t="s">
        <v>19</v>
      </c>
      <c r="F271" s="248" t="s">
        <v>428</v>
      </c>
      <c r="G271" s="246"/>
      <c r="H271" s="249">
        <v>53.210000000000001</v>
      </c>
      <c r="I271" s="250"/>
      <c r="J271" s="246"/>
      <c r="K271" s="246"/>
      <c r="L271" s="251"/>
      <c r="M271" s="252"/>
      <c r="N271" s="253"/>
      <c r="O271" s="253"/>
      <c r="P271" s="253"/>
      <c r="Q271" s="253"/>
      <c r="R271" s="253"/>
      <c r="S271" s="253"/>
      <c r="T271" s="254"/>
      <c r="U271" s="14"/>
      <c r="V271" s="14"/>
      <c r="W271" s="14"/>
      <c r="X271" s="14"/>
      <c r="Y271" s="14"/>
      <c r="Z271" s="14"/>
      <c r="AA271" s="14"/>
      <c r="AB271" s="14"/>
      <c r="AC271" s="14"/>
      <c r="AD271" s="14"/>
      <c r="AE271" s="14"/>
      <c r="AT271" s="255" t="s">
        <v>190</v>
      </c>
      <c r="AU271" s="255" t="s">
        <v>83</v>
      </c>
      <c r="AV271" s="14" t="s">
        <v>83</v>
      </c>
      <c r="AW271" s="14" t="s">
        <v>34</v>
      </c>
      <c r="AX271" s="14" t="s">
        <v>81</v>
      </c>
      <c r="AY271" s="255" t="s">
        <v>180</v>
      </c>
    </row>
    <row r="272" s="2" customFormat="1" ht="16.5" customHeight="1">
      <c r="A272" s="41"/>
      <c r="B272" s="42"/>
      <c r="C272" s="278" t="s">
        <v>429</v>
      </c>
      <c r="D272" s="278" t="s">
        <v>330</v>
      </c>
      <c r="E272" s="279" t="s">
        <v>430</v>
      </c>
      <c r="F272" s="280" t="s">
        <v>431</v>
      </c>
      <c r="G272" s="281" t="s">
        <v>231</v>
      </c>
      <c r="H272" s="282">
        <v>0.075999999999999998</v>
      </c>
      <c r="I272" s="283"/>
      <c r="J272" s="284">
        <f>ROUND(I272*H272,2)</f>
        <v>0</v>
      </c>
      <c r="K272" s="280" t="s">
        <v>185</v>
      </c>
      <c r="L272" s="285"/>
      <c r="M272" s="286" t="s">
        <v>19</v>
      </c>
      <c r="N272" s="287" t="s">
        <v>45</v>
      </c>
      <c r="O272" s="87"/>
      <c r="P272" s="225">
        <f>O272*H272</f>
        <v>0</v>
      </c>
      <c r="Q272" s="225">
        <v>1</v>
      </c>
      <c r="R272" s="225">
        <f>Q272*H272</f>
        <v>0.075999999999999998</v>
      </c>
      <c r="S272" s="225">
        <v>0</v>
      </c>
      <c r="T272" s="226">
        <f>S272*H272</f>
        <v>0</v>
      </c>
      <c r="U272" s="41"/>
      <c r="V272" s="41"/>
      <c r="W272" s="41"/>
      <c r="X272" s="41"/>
      <c r="Y272" s="41"/>
      <c r="Z272" s="41"/>
      <c r="AA272" s="41"/>
      <c r="AB272" s="41"/>
      <c r="AC272" s="41"/>
      <c r="AD272" s="41"/>
      <c r="AE272" s="41"/>
      <c r="AR272" s="227" t="s">
        <v>409</v>
      </c>
      <c r="AT272" s="227" t="s">
        <v>330</v>
      </c>
      <c r="AU272" s="227" t="s">
        <v>83</v>
      </c>
      <c r="AY272" s="20" t="s">
        <v>180</v>
      </c>
      <c r="BE272" s="228">
        <f>IF(N272="základní",J272,0)</f>
        <v>0</v>
      </c>
      <c r="BF272" s="228">
        <f>IF(N272="snížená",J272,0)</f>
        <v>0</v>
      </c>
      <c r="BG272" s="228">
        <f>IF(N272="zákl. přenesená",J272,0)</f>
        <v>0</v>
      </c>
      <c r="BH272" s="228">
        <f>IF(N272="sníž. přenesená",J272,0)</f>
        <v>0</v>
      </c>
      <c r="BI272" s="228">
        <f>IF(N272="nulová",J272,0)</f>
        <v>0</v>
      </c>
      <c r="BJ272" s="20" t="s">
        <v>81</v>
      </c>
      <c r="BK272" s="228">
        <f>ROUND(I272*H272,2)</f>
        <v>0</v>
      </c>
      <c r="BL272" s="20" t="s">
        <v>279</v>
      </c>
      <c r="BM272" s="227" t="s">
        <v>432</v>
      </c>
    </row>
    <row r="273" s="14" customFormat="1">
      <c r="A273" s="14"/>
      <c r="B273" s="245"/>
      <c r="C273" s="246"/>
      <c r="D273" s="236" t="s">
        <v>190</v>
      </c>
      <c r="E273" s="247" t="s">
        <v>19</v>
      </c>
      <c r="F273" s="248" t="s">
        <v>433</v>
      </c>
      <c r="G273" s="246"/>
      <c r="H273" s="249">
        <v>170.58099999999999</v>
      </c>
      <c r="I273" s="250"/>
      <c r="J273" s="246"/>
      <c r="K273" s="246"/>
      <c r="L273" s="251"/>
      <c r="M273" s="252"/>
      <c r="N273" s="253"/>
      <c r="O273" s="253"/>
      <c r="P273" s="253"/>
      <c r="Q273" s="253"/>
      <c r="R273" s="253"/>
      <c r="S273" s="253"/>
      <c r="T273" s="254"/>
      <c r="U273" s="14"/>
      <c r="V273" s="14"/>
      <c r="W273" s="14"/>
      <c r="X273" s="14"/>
      <c r="Y273" s="14"/>
      <c r="Z273" s="14"/>
      <c r="AA273" s="14"/>
      <c r="AB273" s="14"/>
      <c r="AC273" s="14"/>
      <c r="AD273" s="14"/>
      <c r="AE273" s="14"/>
      <c r="AT273" s="255" t="s">
        <v>190</v>
      </c>
      <c r="AU273" s="255" t="s">
        <v>83</v>
      </c>
      <c r="AV273" s="14" t="s">
        <v>83</v>
      </c>
      <c r="AW273" s="14" t="s">
        <v>34</v>
      </c>
      <c r="AX273" s="14" t="s">
        <v>74</v>
      </c>
      <c r="AY273" s="255" t="s">
        <v>180</v>
      </c>
    </row>
    <row r="274" s="14" customFormat="1">
      <c r="A274" s="14"/>
      <c r="B274" s="245"/>
      <c r="C274" s="246"/>
      <c r="D274" s="236" t="s">
        <v>190</v>
      </c>
      <c r="E274" s="247" t="s">
        <v>19</v>
      </c>
      <c r="F274" s="248" t="s">
        <v>434</v>
      </c>
      <c r="G274" s="246"/>
      <c r="H274" s="249">
        <v>53.210000000000001</v>
      </c>
      <c r="I274" s="250"/>
      <c r="J274" s="246"/>
      <c r="K274" s="246"/>
      <c r="L274" s="251"/>
      <c r="M274" s="252"/>
      <c r="N274" s="253"/>
      <c r="O274" s="253"/>
      <c r="P274" s="253"/>
      <c r="Q274" s="253"/>
      <c r="R274" s="253"/>
      <c r="S274" s="253"/>
      <c r="T274" s="254"/>
      <c r="U274" s="14"/>
      <c r="V274" s="14"/>
      <c r="W274" s="14"/>
      <c r="X274" s="14"/>
      <c r="Y274" s="14"/>
      <c r="Z274" s="14"/>
      <c r="AA274" s="14"/>
      <c r="AB274" s="14"/>
      <c r="AC274" s="14"/>
      <c r="AD274" s="14"/>
      <c r="AE274" s="14"/>
      <c r="AT274" s="255" t="s">
        <v>190</v>
      </c>
      <c r="AU274" s="255" t="s">
        <v>83</v>
      </c>
      <c r="AV274" s="14" t="s">
        <v>83</v>
      </c>
      <c r="AW274" s="14" t="s">
        <v>34</v>
      </c>
      <c r="AX274" s="14" t="s">
        <v>74</v>
      </c>
      <c r="AY274" s="255" t="s">
        <v>180</v>
      </c>
    </row>
    <row r="275" s="15" customFormat="1">
      <c r="A275" s="15"/>
      <c r="B275" s="256"/>
      <c r="C275" s="257"/>
      <c r="D275" s="236" t="s">
        <v>190</v>
      </c>
      <c r="E275" s="258" t="s">
        <v>19</v>
      </c>
      <c r="F275" s="259" t="s">
        <v>227</v>
      </c>
      <c r="G275" s="257"/>
      <c r="H275" s="260">
        <v>223.791</v>
      </c>
      <c r="I275" s="261"/>
      <c r="J275" s="257"/>
      <c r="K275" s="257"/>
      <c r="L275" s="262"/>
      <c r="M275" s="263"/>
      <c r="N275" s="264"/>
      <c r="O275" s="264"/>
      <c r="P275" s="264"/>
      <c r="Q275" s="264"/>
      <c r="R275" s="264"/>
      <c r="S275" s="264"/>
      <c r="T275" s="265"/>
      <c r="U275" s="15"/>
      <c r="V275" s="15"/>
      <c r="W275" s="15"/>
      <c r="X275" s="15"/>
      <c r="Y275" s="15"/>
      <c r="Z275" s="15"/>
      <c r="AA275" s="15"/>
      <c r="AB275" s="15"/>
      <c r="AC275" s="15"/>
      <c r="AD275" s="15"/>
      <c r="AE275" s="15"/>
      <c r="AT275" s="266" t="s">
        <v>190</v>
      </c>
      <c r="AU275" s="266" t="s">
        <v>83</v>
      </c>
      <c r="AV275" s="15" t="s">
        <v>186</v>
      </c>
      <c r="AW275" s="15" t="s">
        <v>34</v>
      </c>
      <c r="AX275" s="15" t="s">
        <v>81</v>
      </c>
      <c r="AY275" s="266" t="s">
        <v>180</v>
      </c>
    </row>
    <row r="276" s="14" customFormat="1">
      <c r="A276" s="14"/>
      <c r="B276" s="245"/>
      <c r="C276" s="246"/>
      <c r="D276" s="236" t="s">
        <v>190</v>
      </c>
      <c r="E276" s="246"/>
      <c r="F276" s="248" t="s">
        <v>435</v>
      </c>
      <c r="G276" s="246"/>
      <c r="H276" s="249">
        <v>0.075999999999999998</v>
      </c>
      <c r="I276" s="250"/>
      <c r="J276" s="246"/>
      <c r="K276" s="246"/>
      <c r="L276" s="251"/>
      <c r="M276" s="252"/>
      <c r="N276" s="253"/>
      <c r="O276" s="253"/>
      <c r="P276" s="253"/>
      <c r="Q276" s="253"/>
      <c r="R276" s="253"/>
      <c r="S276" s="253"/>
      <c r="T276" s="254"/>
      <c r="U276" s="14"/>
      <c r="V276" s="14"/>
      <c r="W276" s="14"/>
      <c r="X276" s="14"/>
      <c r="Y276" s="14"/>
      <c r="Z276" s="14"/>
      <c r="AA276" s="14"/>
      <c r="AB276" s="14"/>
      <c r="AC276" s="14"/>
      <c r="AD276" s="14"/>
      <c r="AE276" s="14"/>
      <c r="AT276" s="255" t="s">
        <v>190</v>
      </c>
      <c r="AU276" s="255" t="s">
        <v>83</v>
      </c>
      <c r="AV276" s="14" t="s">
        <v>83</v>
      </c>
      <c r="AW276" s="14" t="s">
        <v>4</v>
      </c>
      <c r="AX276" s="14" t="s">
        <v>81</v>
      </c>
      <c r="AY276" s="255" t="s">
        <v>180</v>
      </c>
    </row>
    <row r="277" s="2" customFormat="1" ht="16.5" customHeight="1">
      <c r="A277" s="41"/>
      <c r="B277" s="42"/>
      <c r="C277" s="216" t="s">
        <v>436</v>
      </c>
      <c r="D277" s="216" t="s">
        <v>182</v>
      </c>
      <c r="E277" s="217" t="s">
        <v>437</v>
      </c>
      <c r="F277" s="218" t="s">
        <v>438</v>
      </c>
      <c r="G277" s="219" t="s">
        <v>122</v>
      </c>
      <c r="H277" s="220">
        <v>170.58099999999999</v>
      </c>
      <c r="I277" s="221"/>
      <c r="J277" s="222">
        <f>ROUND(I277*H277,2)</f>
        <v>0</v>
      </c>
      <c r="K277" s="218" t="s">
        <v>185</v>
      </c>
      <c r="L277" s="47"/>
      <c r="M277" s="223" t="s">
        <v>19</v>
      </c>
      <c r="N277" s="224" t="s">
        <v>45</v>
      </c>
      <c r="O277" s="87"/>
      <c r="P277" s="225">
        <f>O277*H277</f>
        <v>0</v>
      </c>
      <c r="Q277" s="225">
        <v>0.00040000000000000002</v>
      </c>
      <c r="R277" s="225">
        <f>Q277*H277</f>
        <v>0.068232399999999999</v>
      </c>
      <c r="S277" s="225">
        <v>0</v>
      </c>
      <c r="T277" s="226">
        <f>S277*H277</f>
        <v>0</v>
      </c>
      <c r="U277" s="41"/>
      <c r="V277" s="41"/>
      <c r="W277" s="41"/>
      <c r="X277" s="41"/>
      <c r="Y277" s="41"/>
      <c r="Z277" s="41"/>
      <c r="AA277" s="41"/>
      <c r="AB277" s="41"/>
      <c r="AC277" s="41"/>
      <c r="AD277" s="41"/>
      <c r="AE277" s="41"/>
      <c r="AR277" s="227" t="s">
        <v>279</v>
      </c>
      <c r="AT277" s="227" t="s">
        <v>182</v>
      </c>
      <c r="AU277" s="227" t="s">
        <v>83</v>
      </c>
      <c r="AY277" s="20" t="s">
        <v>180</v>
      </c>
      <c r="BE277" s="228">
        <f>IF(N277="základní",J277,0)</f>
        <v>0</v>
      </c>
      <c r="BF277" s="228">
        <f>IF(N277="snížená",J277,0)</f>
        <v>0</v>
      </c>
      <c r="BG277" s="228">
        <f>IF(N277="zákl. přenesená",J277,0)</f>
        <v>0</v>
      </c>
      <c r="BH277" s="228">
        <f>IF(N277="sníž. přenesená",J277,0)</f>
        <v>0</v>
      </c>
      <c r="BI277" s="228">
        <f>IF(N277="nulová",J277,0)</f>
        <v>0</v>
      </c>
      <c r="BJ277" s="20" t="s">
        <v>81</v>
      </c>
      <c r="BK277" s="228">
        <f>ROUND(I277*H277,2)</f>
        <v>0</v>
      </c>
      <c r="BL277" s="20" t="s">
        <v>279</v>
      </c>
      <c r="BM277" s="227" t="s">
        <v>439</v>
      </c>
    </row>
    <row r="278" s="2" customFormat="1">
      <c r="A278" s="41"/>
      <c r="B278" s="42"/>
      <c r="C278" s="43"/>
      <c r="D278" s="229" t="s">
        <v>188</v>
      </c>
      <c r="E278" s="43"/>
      <c r="F278" s="230" t="s">
        <v>440</v>
      </c>
      <c r="G278" s="43"/>
      <c r="H278" s="43"/>
      <c r="I278" s="231"/>
      <c r="J278" s="43"/>
      <c r="K278" s="43"/>
      <c r="L278" s="47"/>
      <c r="M278" s="232"/>
      <c r="N278" s="233"/>
      <c r="O278" s="87"/>
      <c r="P278" s="87"/>
      <c r="Q278" s="87"/>
      <c r="R278" s="87"/>
      <c r="S278" s="87"/>
      <c r="T278" s="88"/>
      <c r="U278" s="41"/>
      <c r="V278" s="41"/>
      <c r="W278" s="41"/>
      <c r="X278" s="41"/>
      <c r="Y278" s="41"/>
      <c r="Z278" s="41"/>
      <c r="AA278" s="41"/>
      <c r="AB278" s="41"/>
      <c r="AC278" s="41"/>
      <c r="AD278" s="41"/>
      <c r="AE278" s="41"/>
      <c r="AT278" s="20" t="s">
        <v>188</v>
      </c>
      <c r="AU278" s="20" t="s">
        <v>83</v>
      </c>
    </row>
    <row r="279" s="2" customFormat="1" ht="16.5" customHeight="1">
      <c r="A279" s="41"/>
      <c r="B279" s="42"/>
      <c r="C279" s="216" t="s">
        <v>441</v>
      </c>
      <c r="D279" s="216" t="s">
        <v>182</v>
      </c>
      <c r="E279" s="217" t="s">
        <v>442</v>
      </c>
      <c r="F279" s="218" t="s">
        <v>443</v>
      </c>
      <c r="G279" s="219" t="s">
        <v>122</v>
      </c>
      <c r="H279" s="220">
        <v>53.210000000000001</v>
      </c>
      <c r="I279" s="221"/>
      <c r="J279" s="222">
        <f>ROUND(I279*H279,2)</f>
        <v>0</v>
      </c>
      <c r="K279" s="218" t="s">
        <v>185</v>
      </c>
      <c r="L279" s="47"/>
      <c r="M279" s="223" t="s">
        <v>19</v>
      </c>
      <c r="N279" s="224" t="s">
        <v>45</v>
      </c>
      <c r="O279" s="87"/>
      <c r="P279" s="225">
        <f>O279*H279</f>
        <v>0</v>
      </c>
      <c r="Q279" s="225">
        <v>0.00040000000000000002</v>
      </c>
      <c r="R279" s="225">
        <f>Q279*H279</f>
        <v>0.021284000000000001</v>
      </c>
      <c r="S279" s="225">
        <v>0</v>
      </c>
      <c r="T279" s="226">
        <f>S279*H279</f>
        <v>0</v>
      </c>
      <c r="U279" s="41"/>
      <c r="V279" s="41"/>
      <c r="W279" s="41"/>
      <c r="X279" s="41"/>
      <c r="Y279" s="41"/>
      <c r="Z279" s="41"/>
      <c r="AA279" s="41"/>
      <c r="AB279" s="41"/>
      <c r="AC279" s="41"/>
      <c r="AD279" s="41"/>
      <c r="AE279" s="41"/>
      <c r="AR279" s="227" t="s">
        <v>279</v>
      </c>
      <c r="AT279" s="227" t="s">
        <v>182</v>
      </c>
      <c r="AU279" s="227" t="s">
        <v>83</v>
      </c>
      <c r="AY279" s="20" t="s">
        <v>180</v>
      </c>
      <c r="BE279" s="228">
        <f>IF(N279="základní",J279,0)</f>
        <v>0</v>
      </c>
      <c r="BF279" s="228">
        <f>IF(N279="snížená",J279,0)</f>
        <v>0</v>
      </c>
      <c r="BG279" s="228">
        <f>IF(N279="zákl. přenesená",J279,0)</f>
        <v>0</v>
      </c>
      <c r="BH279" s="228">
        <f>IF(N279="sníž. přenesená",J279,0)</f>
        <v>0</v>
      </c>
      <c r="BI279" s="228">
        <f>IF(N279="nulová",J279,0)</f>
        <v>0</v>
      </c>
      <c r="BJ279" s="20" t="s">
        <v>81</v>
      </c>
      <c r="BK279" s="228">
        <f>ROUND(I279*H279,2)</f>
        <v>0</v>
      </c>
      <c r="BL279" s="20" t="s">
        <v>279</v>
      </c>
      <c r="BM279" s="227" t="s">
        <v>444</v>
      </c>
    </row>
    <row r="280" s="2" customFormat="1">
      <c r="A280" s="41"/>
      <c r="B280" s="42"/>
      <c r="C280" s="43"/>
      <c r="D280" s="229" t="s">
        <v>188</v>
      </c>
      <c r="E280" s="43"/>
      <c r="F280" s="230" t="s">
        <v>445</v>
      </c>
      <c r="G280" s="43"/>
      <c r="H280" s="43"/>
      <c r="I280" s="231"/>
      <c r="J280" s="43"/>
      <c r="K280" s="43"/>
      <c r="L280" s="47"/>
      <c r="M280" s="232"/>
      <c r="N280" s="233"/>
      <c r="O280" s="87"/>
      <c r="P280" s="87"/>
      <c r="Q280" s="87"/>
      <c r="R280" s="87"/>
      <c r="S280" s="87"/>
      <c r="T280" s="88"/>
      <c r="U280" s="41"/>
      <c r="V280" s="41"/>
      <c r="W280" s="41"/>
      <c r="X280" s="41"/>
      <c r="Y280" s="41"/>
      <c r="Z280" s="41"/>
      <c r="AA280" s="41"/>
      <c r="AB280" s="41"/>
      <c r="AC280" s="41"/>
      <c r="AD280" s="41"/>
      <c r="AE280" s="41"/>
      <c r="AT280" s="20" t="s">
        <v>188</v>
      </c>
      <c r="AU280" s="20" t="s">
        <v>83</v>
      </c>
    </row>
    <row r="281" s="2" customFormat="1" ht="24.15" customHeight="1">
      <c r="A281" s="41"/>
      <c r="B281" s="42"/>
      <c r="C281" s="278" t="s">
        <v>446</v>
      </c>
      <c r="D281" s="278" t="s">
        <v>330</v>
      </c>
      <c r="E281" s="279" t="s">
        <v>447</v>
      </c>
      <c r="F281" s="280" t="s">
        <v>448</v>
      </c>
      <c r="G281" s="281" t="s">
        <v>122</v>
      </c>
      <c r="H281" s="282">
        <v>273.24900000000002</v>
      </c>
      <c r="I281" s="283"/>
      <c r="J281" s="284">
        <f>ROUND(I281*H281,2)</f>
        <v>0</v>
      </c>
      <c r="K281" s="280" t="s">
        <v>185</v>
      </c>
      <c r="L281" s="285"/>
      <c r="M281" s="286" t="s">
        <v>19</v>
      </c>
      <c r="N281" s="287" t="s">
        <v>45</v>
      </c>
      <c r="O281" s="87"/>
      <c r="P281" s="225">
        <f>O281*H281</f>
        <v>0</v>
      </c>
      <c r="Q281" s="225">
        <v>0.0054000000000000003</v>
      </c>
      <c r="R281" s="225">
        <f>Q281*H281</f>
        <v>1.4755446000000001</v>
      </c>
      <c r="S281" s="225">
        <v>0</v>
      </c>
      <c r="T281" s="226">
        <f>S281*H281</f>
        <v>0</v>
      </c>
      <c r="U281" s="41"/>
      <c r="V281" s="41"/>
      <c r="W281" s="41"/>
      <c r="X281" s="41"/>
      <c r="Y281" s="41"/>
      <c r="Z281" s="41"/>
      <c r="AA281" s="41"/>
      <c r="AB281" s="41"/>
      <c r="AC281" s="41"/>
      <c r="AD281" s="41"/>
      <c r="AE281" s="41"/>
      <c r="AR281" s="227" t="s">
        <v>409</v>
      </c>
      <c r="AT281" s="227" t="s">
        <v>330</v>
      </c>
      <c r="AU281" s="227" t="s">
        <v>83</v>
      </c>
      <c r="AY281" s="20" t="s">
        <v>180</v>
      </c>
      <c r="BE281" s="228">
        <f>IF(N281="základní",J281,0)</f>
        <v>0</v>
      </c>
      <c r="BF281" s="228">
        <f>IF(N281="snížená",J281,0)</f>
        <v>0</v>
      </c>
      <c r="BG281" s="228">
        <f>IF(N281="zákl. přenesená",J281,0)</f>
        <v>0</v>
      </c>
      <c r="BH281" s="228">
        <f>IF(N281="sníž. přenesená",J281,0)</f>
        <v>0</v>
      </c>
      <c r="BI281" s="228">
        <f>IF(N281="nulová",J281,0)</f>
        <v>0</v>
      </c>
      <c r="BJ281" s="20" t="s">
        <v>81</v>
      </c>
      <c r="BK281" s="228">
        <f>ROUND(I281*H281,2)</f>
        <v>0</v>
      </c>
      <c r="BL281" s="20" t="s">
        <v>279</v>
      </c>
      <c r="BM281" s="227" t="s">
        <v>449</v>
      </c>
    </row>
    <row r="282" s="14" customFormat="1">
      <c r="A282" s="14"/>
      <c r="B282" s="245"/>
      <c r="C282" s="246"/>
      <c r="D282" s="236" t="s">
        <v>190</v>
      </c>
      <c r="E282" s="247" t="s">
        <v>19</v>
      </c>
      <c r="F282" s="248" t="s">
        <v>433</v>
      </c>
      <c r="G282" s="246"/>
      <c r="H282" s="249">
        <v>170.58099999999999</v>
      </c>
      <c r="I282" s="250"/>
      <c r="J282" s="246"/>
      <c r="K282" s="246"/>
      <c r="L282" s="251"/>
      <c r="M282" s="252"/>
      <c r="N282" s="253"/>
      <c r="O282" s="253"/>
      <c r="P282" s="253"/>
      <c r="Q282" s="253"/>
      <c r="R282" s="253"/>
      <c r="S282" s="253"/>
      <c r="T282" s="254"/>
      <c r="U282" s="14"/>
      <c r="V282" s="14"/>
      <c r="W282" s="14"/>
      <c r="X282" s="14"/>
      <c r="Y282" s="14"/>
      <c r="Z282" s="14"/>
      <c r="AA282" s="14"/>
      <c r="AB282" s="14"/>
      <c r="AC282" s="14"/>
      <c r="AD282" s="14"/>
      <c r="AE282" s="14"/>
      <c r="AT282" s="255" t="s">
        <v>190</v>
      </c>
      <c r="AU282" s="255" t="s">
        <v>83</v>
      </c>
      <c r="AV282" s="14" t="s">
        <v>83</v>
      </c>
      <c r="AW282" s="14" t="s">
        <v>34</v>
      </c>
      <c r="AX282" s="14" t="s">
        <v>74</v>
      </c>
      <c r="AY282" s="255" t="s">
        <v>180</v>
      </c>
    </row>
    <row r="283" s="14" customFormat="1">
      <c r="A283" s="14"/>
      <c r="B283" s="245"/>
      <c r="C283" s="246"/>
      <c r="D283" s="236" t="s">
        <v>190</v>
      </c>
      <c r="E283" s="247" t="s">
        <v>19</v>
      </c>
      <c r="F283" s="248" t="s">
        <v>434</v>
      </c>
      <c r="G283" s="246"/>
      <c r="H283" s="249">
        <v>53.210000000000001</v>
      </c>
      <c r="I283" s="250"/>
      <c r="J283" s="246"/>
      <c r="K283" s="246"/>
      <c r="L283" s="251"/>
      <c r="M283" s="252"/>
      <c r="N283" s="253"/>
      <c r="O283" s="253"/>
      <c r="P283" s="253"/>
      <c r="Q283" s="253"/>
      <c r="R283" s="253"/>
      <c r="S283" s="253"/>
      <c r="T283" s="254"/>
      <c r="U283" s="14"/>
      <c r="V283" s="14"/>
      <c r="W283" s="14"/>
      <c r="X283" s="14"/>
      <c r="Y283" s="14"/>
      <c r="Z283" s="14"/>
      <c r="AA283" s="14"/>
      <c r="AB283" s="14"/>
      <c r="AC283" s="14"/>
      <c r="AD283" s="14"/>
      <c r="AE283" s="14"/>
      <c r="AT283" s="255" t="s">
        <v>190</v>
      </c>
      <c r="AU283" s="255" t="s">
        <v>83</v>
      </c>
      <c r="AV283" s="14" t="s">
        <v>83</v>
      </c>
      <c r="AW283" s="14" t="s">
        <v>34</v>
      </c>
      <c r="AX283" s="14" t="s">
        <v>74</v>
      </c>
      <c r="AY283" s="255" t="s">
        <v>180</v>
      </c>
    </row>
    <row r="284" s="15" customFormat="1">
      <c r="A284" s="15"/>
      <c r="B284" s="256"/>
      <c r="C284" s="257"/>
      <c r="D284" s="236" t="s">
        <v>190</v>
      </c>
      <c r="E284" s="258" t="s">
        <v>19</v>
      </c>
      <c r="F284" s="259" t="s">
        <v>227</v>
      </c>
      <c r="G284" s="257"/>
      <c r="H284" s="260">
        <v>223.791</v>
      </c>
      <c r="I284" s="261"/>
      <c r="J284" s="257"/>
      <c r="K284" s="257"/>
      <c r="L284" s="262"/>
      <c r="M284" s="263"/>
      <c r="N284" s="264"/>
      <c r="O284" s="264"/>
      <c r="P284" s="264"/>
      <c r="Q284" s="264"/>
      <c r="R284" s="264"/>
      <c r="S284" s="264"/>
      <c r="T284" s="265"/>
      <c r="U284" s="15"/>
      <c r="V284" s="15"/>
      <c r="W284" s="15"/>
      <c r="X284" s="15"/>
      <c r="Y284" s="15"/>
      <c r="Z284" s="15"/>
      <c r="AA284" s="15"/>
      <c r="AB284" s="15"/>
      <c r="AC284" s="15"/>
      <c r="AD284" s="15"/>
      <c r="AE284" s="15"/>
      <c r="AT284" s="266" t="s">
        <v>190</v>
      </c>
      <c r="AU284" s="266" t="s">
        <v>83</v>
      </c>
      <c r="AV284" s="15" t="s">
        <v>186</v>
      </c>
      <c r="AW284" s="15" t="s">
        <v>34</v>
      </c>
      <c r="AX284" s="15" t="s">
        <v>81</v>
      </c>
      <c r="AY284" s="266" t="s">
        <v>180</v>
      </c>
    </row>
    <row r="285" s="14" customFormat="1">
      <c r="A285" s="14"/>
      <c r="B285" s="245"/>
      <c r="C285" s="246"/>
      <c r="D285" s="236" t="s">
        <v>190</v>
      </c>
      <c r="E285" s="246"/>
      <c r="F285" s="248" t="s">
        <v>450</v>
      </c>
      <c r="G285" s="246"/>
      <c r="H285" s="249">
        <v>273.24900000000002</v>
      </c>
      <c r="I285" s="250"/>
      <c r="J285" s="246"/>
      <c r="K285" s="246"/>
      <c r="L285" s="251"/>
      <c r="M285" s="252"/>
      <c r="N285" s="253"/>
      <c r="O285" s="253"/>
      <c r="P285" s="253"/>
      <c r="Q285" s="253"/>
      <c r="R285" s="253"/>
      <c r="S285" s="253"/>
      <c r="T285" s="254"/>
      <c r="U285" s="14"/>
      <c r="V285" s="14"/>
      <c r="W285" s="14"/>
      <c r="X285" s="14"/>
      <c r="Y285" s="14"/>
      <c r="Z285" s="14"/>
      <c r="AA285" s="14"/>
      <c r="AB285" s="14"/>
      <c r="AC285" s="14"/>
      <c r="AD285" s="14"/>
      <c r="AE285" s="14"/>
      <c r="AT285" s="255" t="s">
        <v>190</v>
      </c>
      <c r="AU285" s="255" t="s">
        <v>83</v>
      </c>
      <c r="AV285" s="14" t="s">
        <v>83</v>
      </c>
      <c r="AW285" s="14" t="s">
        <v>4</v>
      </c>
      <c r="AX285" s="14" t="s">
        <v>81</v>
      </c>
      <c r="AY285" s="255" t="s">
        <v>180</v>
      </c>
    </row>
    <row r="286" s="2" customFormat="1" ht="24.15" customHeight="1">
      <c r="A286" s="41"/>
      <c r="B286" s="42"/>
      <c r="C286" s="216" t="s">
        <v>451</v>
      </c>
      <c r="D286" s="216" t="s">
        <v>182</v>
      </c>
      <c r="E286" s="217" t="s">
        <v>452</v>
      </c>
      <c r="F286" s="218" t="s">
        <v>453</v>
      </c>
      <c r="G286" s="219" t="s">
        <v>231</v>
      </c>
      <c r="H286" s="220">
        <v>1.641</v>
      </c>
      <c r="I286" s="221"/>
      <c r="J286" s="222">
        <f>ROUND(I286*H286,2)</f>
        <v>0</v>
      </c>
      <c r="K286" s="218" t="s">
        <v>185</v>
      </c>
      <c r="L286" s="47"/>
      <c r="M286" s="223" t="s">
        <v>19</v>
      </c>
      <c r="N286" s="224" t="s">
        <v>45</v>
      </c>
      <c r="O286" s="87"/>
      <c r="P286" s="225">
        <f>O286*H286</f>
        <v>0</v>
      </c>
      <c r="Q286" s="225">
        <v>0</v>
      </c>
      <c r="R286" s="225">
        <f>Q286*H286</f>
        <v>0</v>
      </c>
      <c r="S286" s="225">
        <v>0</v>
      </c>
      <c r="T286" s="226">
        <f>S286*H286</f>
        <v>0</v>
      </c>
      <c r="U286" s="41"/>
      <c r="V286" s="41"/>
      <c r="W286" s="41"/>
      <c r="X286" s="41"/>
      <c r="Y286" s="41"/>
      <c r="Z286" s="41"/>
      <c r="AA286" s="41"/>
      <c r="AB286" s="41"/>
      <c r="AC286" s="41"/>
      <c r="AD286" s="41"/>
      <c r="AE286" s="41"/>
      <c r="AR286" s="227" t="s">
        <v>279</v>
      </c>
      <c r="AT286" s="227" t="s">
        <v>182</v>
      </c>
      <c r="AU286" s="227" t="s">
        <v>83</v>
      </c>
      <c r="AY286" s="20" t="s">
        <v>180</v>
      </c>
      <c r="BE286" s="228">
        <f>IF(N286="základní",J286,0)</f>
        <v>0</v>
      </c>
      <c r="BF286" s="228">
        <f>IF(N286="snížená",J286,0)</f>
        <v>0</v>
      </c>
      <c r="BG286" s="228">
        <f>IF(N286="zákl. přenesená",J286,0)</f>
        <v>0</v>
      </c>
      <c r="BH286" s="228">
        <f>IF(N286="sníž. přenesená",J286,0)</f>
        <v>0</v>
      </c>
      <c r="BI286" s="228">
        <f>IF(N286="nulová",J286,0)</f>
        <v>0</v>
      </c>
      <c r="BJ286" s="20" t="s">
        <v>81</v>
      </c>
      <c r="BK286" s="228">
        <f>ROUND(I286*H286,2)</f>
        <v>0</v>
      </c>
      <c r="BL286" s="20" t="s">
        <v>279</v>
      </c>
      <c r="BM286" s="227" t="s">
        <v>454</v>
      </c>
    </row>
    <row r="287" s="2" customFormat="1">
      <c r="A287" s="41"/>
      <c r="B287" s="42"/>
      <c r="C287" s="43"/>
      <c r="D287" s="229" t="s">
        <v>188</v>
      </c>
      <c r="E287" s="43"/>
      <c r="F287" s="230" t="s">
        <v>455</v>
      </c>
      <c r="G287" s="43"/>
      <c r="H287" s="43"/>
      <c r="I287" s="231"/>
      <c r="J287" s="43"/>
      <c r="K287" s="43"/>
      <c r="L287" s="47"/>
      <c r="M287" s="232"/>
      <c r="N287" s="233"/>
      <c r="O287" s="87"/>
      <c r="P287" s="87"/>
      <c r="Q287" s="87"/>
      <c r="R287" s="87"/>
      <c r="S287" s="87"/>
      <c r="T287" s="88"/>
      <c r="U287" s="41"/>
      <c r="V287" s="41"/>
      <c r="W287" s="41"/>
      <c r="X287" s="41"/>
      <c r="Y287" s="41"/>
      <c r="Z287" s="41"/>
      <c r="AA287" s="41"/>
      <c r="AB287" s="41"/>
      <c r="AC287" s="41"/>
      <c r="AD287" s="41"/>
      <c r="AE287" s="41"/>
      <c r="AT287" s="20" t="s">
        <v>188</v>
      </c>
      <c r="AU287" s="20" t="s">
        <v>83</v>
      </c>
    </row>
    <row r="288" s="12" customFormat="1" ht="22.8" customHeight="1">
      <c r="A288" s="12"/>
      <c r="B288" s="200"/>
      <c r="C288" s="201"/>
      <c r="D288" s="202" t="s">
        <v>73</v>
      </c>
      <c r="E288" s="214" t="s">
        <v>456</v>
      </c>
      <c r="F288" s="214" t="s">
        <v>457</v>
      </c>
      <c r="G288" s="201"/>
      <c r="H288" s="201"/>
      <c r="I288" s="204"/>
      <c r="J288" s="215">
        <f>BK288</f>
        <v>0</v>
      </c>
      <c r="K288" s="201"/>
      <c r="L288" s="206"/>
      <c r="M288" s="207"/>
      <c r="N288" s="208"/>
      <c r="O288" s="208"/>
      <c r="P288" s="209">
        <f>SUM(P289:P311)</f>
        <v>0</v>
      </c>
      <c r="Q288" s="208"/>
      <c r="R288" s="209">
        <f>SUM(R289:R311)</f>
        <v>0.33188459999999997</v>
      </c>
      <c r="S288" s="208"/>
      <c r="T288" s="210">
        <f>SUM(T289:T311)</f>
        <v>0</v>
      </c>
      <c r="U288" s="12"/>
      <c r="V288" s="12"/>
      <c r="W288" s="12"/>
      <c r="X288" s="12"/>
      <c r="Y288" s="12"/>
      <c r="Z288" s="12"/>
      <c r="AA288" s="12"/>
      <c r="AB288" s="12"/>
      <c r="AC288" s="12"/>
      <c r="AD288" s="12"/>
      <c r="AE288" s="12"/>
      <c r="AR288" s="211" t="s">
        <v>83</v>
      </c>
      <c r="AT288" s="212" t="s">
        <v>73</v>
      </c>
      <c r="AU288" s="212" t="s">
        <v>81</v>
      </c>
      <c r="AY288" s="211" t="s">
        <v>180</v>
      </c>
      <c r="BK288" s="213">
        <f>SUM(BK289:BK311)</f>
        <v>0</v>
      </c>
    </row>
    <row r="289" s="2" customFormat="1" ht="16.5" customHeight="1">
      <c r="A289" s="41"/>
      <c r="B289" s="42"/>
      <c r="C289" s="216" t="s">
        <v>458</v>
      </c>
      <c r="D289" s="216" t="s">
        <v>182</v>
      </c>
      <c r="E289" s="217" t="s">
        <v>459</v>
      </c>
      <c r="F289" s="218" t="s">
        <v>460</v>
      </c>
      <c r="G289" s="219" t="s">
        <v>350</v>
      </c>
      <c r="H289" s="220">
        <v>24.5</v>
      </c>
      <c r="I289" s="221"/>
      <c r="J289" s="222">
        <f>ROUND(I289*H289,2)</f>
        <v>0</v>
      </c>
      <c r="K289" s="218" t="s">
        <v>202</v>
      </c>
      <c r="L289" s="47"/>
      <c r="M289" s="223" t="s">
        <v>19</v>
      </c>
      <c r="N289" s="224" t="s">
        <v>45</v>
      </c>
      <c r="O289" s="87"/>
      <c r="P289" s="225">
        <f>O289*H289</f>
        <v>0</v>
      </c>
      <c r="Q289" s="225">
        <v>0.0011999999999999999</v>
      </c>
      <c r="R289" s="225">
        <f>Q289*H289</f>
        <v>0.029399999999999999</v>
      </c>
      <c r="S289" s="225">
        <v>0</v>
      </c>
      <c r="T289" s="226">
        <f>S289*H289</f>
        <v>0</v>
      </c>
      <c r="U289" s="41"/>
      <c r="V289" s="41"/>
      <c r="W289" s="41"/>
      <c r="X289" s="41"/>
      <c r="Y289" s="41"/>
      <c r="Z289" s="41"/>
      <c r="AA289" s="41"/>
      <c r="AB289" s="41"/>
      <c r="AC289" s="41"/>
      <c r="AD289" s="41"/>
      <c r="AE289" s="41"/>
      <c r="AR289" s="227" t="s">
        <v>279</v>
      </c>
      <c r="AT289" s="227" t="s">
        <v>182</v>
      </c>
      <c r="AU289" s="227" t="s">
        <v>83</v>
      </c>
      <c r="AY289" s="20" t="s">
        <v>180</v>
      </c>
      <c r="BE289" s="228">
        <f>IF(N289="základní",J289,0)</f>
        <v>0</v>
      </c>
      <c r="BF289" s="228">
        <f>IF(N289="snížená",J289,0)</f>
        <v>0</v>
      </c>
      <c r="BG289" s="228">
        <f>IF(N289="zákl. přenesená",J289,0)</f>
        <v>0</v>
      </c>
      <c r="BH289" s="228">
        <f>IF(N289="sníž. přenesená",J289,0)</f>
        <v>0</v>
      </c>
      <c r="BI289" s="228">
        <f>IF(N289="nulová",J289,0)</f>
        <v>0</v>
      </c>
      <c r="BJ289" s="20" t="s">
        <v>81</v>
      </c>
      <c r="BK289" s="228">
        <f>ROUND(I289*H289,2)</f>
        <v>0</v>
      </c>
      <c r="BL289" s="20" t="s">
        <v>279</v>
      </c>
      <c r="BM289" s="227" t="s">
        <v>461</v>
      </c>
    </row>
    <row r="290" s="14" customFormat="1">
      <c r="A290" s="14"/>
      <c r="B290" s="245"/>
      <c r="C290" s="246"/>
      <c r="D290" s="236" t="s">
        <v>190</v>
      </c>
      <c r="E290" s="247" t="s">
        <v>19</v>
      </c>
      <c r="F290" s="248" t="s">
        <v>462</v>
      </c>
      <c r="G290" s="246"/>
      <c r="H290" s="249">
        <v>24.5</v>
      </c>
      <c r="I290" s="250"/>
      <c r="J290" s="246"/>
      <c r="K290" s="246"/>
      <c r="L290" s="251"/>
      <c r="M290" s="252"/>
      <c r="N290" s="253"/>
      <c r="O290" s="253"/>
      <c r="P290" s="253"/>
      <c r="Q290" s="253"/>
      <c r="R290" s="253"/>
      <c r="S290" s="253"/>
      <c r="T290" s="254"/>
      <c r="U290" s="14"/>
      <c r="V290" s="14"/>
      <c r="W290" s="14"/>
      <c r="X290" s="14"/>
      <c r="Y290" s="14"/>
      <c r="Z290" s="14"/>
      <c r="AA290" s="14"/>
      <c r="AB290" s="14"/>
      <c r="AC290" s="14"/>
      <c r="AD290" s="14"/>
      <c r="AE290" s="14"/>
      <c r="AT290" s="255" t="s">
        <v>190</v>
      </c>
      <c r="AU290" s="255" t="s">
        <v>83</v>
      </c>
      <c r="AV290" s="14" t="s">
        <v>83</v>
      </c>
      <c r="AW290" s="14" t="s">
        <v>34</v>
      </c>
      <c r="AX290" s="14" t="s">
        <v>81</v>
      </c>
      <c r="AY290" s="255" t="s">
        <v>180</v>
      </c>
    </row>
    <row r="291" s="2" customFormat="1" ht="16.5" customHeight="1">
      <c r="A291" s="41"/>
      <c r="B291" s="42"/>
      <c r="C291" s="216" t="s">
        <v>463</v>
      </c>
      <c r="D291" s="216" t="s">
        <v>182</v>
      </c>
      <c r="E291" s="217" t="s">
        <v>464</v>
      </c>
      <c r="F291" s="218" t="s">
        <v>465</v>
      </c>
      <c r="G291" s="219" t="s">
        <v>350</v>
      </c>
      <c r="H291" s="220">
        <v>8.5999999999999996</v>
      </c>
      <c r="I291" s="221"/>
      <c r="J291" s="222">
        <f>ROUND(I291*H291,2)</f>
        <v>0</v>
      </c>
      <c r="K291" s="218" t="s">
        <v>202</v>
      </c>
      <c r="L291" s="47"/>
      <c r="M291" s="223" t="s">
        <v>19</v>
      </c>
      <c r="N291" s="224" t="s">
        <v>45</v>
      </c>
      <c r="O291" s="87"/>
      <c r="P291" s="225">
        <f>O291*H291</f>
        <v>0</v>
      </c>
      <c r="Q291" s="225">
        <v>0.0015</v>
      </c>
      <c r="R291" s="225">
        <f>Q291*H291</f>
        <v>0.0129</v>
      </c>
      <c r="S291" s="225">
        <v>0</v>
      </c>
      <c r="T291" s="226">
        <f>S291*H291</f>
        <v>0</v>
      </c>
      <c r="U291" s="41"/>
      <c r="V291" s="41"/>
      <c r="W291" s="41"/>
      <c r="X291" s="41"/>
      <c r="Y291" s="41"/>
      <c r="Z291" s="41"/>
      <c r="AA291" s="41"/>
      <c r="AB291" s="41"/>
      <c r="AC291" s="41"/>
      <c r="AD291" s="41"/>
      <c r="AE291" s="41"/>
      <c r="AR291" s="227" t="s">
        <v>279</v>
      </c>
      <c r="AT291" s="227" t="s">
        <v>182</v>
      </c>
      <c r="AU291" s="227" t="s">
        <v>83</v>
      </c>
      <c r="AY291" s="20" t="s">
        <v>180</v>
      </c>
      <c r="BE291" s="228">
        <f>IF(N291="základní",J291,0)</f>
        <v>0</v>
      </c>
      <c r="BF291" s="228">
        <f>IF(N291="snížená",J291,0)</f>
        <v>0</v>
      </c>
      <c r="BG291" s="228">
        <f>IF(N291="zákl. přenesená",J291,0)</f>
        <v>0</v>
      </c>
      <c r="BH291" s="228">
        <f>IF(N291="sníž. přenesená",J291,0)</f>
        <v>0</v>
      </c>
      <c r="BI291" s="228">
        <f>IF(N291="nulová",J291,0)</f>
        <v>0</v>
      </c>
      <c r="BJ291" s="20" t="s">
        <v>81</v>
      </c>
      <c r="BK291" s="228">
        <f>ROUND(I291*H291,2)</f>
        <v>0</v>
      </c>
      <c r="BL291" s="20" t="s">
        <v>279</v>
      </c>
      <c r="BM291" s="227" t="s">
        <v>466</v>
      </c>
    </row>
    <row r="292" s="14" customFormat="1">
      <c r="A292" s="14"/>
      <c r="B292" s="245"/>
      <c r="C292" s="246"/>
      <c r="D292" s="236" t="s">
        <v>190</v>
      </c>
      <c r="E292" s="247" t="s">
        <v>19</v>
      </c>
      <c r="F292" s="248" t="s">
        <v>467</v>
      </c>
      <c r="G292" s="246"/>
      <c r="H292" s="249">
        <v>8.5999999999999996</v>
      </c>
      <c r="I292" s="250"/>
      <c r="J292" s="246"/>
      <c r="K292" s="246"/>
      <c r="L292" s="251"/>
      <c r="M292" s="252"/>
      <c r="N292" s="253"/>
      <c r="O292" s="253"/>
      <c r="P292" s="253"/>
      <c r="Q292" s="253"/>
      <c r="R292" s="253"/>
      <c r="S292" s="253"/>
      <c r="T292" s="254"/>
      <c r="U292" s="14"/>
      <c r="V292" s="14"/>
      <c r="W292" s="14"/>
      <c r="X292" s="14"/>
      <c r="Y292" s="14"/>
      <c r="Z292" s="14"/>
      <c r="AA292" s="14"/>
      <c r="AB292" s="14"/>
      <c r="AC292" s="14"/>
      <c r="AD292" s="14"/>
      <c r="AE292" s="14"/>
      <c r="AT292" s="255" t="s">
        <v>190</v>
      </c>
      <c r="AU292" s="255" t="s">
        <v>83</v>
      </c>
      <c r="AV292" s="14" t="s">
        <v>83</v>
      </c>
      <c r="AW292" s="14" t="s">
        <v>34</v>
      </c>
      <c r="AX292" s="14" t="s">
        <v>81</v>
      </c>
      <c r="AY292" s="255" t="s">
        <v>180</v>
      </c>
    </row>
    <row r="293" s="2" customFormat="1" ht="21.75" customHeight="1">
      <c r="A293" s="41"/>
      <c r="B293" s="42"/>
      <c r="C293" s="216" t="s">
        <v>468</v>
      </c>
      <c r="D293" s="216" t="s">
        <v>182</v>
      </c>
      <c r="E293" s="217" t="s">
        <v>469</v>
      </c>
      <c r="F293" s="218" t="s">
        <v>470</v>
      </c>
      <c r="G293" s="219" t="s">
        <v>122</v>
      </c>
      <c r="H293" s="220">
        <v>56.799999999999997</v>
      </c>
      <c r="I293" s="221"/>
      <c r="J293" s="222">
        <f>ROUND(I293*H293,2)</f>
        <v>0</v>
      </c>
      <c r="K293" s="218" t="s">
        <v>185</v>
      </c>
      <c r="L293" s="47"/>
      <c r="M293" s="223" t="s">
        <v>19</v>
      </c>
      <c r="N293" s="224" t="s">
        <v>45</v>
      </c>
      <c r="O293" s="87"/>
      <c r="P293" s="225">
        <f>O293*H293</f>
        <v>0</v>
      </c>
      <c r="Q293" s="225">
        <v>0</v>
      </c>
      <c r="R293" s="225">
        <f>Q293*H293</f>
        <v>0</v>
      </c>
      <c r="S293" s="225">
        <v>0</v>
      </c>
      <c r="T293" s="226">
        <f>S293*H293</f>
        <v>0</v>
      </c>
      <c r="U293" s="41"/>
      <c r="V293" s="41"/>
      <c r="W293" s="41"/>
      <c r="X293" s="41"/>
      <c r="Y293" s="41"/>
      <c r="Z293" s="41"/>
      <c r="AA293" s="41"/>
      <c r="AB293" s="41"/>
      <c r="AC293" s="41"/>
      <c r="AD293" s="41"/>
      <c r="AE293" s="41"/>
      <c r="AR293" s="227" t="s">
        <v>279</v>
      </c>
      <c r="AT293" s="227" t="s">
        <v>182</v>
      </c>
      <c r="AU293" s="227" t="s">
        <v>83</v>
      </c>
      <c r="AY293" s="20" t="s">
        <v>180</v>
      </c>
      <c r="BE293" s="228">
        <f>IF(N293="základní",J293,0)</f>
        <v>0</v>
      </c>
      <c r="BF293" s="228">
        <f>IF(N293="snížená",J293,0)</f>
        <v>0</v>
      </c>
      <c r="BG293" s="228">
        <f>IF(N293="zákl. přenesená",J293,0)</f>
        <v>0</v>
      </c>
      <c r="BH293" s="228">
        <f>IF(N293="sníž. přenesená",J293,0)</f>
        <v>0</v>
      </c>
      <c r="BI293" s="228">
        <f>IF(N293="nulová",J293,0)</f>
        <v>0</v>
      </c>
      <c r="BJ293" s="20" t="s">
        <v>81</v>
      </c>
      <c r="BK293" s="228">
        <f>ROUND(I293*H293,2)</f>
        <v>0</v>
      </c>
      <c r="BL293" s="20" t="s">
        <v>279</v>
      </c>
      <c r="BM293" s="227" t="s">
        <v>471</v>
      </c>
    </row>
    <row r="294" s="2" customFormat="1">
      <c r="A294" s="41"/>
      <c r="B294" s="42"/>
      <c r="C294" s="43"/>
      <c r="D294" s="229" t="s">
        <v>188</v>
      </c>
      <c r="E294" s="43"/>
      <c r="F294" s="230" t="s">
        <v>472</v>
      </c>
      <c r="G294" s="43"/>
      <c r="H294" s="43"/>
      <c r="I294" s="231"/>
      <c r="J294" s="43"/>
      <c r="K294" s="43"/>
      <c r="L294" s="47"/>
      <c r="M294" s="232"/>
      <c r="N294" s="233"/>
      <c r="O294" s="87"/>
      <c r="P294" s="87"/>
      <c r="Q294" s="87"/>
      <c r="R294" s="87"/>
      <c r="S294" s="87"/>
      <c r="T294" s="88"/>
      <c r="U294" s="41"/>
      <c r="V294" s="41"/>
      <c r="W294" s="41"/>
      <c r="X294" s="41"/>
      <c r="Y294" s="41"/>
      <c r="Z294" s="41"/>
      <c r="AA294" s="41"/>
      <c r="AB294" s="41"/>
      <c r="AC294" s="41"/>
      <c r="AD294" s="41"/>
      <c r="AE294" s="41"/>
      <c r="AT294" s="20" t="s">
        <v>188</v>
      </c>
      <c r="AU294" s="20" t="s">
        <v>83</v>
      </c>
    </row>
    <row r="295" s="14" customFormat="1">
      <c r="A295" s="14"/>
      <c r="B295" s="245"/>
      <c r="C295" s="246"/>
      <c r="D295" s="236" t="s">
        <v>190</v>
      </c>
      <c r="E295" s="247" t="s">
        <v>19</v>
      </c>
      <c r="F295" s="248" t="s">
        <v>473</v>
      </c>
      <c r="G295" s="246"/>
      <c r="H295" s="249">
        <v>56.799999999999997</v>
      </c>
      <c r="I295" s="250"/>
      <c r="J295" s="246"/>
      <c r="K295" s="246"/>
      <c r="L295" s="251"/>
      <c r="M295" s="252"/>
      <c r="N295" s="253"/>
      <c r="O295" s="253"/>
      <c r="P295" s="253"/>
      <c r="Q295" s="253"/>
      <c r="R295" s="253"/>
      <c r="S295" s="253"/>
      <c r="T295" s="254"/>
      <c r="U295" s="14"/>
      <c r="V295" s="14"/>
      <c r="W295" s="14"/>
      <c r="X295" s="14"/>
      <c r="Y295" s="14"/>
      <c r="Z295" s="14"/>
      <c r="AA295" s="14"/>
      <c r="AB295" s="14"/>
      <c r="AC295" s="14"/>
      <c r="AD295" s="14"/>
      <c r="AE295" s="14"/>
      <c r="AT295" s="255" t="s">
        <v>190</v>
      </c>
      <c r="AU295" s="255" t="s">
        <v>83</v>
      </c>
      <c r="AV295" s="14" t="s">
        <v>83</v>
      </c>
      <c r="AW295" s="14" t="s">
        <v>34</v>
      </c>
      <c r="AX295" s="14" t="s">
        <v>81</v>
      </c>
      <c r="AY295" s="255" t="s">
        <v>180</v>
      </c>
    </row>
    <row r="296" s="2" customFormat="1" ht="24.15" customHeight="1">
      <c r="A296" s="41"/>
      <c r="B296" s="42"/>
      <c r="C296" s="278" t="s">
        <v>474</v>
      </c>
      <c r="D296" s="278" t="s">
        <v>330</v>
      </c>
      <c r="E296" s="279" t="s">
        <v>475</v>
      </c>
      <c r="F296" s="280" t="s">
        <v>476</v>
      </c>
      <c r="G296" s="281" t="s">
        <v>122</v>
      </c>
      <c r="H296" s="282">
        <v>66.200000000000003</v>
      </c>
      <c r="I296" s="283"/>
      <c r="J296" s="284">
        <f>ROUND(I296*H296,2)</f>
        <v>0</v>
      </c>
      <c r="K296" s="280" t="s">
        <v>185</v>
      </c>
      <c r="L296" s="285"/>
      <c r="M296" s="286" t="s">
        <v>19</v>
      </c>
      <c r="N296" s="287" t="s">
        <v>45</v>
      </c>
      <c r="O296" s="87"/>
      <c r="P296" s="225">
        <f>O296*H296</f>
        <v>0</v>
      </c>
      <c r="Q296" s="225">
        <v>0.0023</v>
      </c>
      <c r="R296" s="225">
        <f>Q296*H296</f>
        <v>0.15226000000000001</v>
      </c>
      <c r="S296" s="225">
        <v>0</v>
      </c>
      <c r="T296" s="226">
        <f>S296*H296</f>
        <v>0</v>
      </c>
      <c r="U296" s="41"/>
      <c r="V296" s="41"/>
      <c r="W296" s="41"/>
      <c r="X296" s="41"/>
      <c r="Y296" s="41"/>
      <c r="Z296" s="41"/>
      <c r="AA296" s="41"/>
      <c r="AB296" s="41"/>
      <c r="AC296" s="41"/>
      <c r="AD296" s="41"/>
      <c r="AE296" s="41"/>
      <c r="AR296" s="227" t="s">
        <v>409</v>
      </c>
      <c r="AT296" s="227" t="s">
        <v>330</v>
      </c>
      <c r="AU296" s="227" t="s">
        <v>83</v>
      </c>
      <c r="AY296" s="20" t="s">
        <v>180</v>
      </c>
      <c r="BE296" s="228">
        <f>IF(N296="základní",J296,0)</f>
        <v>0</v>
      </c>
      <c r="BF296" s="228">
        <f>IF(N296="snížená",J296,0)</f>
        <v>0</v>
      </c>
      <c r="BG296" s="228">
        <f>IF(N296="zákl. přenesená",J296,0)</f>
        <v>0</v>
      </c>
      <c r="BH296" s="228">
        <f>IF(N296="sníž. přenesená",J296,0)</f>
        <v>0</v>
      </c>
      <c r="BI296" s="228">
        <f>IF(N296="nulová",J296,0)</f>
        <v>0</v>
      </c>
      <c r="BJ296" s="20" t="s">
        <v>81</v>
      </c>
      <c r="BK296" s="228">
        <f>ROUND(I296*H296,2)</f>
        <v>0</v>
      </c>
      <c r="BL296" s="20" t="s">
        <v>279</v>
      </c>
      <c r="BM296" s="227" t="s">
        <v>477</v>
      </c>
    </row>
    <row r="297" s="14" customFormat="1">
      <c r="A297" s="14"/>
      <c r="B297" s="245"/>
      <c r="C297" s="246"/>
      <c r="D297" s="236" t="s">
        <v>190</v>
      </c>
      <c r="E297" s="246"/>
      <c r="F297" s="248" t="s">
        <v>478</v>
      </c>
      <c r="G297" s="246"/>
      <c r="H297" s="249">
        <v>66.200000000000003</v>
      </c>
      <c r="I297" s="250"/>
      <c r="J297" s="246"/>
      <c r="K297" s="246"/>
      <c r="L297" s="251"/>
      <c r="M297" s="252"/>
      <c r="N297" s="253"/>
      <c r="O297" s="253"/>
      <c r="P297" s="253"/>
      <c r="Q297" s="253"/>
      <c r="R297" s="253"/>
      <c r="S297" s="253"/>
      <c r="T297" s="254"/>
      <c r="U297" s="14"/>
      <c r="V297" s="14"/>
      <c r="W297" s="14"/>
      <c r="X297" s="14"/>
      <c r="Y297" s="14"/>
      <c r="Z297" s="14"/>
      <c r="AA297" s="14"/>
      <c r="AB297" s="14"/>
      <c r="AC297" s="14"/>
      <c r="AD297" s="14"/>
      <c r="AE297" s="14"/>
      <c r="AT297" s="255" t="s">
        <v>190</v>
      </c>
      <c r="AU297" s="255" t="s">
        <v>83</v>
      </c>
      <c r="AV297" s="14" t="s">
        <v>83</v>
      </c>
      <c r="AW297" s="14" t="s">
        <v>4</v>
      </c>
      <c r="AX297" s="14" t="s">
        <v>81</v>
      </c>
      <c r="AY297" s="255" t="s">
        <v>180</v>
      </c>
    </row>
    <row r="298" s="2" customFormat="1" ht="21.75" customHeight="1">
      <c r="A298" s="41"/>
      <c r="B298" s="42"/>
      <c r="C298" s="216" t="s">
        <v>479</v>
      </c>
      <c r="D298" s="216" t="s">
        <v>182</v>
      </c>
      <c r="E298" s="217" t="s">
        <v>480</v>
      </c>
      <c r="F298" s="218" t="s">
        <v>481</v>
      </c>
      <c r="G298" s="219" t="s">
        <v>122</v>
      </c>
      <c r="H298" s="220">
        <v>56.799999999999997</v>
      </c>
      <c r="I298" s="221"/>
      <c r="J298" s="222">
        <f>ROUND(I298*H298,2)</f>
        <v>0</v>
      </c>
      <c r="K298" s="218" t="s">
        <v>185</v>
      </c>
      <c r="L298" s="47"/>
      <c r="M298" s="223" t="s">
        <v>19</v>
      </c>
      <c r="N298" s="224" t="s">
        <v>45</v>
      </c>
      <c r="O298" s="87"/>
      <c r="P298" s="225">
        <f>O298*H298</f>
        <v>0</v>
      </c>
      <c r="Q298" s="225">
        <v>3.0000000000000001E-05</v>
      </c>
      <c r="R298" s="225">
        <f>Q298*H298</f>
        <v>0.001704</v>
      </c>
      <c r="S298" s="225">
        <v>0</v>
      </c>
      <c r="T298" s="226">
        <f>S298*H298</f>
        <v>0</v>
      </c>
      <c r="U298" s="41"/>
      <c r="V298" s="41"/>
      <c r="W298" s="41"/>
      <c r="X298" s="41"/>
      <c r="Y298" s="41"/>
      <c r="Z298" s="41"/>
      <c r="AA298" s="41"/>
      <c r="AB298" s="41"/>
      <c r="AC298" s="41"/>
      <c r="AD298" s="41"/>
      <c r="AE298" s="41"/>
      <c r="AR298" s="227" t="s">
        <v>279</v>
      </c>
      <c r="AT298" s="227" t="s">
        <v>182</v>
      </c>
      <c r="AU298" s="227" t="s">
        <v>83</v>
      </c>
      <c r="AY298" s="20" t="s">
        <v>180</v>
      </c>
      <c r="BE298" s="228">
        <f>IF(N298="základní",J298,0)</f>
        <v>0</v>
      </c>
      <c r="BF298" s="228">
        <f>IF(N298="snížená",J298,0)</f>
        <v>0</v>
      </c>
      <c r="BG298" s="228">
        <f>IF(N298="zákl. přenesená",J298,0)</f>
        <v>0</v>
      </c>
      <c r="BH298" s="228">
        <f>IF(N298="sníž. přenesená",J298,0)</f>
        <v>0</v>
      </c>
      <c r="BI298" s="228">
        <f>IF(N298="nulová",J298,0)</f>
        <v>0</v>
      </c>
      <c r="BJ298" s="20" t="s">
        <v>81</v>
      </c>
      <c r="BK298" s="228">
        <f>ROUND(I298*H298,2)</f>
        <v>0</v>
      </c>
      <c r="BL298" s="20" t="s">
        <v>279</v>
      </c>
      <c r="BM298" s="227" t="s">
        <v>482</v>
      </c>
    </row>
    <row r="299" s="2" customFormat="1">
      <c r="A299" s="41"/>
      <c r="B299" s="42"/>
      <c r="C299" s="43"/>
      <c r="D299" s="229" t="s">
        <v>188</v>
      </c>
      <c r="E299" s="43"/>
      <c r="F299" s="230" t="s">
        <v>483</v>
      </c>
      <c r="G299" s="43"/>
      <c r="H299" s="43"/>
      <c r="I299" s="231"/>
      <c r="J299" s="43"/>
      <c r="K299" s="43"/>
      <c r="L299" s="47"/>
      <c r="M299" s="232"/>
      <c r="N299" s="233"/>
      <c r="O299" s="87"/>
      <c r="P299" s="87"/>
      <c r="Q299" s="87"/>
      <c r="R299" s="87"/>
      <c r="S299" s="87"/>
      <c r="T299" s="88"/>
      <c r="U299" s="41"/>
      <c r="V299" s="41"/>
      <c r="W299" s="41"/>
      <c r="X299" s="41"/>
      <c r="Y299" s="41"/>
      <c r="Z299" s="41"/>
      <c r="AA299" s="41"/>
      <c r="AB299" s="41"/>
      <c r="AC299" s="41"/>
      <c r="AD299" s="41"/>
      <c r="AE299" s="41"/>
      <c r="AT299" s="20" t="s">
        <v>188</v>
      </c>
      <c r="AU299" s="20" t="s">
        <v>83</v>
      </c>
    </row>
    <row r="300" s="14" customFormat="1">
      <c r="A300" s="14"/>
      <c r="B300" s="245"/>
      <c r="C300" s="246"/>
      <c r="D300" s="236" t="s">
        <v>190</v>
      </c>
      <c r="E300" s="247" t="s">
        <v>19</v>
      </c>
      <c r="F300" s="248" t="s">
        <v>473</v>
      </c>
      <c r="G300" s="246"/>
      <c r="H300" s="249">
        <v>56.799999999999997</v>
      </c>
      <c r="I300" s="250"/>
      <c r="J300" s="246"/>
      <c r="K300" s="246"/>
      <c r="L300" s="251"/>
      <c r="M300" s="252"/>
      <c r="N300" s="253"/>
      <c r="O300" s="253"/>
      <c r="P300" s="253"/>
      <c r="Q300" s="253"/>
      <c r="R300" s="253"/>
      <c r="S300" s="253"/>
      <c r="T300" s="254"/>
      <c r="U300" s="14"/>
      <c r="V300" s="14"/>
      <c r="W300" s="14"/>
      <c r="X300" s="14"/>
      <c r="Y300" s="14"/>
      <c r="Z300" s="14"/>
      <c r="AA300" s="14"/>
      <c r="AB300" s="14"/>
      <c r="AC300" s="14"/>
      <c r="AD300" s="14"/>
      <c r="AE300" s="14"/>
      <c r="AT300" s="255" t="s">
        <v>190</v>
      </c>
      <c r="AU300" s="255" t="s">
        <v>83</v>
      </c>
      <c r="AV300" s="14" t="s">
        <v>83</v>
      </c>
      <c r="AW300" s="14" t="s">
        <v>34</v>
      </c>
      <c r="AX300" s="14" t="s">
        <v>81</v>
      </c>
      <c r="AY300" s="255" t="s">
        <v>180</v>
      </c>
    </row>
    <row r="301" s="2" customFormat="1" ht="16.5" customHeight="1">
      <c r="A301" s="41"/>
      <c r="B301" s="42"/>
      <c r="C301" s="278" t="s">
        <v>484</v>
      </c>
      <c r="D301" s="278" t="s">
        <v>330</v>
      </c>
      <c r="E301" s="279" t="s">
        <v>485</v>
      </c>
      <c r="F301" s="280" t="s">
        <v>486</v>
      </c>
      <c r="G301" s="281" t="s">
        <v>122</v>
      </c>
      <c r="H301" s="282">
        <v>66.200000000000003</v>
      </c>
      <c r="I301" s="283"/>
      <c r="J301" s="284">
        <f>ROUND(I301*H301,2)</f>
        <v>0</v>
      </c>
      <c r="K301" s="280" t="s">
        <v>185</v>
      </c>
      <c r="L301" s="285"/>
      <c r="M301" s="286" t="s">
        <v>19</v>
      </c>
      <c r="N301" s="287" t="s">
        <v>45</v>
      </c>
      <c r="O301" s="87"/>
      <c r="P301" s="225">
        <f>O301*H301</f>
        <v>0</v>
      </c>
      <c r="Q301" s="225">
        <v>0.0019</v>
      </c>
      <c r="R301" s="225">
        <f>Q301*H301</f>
        <v>0.12578</v>
      </c>
      <c r="S301" s="225">
        <v>0</v>
      </c>
      <c r="T301" s="226">
        <f>S301*H301</f>
        <v>0</v>
      </c>
      <c r="U301" s="41"/>
      <c r="V301" s="41"/>
      <c r="W301" s="41"/>
      <c r="X301" s="41"/>
      <c r="Y301" s="41"/>
      <c r="Z301" s="41"/>
      <c r="AA301" s="41"/>
      <c r="AB301" s="41"/>
      <c r="AC301" s="41"/>
      <c r="AD301" s="41"/>
      <c r="AE301" s="41"/>
      <c r="AR301" s="227" t="s">
        <v>409</v>
      </c>
      <c r="AT301" s="227" t="s">
        <v>330</v>
      </c>
      <c r="AU301" s="227" t="s">
        <v>83</v>
      </c>
      <c r="AY301" s="20" t="s">
        <v>180</v>
      </c>
      <c r="BE301" s="228">
        <f>IF(N301="základní",J301,0)</f>
        <v>0</v>
      </c>
      <c r="BF301" s="228">
        <f>IF(N301="snížená",J301,0)</f>
        <v>0</v>
      </c>
      <c r="BG301" s="228">
        <f>IF(N301="zákl. přenesená",J301,0)</f>
        <v>0</v>
      </c>
      <c r="BH301" s="228">
        <f>IF(N301="sníž. přenesená",J301,0)</f>
        <v>0</v>
      </c>
      <c r="BI301" s="228">
        <f>IF(N301="nulová",J301,0)</f>
        <v>0</v>
      </c>
      <c r="BJ301" s="20" t="s">
        <v>81</v>
      </c>
      <c r="BK301" s="228">
        <f>ROUND(I301*H301,2)</f>
        <v>0</v>
      </c>
      <c r="BL301" s="20" t="s">
        <v>279</v>
      </c>
      <c r="BM301" s="227" t="s">
        <v>487</v>
      </c>
    </row>
    <row r="302" s="14" customFormat="1">
      <c r="A302" s="14"/>
      <c r="B302" s="245"/>
      <c r="C302" s="246"/>
      <c r="D302" s="236" t="s">
        <v>190</v>
      </c>
      <c r="E302" s="246"/>
      <c r="F302" s="248" t="s">
        <v>478</v>
      </c>
      <c r="G302" s="246"/>
      <c r="H302" s="249">
        <v>66.200000000000003</v>
      </c>
      <c r="I302" s="250"/>
      <c r="J302" s="246"/>
      <c r="K302" s="246"/>
      <c r="L302" s="251"/>
      <c r="M302" s="252"/>
      <c r="N302" s="253"/>
      <c r="O302" s="253"/>
      <c r="P302" s="253"/>
      <c r="Q302" s="253"/>
      <c r="R302" s="253"/>
      <c r="S302" s="253"/>
      <c r="T302" s="254"/>
      <c r="U302" s="14"/>
      <c r="V302" s="14"/>
      <c r="W302" s="14"/>
      <c r="X302" s="14"/>
      <c r="Y302" s="14"/>
      <c r="Z302" s="14"/>
      <c r="AA302" s="14"/>
      <c r="AB302" s="14"/>
      <c r="AC302" s="14"/>
      <c r="AD302" s="14"/>
      <c r="AE302" s="14"/>
      <c r="AT302" s="255" t="s">
        <v>190</v>
      </c>
      <c r="AU302" s="255" t="s">
        <v>83</v>
      </c>
      <c r="AV302" s="14" t="s">
        <v>83</v>
      </c>
      <c r="AW302" s="14" t="s">
        <v>4</v>
      </c>
      <c r="AX302" s="14" t="s">
        <v>81</v>
      </c>
      <c r="AY302" s="255" t="s">
        <v>180</v>
      </c>
    </row>
    <row r="303" s="2" customFormat="1" ht="37.8" customHeight="1">
      <c r="A303" s="41"/>
      <c r="B303" s="42"/>
      <c r="C303" s="216" t="s">
        <v>488</v>
      </c>
      <c r="D303" s="216" t="s">
        <v>182</v>
      </c>
      <c r="E303" s="217" t="s">
        <v>489</v>
      </c>
      <c r="F303" s="218" t="s">
        <v>490</v>
      </c>
      <c r="G303" s="219" t="s">
        <v>122</v>
      </c>
      <c r="H303" s="220">
        <v>56.799999999999997</v>
      </c>
      <c r="I303" s="221"/>
      <c r="J303" s="222">
        <f>ROUND(I303*H303,2)</f>
        <v>0</v>
      </c>
      <c r="K303" s="218" t="s">
        <v>202</v>
      </c>
      <c r="L303" s="47"/>
      <c r="M303" s="223" t="s">
        <v>19</v>
      </c>
      <c r="N303" s="224" t="s">
        <v>45</v>
      </c>
      <c r="O303" s="87"/>
      <c r="P303" s="225">
        <f>O303*H303</f>
        <v>0</v>
      </c>
      <c r="Q303" s="225">
        <v>0</v>
      </c>
      <c r="R303" s="225">
        <f>Q303*H303</f>
        <v>0</v>
      </c>
      <c r="S303" s="225">
        <v>0</v>
      </c>
      <c r="T303" s="226">
        <f>S303*H303</f>
        <v>0</v>
      </c>
      <c r="U303" s="41"/>
      <c r="V303" s="41"/>
      <c r="W303" s="41"/>
      <c r="X303" s="41"/>
      <c r="Y303" s="41"/>
      <c r="Z303" s="41"/>
      <c r="AA303" s="41"/>
      <c r="AB303" s="41"/>
      <c r="AC303" s="41"/>
      <c r="AD303" s="41"/>
      <c r="AE303" s="41"/>
      <c r="AR303" s="227" t="s">
        <v>279</v>
      </c>
      <c r="AT303" s="227" t="s">
        <v>182</v>
      </c>
      <c r="AU303" s="227" t="s">
        <v>83</v>
      </c>
      <c r="AY303" s="20" t="s">
        <v>180</v>
      </c>
      <c r="BE303" s="228">
        <f>IF(N303="základní",J303,0)</f>
        <v>0</v>
      </c>
      <c r="BF303" s="228">
        <f>IF(N303="snížená",J303,0)</f>
        <v>0</v>
      </c>
      <c r="BG303" s="228">
        <f>IF(N303="zákl. přenesená",J303,0)</f>
        <v>0</v>
      </c>
      <c r="BH303" s="228">
        <f>IF(N303="sníž. přenesená",J303,0)</f>
        <v>0</v>
      </c>
      <c r="BI303" s="228">
        <f>IF(N303="nulová",J303,0)</f>
        <v>0</v>
      </c>
      <c r="BJ303" s="20" t="s">
        <v>81</v>
      </c>
      <c r="BK303" s="228">
        <f>ROUND(I303*H303,2)</f>
        <v>0</v>
      </c>
      <c r="BL303" s="20" t="s">
        <v>279</v>
      </c>
      <c r="BM303" s="227" t="s">
        <v>491</v>
      </c>
    </row>
    <row r="304" s="14" customFormat="1">
      <c r="A304" s="14"/>
      <c r="B304" s="245"/>
      <c r="C304" s="246"/>
      <c r="D304" s="236" t="s">
        <v>190</v>
      </c>
      <c r="E304" s="247" t="s">
        <v>19</v>
      </c>
      <c r="F304" s="248" t="s">
        <v>473</v>
      </c>
      <c r="G304" s="246"/>
      <c r="H304" s="249">
        <v>56.799999999999997</v>
      </c>
      <c r="I304" s="250"/>
      <c r="J304" s="246"/>
      <c r="K304" s="246"/>
      <c r="L304" s="251"/>
      <c r="M304" s="252"/>
      <c r="N304" s="253"/>
      <c r="O304" s="253"/>
      <c r="P304" s="253"/>
      <c r="Q304" s="253"/>
      <c r="R304" s="253"/>
      <c r="S304" s="253"/>
      <c r="T304" s="254"/>
      <c r="U304" s="14"/>
      <c r="V304" s="14"/>
      <c r="W304" s="14"/>
      <c r="X304" s="14"/>
      <c r="Y304" s="14"/>
      <c r="Z304" s="14"/>
      <c r="AA304" s="14"/>
      <c r="AB304" s="14"/>
      <c r="AC304" s="14"/>
      <c r="AD304" s="14"/>
      <c r="AE304" s="14"/>
      <c r="AT304" s="255" t="s">
        <v>190</v>
      </c>
      <c r="AU304" s="255" t="s">
        <v>83</v>
      </c>
      <c r="AV304" s="14" t="s">
        <v>83</v>
      </c>
      <c r="AW304" s="14" t="s">
        <v>34</v>
      </c>
      <c r="AX304" s="14" t="s">
        <v>81</v>
      </c>
      <c r="AY304" s="255" t="s">
        <v>180</v>
      </c>
    </row>
    <row r="305" s="2" customFormat="1" ht="21.75" customHeight="1">
      <c r="A305" s="41"/>
      <c r="B305" s="42"/>
      <c r="C305" s="216" t="s">
        <v>492</v>
      </c>
      <c r="D305" s="216" t="s">
        <v>182</v>
      </c>
      <c r="E305" s="217" t="s">
        <v>493</v>
      </c>
      <c r="F305" s="218" t="s">
        <v>494</v>
      </c>
      <c r="G305" s="219" t="s">
        <v>122</v>
      </c>
      <c r="H305" s="220">
        <v>56.799999999999997</v>
      </c>
      <c r="I305" s="221"/>
      <c r="J305" s="222">
        <f>ROUND(I305*H305,2)</f>
        <v>0</v>
      </c>
      <c r="K305" s="218" t="s">
        <v>185</v>
      </c>
      <c r="L305" s="47"/>
      <c r="M305" s="223" t="s">
        <v>19</v>
      </c>
      <c r="N305" s="224" t="s">
        <v>45</v>
      </c>
      <c r="O305" s="87"/>
      <c r="P305" s="225">
        <f>O305*H305</f>
        <v>0</v>
      </c>
      <c r="Q305" s="225">
        <v>0</v>
      </c>
      <c r="R305" s="225">
        <f>Q305*H305</f>
        <v>0</v>
      </c>
      <c r="S305" s="225">
        <v>0</v>
      </c>
      <c r="T305" s="226">
        <f>S305*H305</f>
        <v>0</v>
      </c>
      <c r="U305" s="41"/>
      <c r="V305" s="41"/>
      <c r="W305" s="41"/>
      <c r="X305" s="41"/>
      <c r="Y305" s="41"/>
      <c r="Z305" s="41"/>
      <c r="AA305" s="41"/>
      <c r="AB305" s="41"/>
      <c r="AC305" s="41"/>
      <c r="AD305" s="41"/>
      <c r="AE305" s="41"/>
      <c r="AR305" s="227" t="s">
        <v>279</v>
      </c>
      <c r="AT305" s="227" t="s">
        <v>182</v>
      </c>
      <c r="AU305" s="227" t="s">
        <v>83</v>
      </c>
      <c r="AY305" s="20" t="s">
        <v>180</v>
      </c>
      <c r="BE305" s="228">
        <f>IF(N305="základní",J305,0)</f>
        <v>0</v>
      </c>
      <c r="BF305" s="228">
        <f>IF(N305="snížená",J305,0)</f>
        <v>0</v>
      </c>
      <c r="BG305" s="228">
        <f>IF(N305="zákl. přenesená",J305,0)</f>
        <v>0</v>
      </c>
      <c r="BH305" s="228">
        <f>IF(N305="sníž. přenesená",J305,0)</f>
        <v>0</v>
      </c>
      <c r="BI305" s="228">
        <f>IF(N305="nulová",J305,0)</f>
        <v>0</v>
      </c>
      <c r="BJ305" s="20" t="s">
        <v>81</v>
      </c>
      <c r="BK305" s="228">
        <f>ROUND(I305*H305,2)</f>
        <v>0</v>
      </c>
      <c r="BL305" s="20" t="s">
        <v>279</v>
      </c>
      <c r="BM305" s="227" t="s">
        <v>495</v>
      </c>
    </row>
    <row r="306" s="2" customFormat="1">
      <c r="A306" s="41"/>
      <c r="B306" s="42"/>
      <c r="C306" s="43"/>
      <c r="D306" s="229" t="s">
        <v>188</v>
      </c>
      <c r="E306" s="43"/>
      <c r="F306" s="230" t="s">
        <v>496</v>
      </c>
      <c r="G306" s="43"/>
      <c r="H306" s="43"/>
      <c r="I306" s="231"/>
      <c r="J306" s="43"/>
      <c r="K306" s="43"/>
      <c r="L306" s="47"/>
      <c r="M306" s="232"/>
      <c r="N306" s="233"/>
      <c r="O306" s="87"/>
      <c r="P306" s="87"/>
      <c r="Q306" s="87"/>
      <c r="R306" s="87"/>
      <c r="S306" s="87"/>
      <c r="T306" s="88"/>
      <c r="U306" s="41"/>
      <c r="V306" s="41"/>
      <c r="W306" s="41"/>
      <c r="X306" s="41"/>
      <c r="Y306" s="41"/>
      <c r="Z306" s="41"/>
      <c r="AA306" s="41"/>
      <c r="AB306" s="41"/>
      <c r="AC306" s="41"/>
      <c r="AD306" s="41"/>
      <c r="AE306" s="41"/>
      <c r="AT306" s="20" t="s">
        <v>188</v>
      </c>
      <c r="AU306" s="20" t="s">
        <v>83</v>
      </c>
    </row>
    <row r="307" s="14" customFormat="1">
      <c r="A307" s="14"/>
      <c r="B307" s="245"/>
      <c r="C307" s="246"/>
      <c r="D307" s="236" t="s">
        <v>190</v>
      </c>
      <c r="E307" s="247" t="s">
        <v>19</v>
      </c>
      <c r="F307" s="248" t="s">
        <v>473</v>
      </c>
      <c r="G307" s="246"/>
      <c r="H307" s="249">
        <v>56.799999999999997</v>
      </c>
      <c r="I307" s="250"/>
      <c r="J307" s="246"/>
      <c r="K307" s="246"/>
      <c r="L307" s="251"/>
      <c r="M307" s="252"/>
      <c r="N307" s="253"/>
      <c r="O307" s="253"/>
      <c r="P307" s="253"/>
      <c r="Q307" s="253"/>
      <c r="R307" s="253"/>
      <c r="S307" s="253"/>
      <c r="T307" s="254"/>
      <c r="U307" s="14"/>
      <c r="V307" s="14"/>
      <c r="W307" s="14"/>
      <c r="X307" s="14"/>
      <c r="Y307" s="14"/>
      <c r="Z307" s="14"/>
      <c r="AA307" s="14"/>
      <c r="AB307" s="14"/>
      <c r="AC307" s="14"/>
      <c r="AD307" s="14"/>
      <c r="AE307" s="14"/>
      <c r="AT307" s="255" t="s">
        <v>190</v>
      </c>
      <c r="AU307" s="255" t="s">
        <v>83</v>
      </c>
      <c r="AV307" s="14" t="s">
        <v>83</v>
      </c>
      <c r="AW307" s="14" t="s">
        <v>34</v>
      </c>
      <c r="AX307" s="14" t="s">
        <v>81</v>
      </c>
      <c r="AY307" s="255" t="s">
        <v>180</v>
      </c>
    </row>
    <row r="308" s="2" customFormat="1" ht="16.5" customHeight="1">
      <c r="A308" s="41"/>
      <c r="B308" s="42"/>
      <c r="C308" s="278" t="s">
        <v>497</v>
      </c>
      <c r="D308" s="278" t="s">
        <v>330</v>
      </c>
      <c r="E308" s="279" t="s">
        <v>498</v>
      </c>
      <c r="F308" s="280" t="s">
        <v>499</v>
      </c>
      <c r="G308" s="281" t="s">
        <v>122</v>
      </c>
      <c r="H308" s="282">
        <v>65.603999999999999</v>
      </c>
      <c r="I308" s="283"/>
      <c r="J308" s="284">
        <f>ROUND(I308*H308,2)</f>
        <v>0</v>
      </c>
      <c r="K308" s="280" t="s">
        <v>202</v>
      </c>
      <c r="L308" s="285"/>
      <c r="M308" s="286" t="s">
        <v>19</v>
      </c>
      <c r="N308" s="287" t="s">
        <v>45</v>
      </c>
      <c r="O308" s="87"/>
      <c r="P308" s="225">
        <f>O308*H308</f>
        <v>0</v>
      </c>
      <c r="Q308" s="225">
        <v>0.00014999999999999999</v>
      </c>
      <c r="R308" s="225">
        <f>Q308*H308</f>
        <v>0.0098405999999999997</v>
      </c>
      <c r="S308" s="225">
        <v>0</v>
      </c>
      <c r="T308" s="226">
        <f>S308*H308</f>
        <v>0</v>
      </c>
      <c r="U308" s="41"/>
      <c r="V308" s="41"/>
      <c r="W308" s="41"/>
      <c r="X308" s="41"/>
      <c r="Y308" s="41"/>
      <c r="Z308" s="41"/>
      <c r="AA308" s="41"/>
      <c r="AB308" s="41"/>
      <c r="AC308" s="41"/>
      <c r="AD308" s="41"/>
      <c r="AE308" s="41"/>
      <c r="AR308" s="227" t="s">
        <v>409</v>
      </c>
      <c r="AT308" s="227" t="s">
        <v>330</v>
      </c>
      <c r="AU308" s="227" t="s">
        <v>83</v>
      </c>
      <c r="AY308" s="20" t="s">
        <v>180</v>
      </c>
      <c r="BE308" s="228">
        <f>IF(N308="základní",J308,0)</f>
        <v>0</v>
      </c>
      <c r="BF308" s="228">
        <f>IF(N308="snížená",J308,0)</f>
        <v>0</v>
      </c>
      <c r="BG308" s="228">
        <f>IF(N308="zákl. přenesená",J308,0)</f>
        <v>0</v>
      </c>
      <c r="BH308" s="228">
        <f>IF(N308="sníž. přenesená",J308,0)</f>
        <v>0</v>
      </c>
      <c r="BI308" s="228">
        <f>IF(N308="nulová",J308,0)</f>
        <v>0</v>
      </c>
      <c r="BJ308" s="20" t="s">
        <v>81</v>
      </c>
      <c r="BK308" s="228">
        <f>ROUND(I308*H308,2)</f>
        <v>0</v>
      </c>
      <c r="BL308" s="20" t="s">
        <v>279</v>
      </c>
      <c r="BM308" s="227" t="s">
        <v>500</v>
      </c>
    </row>
    <row r="309" s="14" customFormat="1">
      <c r="A309" s="14"/>
      <c r="B309" s="245"/>
      <c r="C309" s="246"/>
      <c r="D309" s="236" t="s">
        <v>190</v>
      </c>
      <c r="E309" s="246"/>
      <c r="F309" s="248" t="s">
        <v>501</v>
      </c>
      <c r="G309" s="246"/>
      <c r="H309" s="249">
        <v>65.603999999999999</v>
      </c>
      <c r="I309" s="250"/>
      <c r="J309" s="246"/>
      <c r="K309" s="246"/>
      <c r="L309" s="251"/>
      <c r="M309" s="252"/>
      <c r="N309" s="253"/>
      <c r="O309" s="253"/>
      <c r="P309" s="253"/>
      <c r="Q309" s="253"/>
      <c r="R309" s="253"/>
      <c r="S309" s="253"/>
      <c r="T309" s="254"/>
      <c r="U309" s="14"/>
      <c r="V309" s="14"/>
      <c r="W309" s="14"/>
      <c r="X309" s="14"/>
      <c r="Y309" s="14"/>
      <c r="Z309" s="14"/>
      <c r="AA309" s="14"/>
      <c r="AB309" s="14"/>
      <c r="AC309" s="14"/>
      <c r="AD309" s="14"/>
      <c r="AE309" s="14"/>
      <c r="AT309" s="255" t="s">
        <v>190</v>
      </c>
      <c r="AU309" s="255" t="s">
        <v>83</v>
      </c>
      <c r="AV309" s="14" t="s">
        <v>83</v>
      </c>
      <c r="AW309" s="14" t="s">
        <v>4</v>
      </c>
      <c r="AX309" s="14" t="s">
        <v>81</v>
      </c>
      <c r="AY309" s="255" t="s">
        <v>180</v>
      </c>
    </row>
    <row r="310" s="2" customFormat="1" ht="24.15" customHeight="1">
      <c r="A310" s="41"/>
      <c r="B310" s="42"/>
      <c r="C310" s="216" t="s">
        <v>502</v>
      </c>
      <c r="D310" s="216" t="s">
        <v>182</v>
      </c>
      <c r="E310" s="217" t="s">
        <v>503</v>
      </c>
      <c r="F310" s="218" t="s">
        <v>504</v>
      </c>
      <c r="G310" s="219" t="s">
        <v>231</v>
      </c>
      <c r="H310" s="220">
        <v>0.33200000000000002</v>
      </c>
      <c r="I310" s="221"/>
      <c r="J310" s="222">
        <f>ROUND(I310*H310,2)</f>
        <v>0</v>
      </c>
      <c r="K310" s="218" t="s">
        <v>185</v>
      </c>
      <c r="L310" s="47"/>
      <c r="M310" s="223" t="s">
        <v>19</v>
      </c>
      <c r="N310" s="224" t="s">
        <v>45</v>
      </c>
      <c r="O310" s="87"/>
      <c r="P310" s="225">
        <f>O310*H310</f>
        <v>0</v>
      </c>
      <c r="Q310" s="225">
        <v>0</v>
      </c>
      <c r="R310" s="225">
        <f>Q310*H310</f>
        <v>0</v>
      </c>
      <c r="S310" s="225">
        <v>0</v>
      </c>
      <c r="T310" s="226">
        <f>S310*H310</f>
        <v>0</v>
      </c>
      <c r="U310" s="41"/>
      <c r="V310" s="41"/>
      <c r="W310" s="41"/>
      <c r="X310" s="41"/>
      <c r="Y310" s="41"/>
      <c r="Z310" s="41"/>
      <c r="AA310" s="41"/>
      <c r="AB310" s="41"/>
      <c r="AC310" s="41"/>
      <c r="AD310" s="41"/>
      <c r="AE310" s="41"/>
      <c r="AR310" s="227" t="s">
        <v>279</v>
      </c>
      <c r="AT310" s="227" t="s">
        <v>182</v>
      </c>
      <c r="AU310" s="227" t="s">
        <v>83</v>
      </c>
      <c r="AY310" s="20" t="s">
        <v>180</v>
      </c>
      <c r="BE310" s="228">
        <f>IF(N310="základní",J310,0)</f>
        <v>0</v>
      </c>
      <c r="BF310" s="228">
        <f>IF(N310="snížená",J310,0)</f>
        <v>0</v>
      </c>
      <c r="BG310" s="228">
        <f>IF(N310="zákl. přenesená",J310,0)</f>
        <v>0</v>
      </c>
      <c r="BH310" s="228">
        <f>IF(N310="sníž. přenesená",J310,0)</f>
        <v>0</v>
      </c>
      <c r="BI310" s="228">
        <f>IF(N310="nulová",J310,0)</f>
        <v>0</v>
      </c>
      <c r="BJ310" s="20" t="s">
        <v>81</v>
      </c>
      <c r="BK310" s="228">
        <f>ROUND(I310*H310,2)</f>
        <v>0</v>
      </c>
      <c r="BL310" s="20" t="s">
        <v>279</v>
      </c>
      <c r="BM310" s="227" t="s">
        <v>505</v>
      </c>
    </row>
    <row r="311" s="2" customFormat="1">
      <c r="A311" s="41"/>
      <c r="B311" s="42"/>
      <c r="C311" s="43"/>
      <c r="D311" s="229" t="s">
        <v>188</v>
      </c>
      <c r="E311" s="43"/>
      <c r="F311" s="230" t="s">
        <v>506</v>
      </c>
      <c r="G311" s="43"/>
      <c r="H311" s="43"/>
      <c r="I311" s="231"/>
      <c r="J311" s="43"/>
      <c r="K311" s="43"/>
      <c r="L311" s="47"/>
      <c r="M311" s="232"/>
      <c r="N311" s="233"/>
      <c r="O311" s="87"/>
      <c r="P311" s="87"/>
      <c r="Q311" s="87"/>
      <c r="R311" s="87"/>
      <c r="S311" s="87"/>
      <c r="T311" s="88"/>
      <c r="U311" s="41"/>
      <c r="V311" s="41"/>
      <c r="W311" s="41"/>
      <c r="X311" s="41"/>
      <c r="Y311" s="41"/>
      <c r="Z311" s="41"/>
      <c r="AA311" s="41"/>
      <c r="AB311" s="41"/>
      <c r="AC311" s="41"/>
      <c r="AD311" s="41"/>
      <c r="AE311" s="41"/>
      <c r="AT311" s="20" t="s">
        <v>188</v>
      </c>
      <c r="AU311" s="20" t="s">
        <v>83</v>
      </c>
    </row>
    <row r="312" s="12" customFormat="1" ht="22.8" customHeight="1">
      <c r="A312" s="12"/>
      <c r="B312" s="200"/>
      <c r="C312" s="201"/>
      <c r="D312" s="202" t="s">
        <v>73</v>
      </c>
      <c r="E312" s="214" t="s">
        <v>507</v>
      </c>
      <c r="F312" s="214" t="s">
        <v>508</v>
      </c>
      <c r="G312" s="201"/>
      <c r="H312" s="201"/>
      <c r="I312" s="204"/>
      <c r="J312" s="215">
        <f>BK312</f>
        <v>0</v>
      </c>
      <c r="K312" s="201"/>
      <c r="L312" s="206"/>
      <c r="M312" s="207"/>
      <c r="N312" s="208"/>
      <c r="O312" s="208"/>
      <c r="P312" s="209">
        <f>SUM(P313:P375)</f>
        <v>0</v>
      </c>
      <c r="Q312" s="208"/>
      <c r="R312" s="209">
        <f>SUM(R313:R375)</f>
        <v>2.9252696999999999</v>
      </c>
      <c r="S312" s="208"/>
      <c r="T312" s="210">
        <f>SUM(T313:T375)</f>
        <v>0</v>
      </c>
      <c r="U312" s="12"/>
      <c r="V312" s="12"/>
      <c r="W312" s="12"/>
      <c r="X312" s="12"/>
      <c r="Y312" s="12"/>
      <c r="Z312" s="12"/>
      <c r="AA312" s="12"/>
      <c r="AB312" s="12"/>
      <c r="AC312" s="12"/>
      <c r="AD312" s="12"/>
      <c r="AE312" s="12"/>
      <c r="AR312" s="211" t="s">
        <v>83</v>
      </c>
      <c r="AT312" s="212" t="s">
        <v>73</v>
      </c>
      <c r="AU312" s="212" t="s">
        <v>81</v>
      </c>
      <c r="AY312" s="211" t="s">
        <v>180</v>
      </c>
      <c r="BK312" s="213">
        <f>SUM(BK313:BK375)</f>
        <v>0</v>
      </c>
    </row>
    <row r="313" s="2" customFormat="1" ht="24.15" customHeight="1">
      <c r="A313" s="41"/>
      <c r="B313" s="42"/>
      <c r="C313" s="216" t="s">
        <v>509</v>
      </c>
      <c r="D313" s="216" t="s">
        <v>182</v>
      </c>
      <c r="E313" s="217" t="s">
        <v>510</v>
      </c>
      <c r="F313" s="218" t="s">
        <v>511</v>
      </c>
      <c r="G313" s="219" t="s">
        <v>122</v>
      </c>
      <c r="H313" s="220">
        <v>136</v>
      </c>
      <c r="I313" s="221"/>
      <c r="J313" s="222">
        <f>ROUND(I313*H313,2)</f>
        <v>0</v>
      </c>
      <c r="K313" s="218" t="s">
        <v>185</v>
      </c>
      <c r="L313" s="47"/>
      <c r="M313" s="223" t="s">
        <v>19</v>
      </c>
      <c r="N313" s="224" t="s">
        <v>45</v>
      </c>
      <c r="O313" s="87"/>
      <c r="P313" s="225">
        <f>O313*H313</f>
        <v>0</v>
      </c>
      <c r="Q313" s="225">
        <v>0.00029999999999999997</v>
      </c>
      <c r="R313" s="225">
        <f>Q313*H313</f>
        <v>0.040799999999999996</v>
      </c>
      <c r="S313" s="225">
        <v>0</v>
      </c>
      <c r="T313" s="226">
        <f>S313*H313</f>
        <v>0</v>
      </c>
      <c r="U313" s="41"/>
      <c r="V313" s="41"/>
      <c r="W313" s="41"/>
      <c r="X313" s="41"/>
      <c r="Y313" s="41"/>
      <c r="Z313" s="41"/>
      <c r="AA313" s="41"/>
      <c r="AB313" s="41"/>
      <c r="AC313" s="41"/>
      <c r="AD313" s="41"/>
      <c r="AE313" s="41"/>
      <c r="AR313" s="227" t="s">
        <v>279</v>
      </c>
      <c r="AT313" s="227" t="s">
        <v>182</v>
      </c>
      <c r="AU313" s="227" t="s">
        <v>83</v>
      </c>
      <c r="AY313" s="20" t="s">
        <v>180</v>
      </c>
      <c r="BE313" s="228">
        <f>IF(N313="základní",J313,0)</f>
        <v>0</v>
      </c>
      <c r="BF313" s="228">
        <f>IF(N313="snížená",J313,0)</f>
        <v>0</v>
      </c>
      <c r="BG313" s="228">
        <f>IF(N313="zákl. přenesená",J313,0)</f>
        <v>0</v>
      </c>
      <c r="BH313" s="228">
        <f>IF(N313="sníž. přenesená",J313,0)</f>
        <v>0</v>
      </c>
      <c r="BI313" s="228">
        <f>IF(N313="nulová",J313,0)</f>
        <v>0</v>
      </c>
      <c r="BJ313" s="20" t="s">
        <v>81</v>
      </c>
      <c r="BK313" s="228">
        <f>ROUND(I313*H313,2)</f>
        <v>0</v>
      </c>
      <c r="BL313" s="20" t="s">
        <v>279</v>
      </c>
      <c r="BM313" s="227" t="s">
        <v>512</v>
      </c>
    </row>
    <row r="314" s="2" customFormat="1">
      <c r="A314" s="41"/>
      <c r="B314" s="42"/>
      <c r="C314" s="43"/>
      <c r="D314" s="229" t="s">
        <v>188</v>
      </c>
      <c r="E314" s="43"/>
      <c r="F314" s="230" t="s">
        <v>513</v>
      </c>
      <c r="G314" s="43"/>
      <c r="H314" s="43"/>
      <c r="I314" s="231"/>
      <c r="J314" s="43"/>
      <c r="K314" s="43"/>
      <c r="L314" s="47"/>
      <c r="M314" s="232"/>
      <c r="N314" s="233"/>
      <c r="O314" s="87"/>
      <c r="P314" s="87"/>
      <c r="Q314" s="87"/>
      <c r="R314" s="87"/>
      <c r="S314" s="87"/>
      <c r="T314" s="88"/>
      <c r="U314" s="41"/>
      <c r="V314" s="41"/>
      <c r="W314" s="41"/>
      <c r="X314" s="41"/>
      <c r="Y314" s="41"/>
      <c r="Z314" s="41"/>
      <c r="AA314" s="41"/>
      <c r="AB314" s="41"/>
      <c r="AC314" s="41"/>
      <c r="AD314" s="41"/>
      <c r="AE314" s="41"/>
      <c r="AT314" s="20" t="s">
        <v>188</v>
      </c>
      <c r="AU314" s="20" t="s">
        <v>83</v>
      </c>
    </row>
    <row r="315" s="14" customFormat="1">
      <c r="A315" s="14"/>
      <c r="B315" s="245"/>
      <c r="C315" s="246"/>
      <c r="D315" s="236" t="s">
        <v>190</v>
      </c>
      <c r="E315" s="247" t="s">
        <v>19</v>
      </c>
      <c r="F315" s="248" t="s">
        <v>514</v>
      </c>
      <c r="G315" s="246"/>
      <c r="H315" s="249">
        <v>136</v>
      </c>
      <c r="I315" s="250"/>
      <c r="J315" s="246"/>
      <c r="K315" s="246"/>
      <c r="L315" s="251"/>
      <c r="M315" s="252"/>
      <c r="N315" s="253"/>
      <c r="O315" s="253"/>
      <c r="P315" s="253"/>
      <c r="Q315" s="253"/>
      <c r="R315" s="253"/>
      <c r="S315" s="253"/>
      <c r="T315" s="254"/>
      <c r="U315" s="14"/>
      <c r="V315" s="14"/>
      <c r="W315" s="14"/>
      <c r="X315" s="14"/>
      <c r="Y315" s="14"/>
      <c r="Z315" s="14"/>
      <c r="AA315" s="14"/>
      <c r="AB315" s="14"/>
      <c r="AC315" s="14"/>
      <c r="AD315" s="14"/>
      <c r="AE315" s="14"/>
      <c r="AT315" s="255" t="s">
        <v>190</v>
      </c>
      <c r="AU315" s="255" t="s">
        <v>83</v>
      </c>
      <c r="AV315" s="14" t="s">
        <v>83</v>
      </c>
      <c r="AW315" s="14" t="s">
        <v>34</v>
      </c>
      <c r="AX315" s="14" t="s">
        <v>81</v>
      </c>
      <c r="AY315" s="255" t="s">
        <v>180</v>
      </c>
    </row>
    <row r="316" s="2" customFormat="1" ht="16.5" customHeight="1">
      <c r="A316" s="41"/>
      <c r="B316" s="42"/>
      <c r="C316" s="278" t="s">
        <v>515</v>
      </c>
      <c r="D316" s="278" t="s">
        <v>330</v>
      </c>
      <c r="E316" s="279" t="s">
        <v>516</v>
      </c>
      <c r="F316" s="280" t="s">
        <v>517</v>
      </c>
      <c r="G316" s="281" t="s">
        <v>122</v>
      </c>
      <c r="H316" s="282">
        <v>142.80000000000001</v>
      </c>
      <c r="I316" s="283"/>
      <c r="J316" s="284">
        <f>ROUND(I316*H316,2)</f>
        <v>0</v>
      </c>
      <c r="K316" s="280" t="s">
        <v>185</v>
      </c>
      <c r="L316" s="285"/>
      <c r="M316" s="286" t="s">
        <v>19</v>
      </c>
      <c r="N316" s="287" t="s">
        <v>45</v>
      </c>
      <c r="O316" s="87"/>
      <c r="P316" s="225">
        <f>O316*H316</f>
        <v>0</v>
      </c>
      <c r="Q316" s="225">
        <v>0.0028</v>
      </c>
      <c r="R316" s="225">
        <f>Q316*H316</f>
        <v>0.39984000000000003</v>
      </c>
      <c r="S316" s="225">
        <v>0</v>
      </c>
      <c r="T316" s="226">
        <f>S316*H316</f>
        <v>0</v>
      </c>
      <c r="U316" s="41"/>
      <c r="V316" s="41"/>
      <c r="W316" s="41"/>
      <c r="X316" s="41"/>
      <c r="Y316" s="41"/>
      <c r="Z316" s="41"/>
      <c r="AA316" s="41"/>
      <c r="AB316" s="41"/>
      <c r="AC316" s="41"/>
      <c r="AD316" s="41"/>
      <c r="AE316" s="41"/>
      <c r="AR316" s="227" t="s">
        <v>409</v>
      </c>
      <c r="AT316" s="227" t="s">
        <v>330</v>
      </c>
      <c r="AU316" s="227" t="s">
        <v>83</v>
      </c>
      <c r="AY316" s="20" t="s">
        <v>180</v>
      </c>
      <c r="BE316" s="228">
        <f>IF(N316="základní",J316,0)</f>
        <v>0</v>
      </c>
      <c r="BF316" s="228">
        <f>IF(N316="snížená",J316,0)</f>
        <v>0</v>
      </c>
      <c r="BG316" s="228">
        <f>IF(N316="zákl. přenesená",J316,0)</f>
        <v>0</v>
      </c>
      <c r="BH316" s="228">
        <f>IF(N316="sníž. přenesená",J316,0)</f>
        <v>0</v>
      </c>
      <c r="BI316" s="228">
        <f>IF(N316="nulová",J316,0)</f>
        <v>0</v>
      </c>
      <c r="BJ316" s="20" t="s">
        <v>81</v>
      </c>
      <c r="BK316" s="228">
        <f>ROUND(I316*H316,2)</f>
        <v>0</v>
      </c>
      <c r="BL316" s="20" t="s">
        <v>279</v>
      </c>
      <c r="BM316" s="227" t="s">
        <v>518</v>
      </c>
    </row>
    <row r="317" s="14" customFormat="1">
      <c r="A317" s="14"/>
      <c r="B317" s="245"/>
      <c r="C317" s="246"/>
      <c r="D317" s="236" t="s">
        <v>190</v>
      </c>
      <c r="E317" s="247" t="s">
        <v>19</v>
      </c>
      <c r="F317" s="248" t="s">
        <v>514</v>
      </c>
      <c r="G317" s="246"/>
      <c r="H317" s="249">
        <v>136</v>
      </c>
      <c r="I317" s="250"/>
      <c r="J317" s="246"/>
      <c r="K317" s="246"/>
      <c r="L317" s="251"/>
      <c r="M317" s="252"/>
      <c r="N317" s="253"/>
      <c r="O317" s="253"/>
      <c r="P317" s="253"/>
      <c r="Q317" s="253"/>
      <c r="R317" s="253"/>
      <c r="S317" s="253"/>
      <c r="T317" s="254"/>
      <c r="U317" s="14"/>
      <c r="V317" s="14"/>
      <c r="W317" s="14"/>
      <c r="X317" s="14"/>
      <c r="Y317" s="14"/>
      <c r="Z317" s="14"/>
      <c r="AA317" s="14"/>
      <c r="AB317" s="14"/>
      <c r="AC317" s="14"/>
      <c r="AD317" s="14"/>
      <c r="AE317" s="14"/>
      <c r="AT317" s="255" t="s">
        <v>190</v>
      </c>
      <c r="AU317" s="255" t="s">
        <v>83</v>
      </c>
      <c r="AV317" s="14" t="s">
        <v>83</v>
      </c>
      <c r="AW317" s="14" t="s">
        <v>34</v>
      </c>
      <c r="AX317" s="14" t="s">
        <v>81</v>
      </c>
      <c r="AY317" s="255" t="s">
        <v>180</v>
      </c>
    </row>
    <row r="318" s="14" customFormat="1">
      <c r="A318" s="14"/>
      <c r="B318" s="245"/>
      <c r="C318" s="246"/>
      <c r="D318" s="236" t="s">
        <v>190</v>
      </c>
      <c r="E318" s="246"/>
      <c r="F318" s="248" t="s">
        <v>519</v>
      </c>
      <c r="G318" s="246"/>
      <c r="H318" s="249">
        <v>142.80000000000001</v>
      </c>
      <c r="I318" s="250"/>
      <c r="J318" s="246"/>
      <c r="K318" s="246"/>
      <c r="L318" s="251"/>
      <c r="M318" s="252"/>
      <c r="N318" s="253"/>
      <c r="O318" s="253"/>
      <c r="P318" s="253"/>
      <c r="Q318" s="253"/>
      <c r="R318" s="253"/>
      <c r="S318" s="253"/>
      <c r="T318" s="254"/>
      <c r="U318" s="14"/>
      <c r="V318" s="14"/>
      <c r="W318" s="14"/>
      <c r="X318" s="14"/>
      <c r="Y318" s="14"/>
      <c r="Z318" s="14"/>
      <c r="AA318" s="14"/>
      <c r="AB318" s="14"/>
      <c r="AC318" s="14"/>
      <c r="AD318" s="14"/>
      <c r="AE318" s="14"/>
      <c r="AT318" s="255" t="s">
        <v>190</v>
      </c>
      <c r="AU318" s="255" t="s">
        <v>83</v>
      </c>
      <c r="AV318" s="14" t="s">
        <v>83</v>
      </c>
      <c r="AW318" s="14" t="s">
        <v>4</v>
      </c>
      <c r="AX318" s="14" t="s">
        <v>81</v>
      </c>
      <c r="AY318" s="255" t="s">
        <v>180</v>
      </c>
    </row>
    <row r="319" s="2" customFormat="1" ht="16.5" customHeight="1">
      <c r="A319" s="41"/>
      <c r="B319" s="42"/>
      <c r="C319" s="278" t="s">
        <v>520</v>
      </c>
      <c r="D319" s="278" t="s">
        <v>330</v>
      </c>
      <c r="E319" s="279" t="s">
        <v>521</v>
      </c>
      <c r="F319" s="280" t="s">
        <v>522</v>
      </c>
      <c r="G319" s="281" t="s">
        <v>122</v>
      </c>
      <c r="H319" s="282">
        <v>272</v>
      </c>
      <c r="I319" s="283"/>
      <c r="J319" s="284">
        <f>ROUND(I319*H319,2)</f>
        <v>0</v>
      </c>
      <c r="K319" s="280" t="s">
        <v>185</v>
      </c>
      <c r="L319" s="285"/>
      <c r="M319" s="286" t="s">
        <v>19</v>
      </c>
      <c r="N319" s="287" t="s">
        <v>45</v>
      </c>
      <c r="O319" s="87"/>
      <c r="P319" s="225">
        <f>O319*H319</f>
        <v>0</v>
      </c>
      <c r="Q319" s="225">
        <v>0.0035999999999999999</v>
      </c>
      <c r="R319" s="225">
        <f>Q319*H319</f>
        <v>0.97919999999999996</v>
      </c>
      <c r="S319" s="225">
        <v>0</v>
      </c>
      <c r="T319" s="226">
        <f>S319*H319</f>
        <v>0</v>
      </c>
      <c r="U319" s="41"/>
      <c r="V319" s="41"/>
      <c r="W319" s="41"/>
      <c r="X319" s="41"/>
      <c r="Y319" s="41"/>
      <c r="Z319" s="41"/>
      <c r="AA319" s="41"/>
      <c r="AB319" s="41"/>
      <c r="AC319" s="41"/>
      <c r="AD319" s="41"/>
      <c r="AE319" s="41"/>
      <c r="AR319" s="227" t="s">
        <v>409</v>
      </c>
      <c r="AT319" s="227" t="s">
        <v>330</v>
      </c>
      <c r="AU319" s="227" t="s">
        <v>83</v>
      </c>
      <c r="AY319" s="20" t="s">
        <v>180</v>
      </c>
      <c r="BE319" s="228">
        <f>IF(N319="základní",J319,0)</f>
        <v>0</v>
      </c>
      <c r="BF319" s="228">
        <f>IF(N319="snížená",J319,0)</f>
        <v>0</v>
      </c>
      <c r="BG319" s="228">
        <f>IF(N319="zákl. přenesená",J319,0)</f>
        <v>0</v>
      </c>
      <c r="BH319" s="228">
        <f>IF(N319="sníž. přenesená",J319,0)</f>
        <v>0</v>
      </c>
      <c r="BI319" s="228">
        <f>IF(N319="nulová",J319,0)</f>
        <v>0</v>
      </c>
      <c r="BJ319" s="20" t="s">
        <v>81</v>
      </c>
      <c r="BK319" s="228">
        <f>ROUND(I319*H319,2)</f>
        <v>0</v>
      </c>
      <c r="BL319" s="20" t="s">
        <v>279</v>
      </c>
      <c r="BM319" s="227" t="s">
        <v>523</v>
      </c>
    </row>
    <row r="320" s="14" customFormat="1">
      <c r="A320" s="14"/>
      <c r="B320" s="245"/>
      <c r="C320" s="246"/>
      <c r="D320" s="236" t="s">
        <v>190</v>
      </c>
      <c r="E320" s="247" t="s">
        <v>19</v>
      </c>
      <c r="F320" s="248" t="s">
        <v>524</v>
      </c>
      <c r="G320" s="246"/>
      <c r="H320" s="249">
        <v>272</v>
      </c>
      <c r="I320" s="250"/>
      <c r="J320" s="246"/>
      <c r="K320" s="246"/>
      <c r="L320" s="251"/>
      <c r="M320" s="252"/>
      <c r="N320" s="253"/>
      <c r="O320" s="253"/>
      <c r="P320" s="253"/>
      <c r="Q320" s="253"/>
      <c r="R320" s="253"/>
      <c r="S320" s="253"/>
      <c r="T320" s="254"/>
      <c r="U320" s="14"/>
      <c r="V320" s="14"/>
      <c r="W320" s="14"/>
      <c r="X320" s="14"/>
      <c r="Y320" s="14"/>
      <c r="Z320" s="14"/>
      <c r="AA320" s="14"/>
      <c r="AB320" s="14"/>
      <c r="AC320" s="14"/>
      <c r="AD320" s="14"/>
      <c r="AE320" s="14"/>
      <c r="AT320" s="255" t="s">
        <v>190</v>
      </c>
      <c r="AU320" s="255" t="s">
        <v>83</v>
      </c>
      <c r="AV320" s="14" t="s">
        <v>83</v>
      </c>
      <c r="AW320" s="14" t="s">
        <v>34</v>
      </c>
      <c r="AX320" s="14" t="s">
        <v>81</v>
      </c>
      <c r="AY320" s="255" t="s">
        <v>180</v>
      </c>
    </row>
    <row r="321" s="2" customFormat="1" ht="24.15" customHeight="1">
      <c r="A321" s="41"/>
      <c r="B321" s="42"/>
      <c r="C321" s="216" t="s">
        <v>525</v>
      </c>
      <c r="D321" s="216" t="s">
        <v>182</v>
      </c>
      <c r="E321" s="217" t="s">
        <v>526</v>
      </c>
      <c r="F321" s="218" t="s">
        <v>527</v>
      </c>
      <c r="G321" s="219" t="s">
        <v>122</v>
      </c>
      <c r="H321" s="220">
        <v>148.917</v>
      </c>
      <c r="I321" s="221"/>
      <c r="J321" s="222">
        <f>ROUND(I321*H321,2)</f>
        <v>0</v>
      </c>
      <c r="K321" s="218" t="s">
        <v>185</v>
      </c>
      <c r="L321" s="47"/>
      <c r="M321" s="223" t="s">
        <v>19</v>
      </c>
      <c r="N321" s="224" t="s">
        <v>45</v>
      </c>
      <c r="O321" s="87"/>
      <c r="P321" s="225">
        <f>O321*H321</f>
        <v>0</v>
      </c>
      <c r="Q321" s="225">
        <v>3.0000000000000001E-05</v>
      </c>
      <c r="R321" s="225">
        <f>Q321*H321</f>
        <v>0.0044675100000000001</v>
      </c>
      <c r="S321" s="225">
        <v>0</v>
      </c>
      <c r="T321" s="226">
        <f>S321*H321</f>
        <v>0</v>
      </c>
      <c r="U321" s="41"/>
      <c r="V321" s="41"/>
      <c r="W321" s="41"/>
      <c r="X321" s="41"/>
      <c r="Y321" s="41"/>
      <c r="Z321" s="41"/>
      <c r="AA321" s="41"/>
      <c r="AB321" s="41"/>
      <c r="AC321" s="41"/>
      <c r="AD321" s="41"/>
      <c r="AE321" s="41"/>
      <c r="AR321" s="227" t="s">
        <v>279</v>
      </c>
      <c r="AT321" s="227" t="s">
        <v>182</v>
      </c>
      <c r="AU321" s="227" t="s">
        <v>83</v>
      </c>
      <c r="AY321" s="20" t="s">
        <v>180</v>
      </c>
      <c r="BE321" s="228">
        <f>IF(N321="základní",J321,0)</f>
        <v>0</v>
      </c>
      <c r="BF321" s="228">
        <f>IF(N321="snížená",J321,0)</f>
        <v>0</v>
      </c>
      <c r="BG321" s="228">
        <f>IF(N321="zákl. přenesená",J321,0)</f>
        <v>0</v>
      </c>
      <c r="BH321" s="228">
        <f>IF(N321="sníž. přenesená",J321,0)</f>
        <v>0</v>
      </c>
      <c r="BI321" s="228">
        <f>IF(N321="nulová",J321,0)</f>
        <v>0</v>
      </c>
      <c r="BJ321" s="20" t="s">
        <v>81</v>
      </c>
      <c r="BK321" s="228">
        <f>ROUND(I321*H321,2)</f>
        <v>0</v>
      </c>
      <c r="BL321" s="20" t="s">
        <v>279</v>
      </c>
      <c r="BM321" s="227" t="s">
        <v>528</v>
      </c>
    </row>
    <row r="322" s="2" customFormat="1">
      <c r="A322" s="41"/>
      <c r="B322" s="42"/>
      <c r="C322" s="43"/>
      <c r="D322" s="229" t="s">
        <v>188</v>
      </c>
      <c r="E322" s="43"/>
      <c r="F322" s="230" t="s">
        <v>529</v>
      </c>
      <c r="G322" s="43"/>
      <c r="H322" s="43"/>
      <c r="I322" s="231"/>
      <c r="J322" s="43"/>
      <c r="K322" s="43"/>
      <c r="L322" s="47"/>
      <c r="M322" s="232"/>
      <c r="N322" s="233"/>
      <c r="O322" s="87"/>
      <c r="P322" s="87"/>
      <c r="Q322" s="87"/>
      <c r="R322" s="87"/>
      <c r="S322" s="87"/>
      <c r="T322" s="88"/>
      <c r="U322" s="41"/>
      <c r="V322" s="41"/>
      <c r="W322" s="41"/>
      <c r="X322" s="41"/>
      <c r="Y322" s="41"/>
      <c r="Z322" s="41"/>
      <c r="AA322" s="41"/>
      <c r="AB322" s="41"/>
      <c r="AC322" s="41"/>
      <c r="AD322" s="41"/>
      <c r="AE322" s="41"/>
      <c r="AT322" s="20" t="s">
        <v>188</v>
      </c>
      <c r="AU322" s="20" t="s">
        <v>83</v>
      </c>
    </row>
    <row r="323" s="14" customFormat="1">
      <c r="A323" s="14"/>
      <c r="B323" s="245"/>
      <c r="C323" s="246"/>
      <c r="D323" s="236" t="s">
        <v>190</v>
      </c>
      <c r="E323" s="247" t="s">
        <v>19</v>
      </c>
      <c r="F323" s="248" t="s">
        <v>530</v>
      </c>
      <c r="G323" s="246"/>
      <c r="H323" s="249">
        <v>147.84999999999999</v>
      </c>
      <c r="I323" s="250"/>
      <c r="J323" s="246"/>
      <c r="K323" s="246"/>
      <c r="L323" s="251"/>
      <c r="M323" s="252"/>
      <c r="N323" s="253"/>
      <c r="O323" s="253"/>
      <c r="P323" s="253"/>
      <c r="Q323" s="253"/>
      <c r="R323" s="253"/>
      <c r="S323" s="253"/>
      <c r="T323" s="254"/>
      <c r="U323" s="14"/>
      <c r="V323" s="14"/>
      <c r="W323" s="14"/>
      <c r="X323" s="14"/>
      <c r="Y323" s="14"/>
      <c r="Z323" s="14"/>
      <c r="AA323" s="14"/>
      <c r="AB323" s="14"/>
      <c r="AC323" s="14"/>
      <c r="AD323" s="14"/>
      <c r="AE323" s="14"/>
      <c r="AT323" s="255" t="s">
        <v>190</v>
      </c>
      <c r="AU323" s="255" t="s">
        <v>83</v>
      </c>
      <c r="AV323" s="14" t="s">
        <v>83</v>
      </c>
      <c r="AW323" s="14" t="s">
        <v>34</v>
      </c>
      <c r="AX323" s="14" t="s">
        <v>74</v>
      </c>
      <c r="AY323" s="255" t="s">
        <v>180</v>
      </c>
    </row>
    <row r="324" s="14" customFormat="1">
      <c r="A324" s="14"/>
      <c r="B324" s="245"/>
      <c r="C324" s="246"/>
      <c r="D324" s="236" t="s">
        <v>190</v>
      </c>
      <c r="E324" s="247" t="s">
        <v>19</v>
      </c>
      <c r="F324" s="248" t="s">
        <v>531</v>
      </c>
      <c r="G324" s="246"/>
      <c r="H324" s="249">
        <v>1.067</v>
      </c>
      <c r="I324" s="250"/>
      <c r="J324" s="246"/>
      <c r="K324" s="246"/>
      <c r="L324" s="251"/>
      <c r="M324" s="252"/>
      <c r="N324" s="253"/>
      <c r="O324" s="253"/>
      <c r="P324" s="253"/>
      <c r="Q324" s="253"/>
      <c r="R324" s="253"/>
      <c r="S324" s="253"/>
      <c r="T324" s="254"/>
      <c r="U324" s="14"/>
      <c r="V324" s="14"/>
      <c r="W324" s="14"/>
      <c r="X324" s="14"/>
      <c r="Y324" s="14"/>
      <c r="Z324" s="14"/>
      <c r="AA324" s="14"/>
      <c r="AB324" s="14"/>
      <c r="AC324" s="14"/>
      <c r="AD324" s="14"/>
      <c r="AE324" s="14"/>
      <c r="AT324" s="255" t="s">
        <v>190</v>
      </c>
      <c r="AU324" s="255" t="s">
        <v>83</v>
      </c>
      <c r="AV324" s="14" t="s">
        <v>83</v>
      </c>
      <c r="AW324" s="14" t="s">
        <v>34</v>
      </c>
      <c r="AX324" s="14" t="s">
        <v>74</v>
      </c>
      <c r="AY324" s="255" t="s">
        <v>180</v>
      </c>
    </row>
    <row r="325" s="15" customFormat="1">
      <c r="A325" s="15"/>
      <c r="B325" s="256"/>
      <c r="C325" s="257"/>
      <c r="D325" s="236" t="s">
        <v>190</v>
      </c>
      <c r="E325" s="258" t="s">
        <v>19</v>
      </c>
      <c r="F325" s="259" t="s">
        <v>227</v>
      </c>
      <c r="G325" s="257"/>
      <c r="H325" s="260">
        <v>148.917</v>
      </c>
      <c r="I325" s="261"/>
      <c r="J325" s="257"/>
      <c r="K325" s="257"/>
      <c r="L325" s="262"/>
      <c r="M325" s="263"/>
      <c r="N325" s="264"/>
      <c r="O325" s="264"/>
      <c r="P325" s="264"/>
      <c r="Q325" s="264"/>
      <c r="R325" s="264"/>
      <c r="S325" s="264"/>
      <c r="T325" s="265"/>
      <c r="U325" s="15"/>
      <c r="V325" s="15"/>
      <c r="W325" s="15"/>
      <c r="X325" s="15"/>
      <c r="Y325" s="15"/>
      <c r="Z325" s="15"/>
      <c r="AA325" s="15"/>
      <c r="AB325" s="15"/>
      <c r="AC325" s="15"/>
      <c r="AD325" s="15"/>
      <c r="AE325" s="15"/>
      <c r="AT325" s="266" t="s">
        <v>190</v>
      </c>
      <c r="AU325" s="266" t="s">
        <v>83</v>
      </c>
      <c r="AV325" s="15" t="s">
        <v>186</v>
      </c>
      <c r="AW325" s="15" t="s">
        <v>34</v>
      </c>
      <c r="AX325" s="15" t="s">
        <v>81</v>
      </c>
      <c r="AY325" s="266" t="s">
        <v>180</v>
      </c>
    </row>
    <row r="326" s="2" customFormat="1" ht="24.15" customHeight="1">
      <c r="A326" s="41"/>
      <c r="B326" s="42"/>
      <c r="C326" s="216" t="s">
        <v>532</v>
      </c>
      <c r="D326" s="216" t="s">
        <v>182</v>
      </c>
      <c r="E326" s="217" t="s">
        <v>533</v>
      </c>
      <c r="F326" s="218" t="s">
        <v>534</v>
      </c>
      <c r="G326" s="219" t="s">
        <v>122</v>
      </c>
      <c r="H326" s="220">
        <v>26.605</v>
      </c>
      <c r="I326" s="221"/>
      <c r="J326" s="222">
        <f>ROUND(I326*H326,2)</f>
        <v>0</v>
      </c>
      <c r="K326" s="218" t="s">
        <v>185</v>
      </c>
      <c r="L326" s="47"/>
      <c r="M326" s="223" t="s">
        <v>19</v>
      </c>
      <c r="N326" s="224" t="s">
        <v>45</v>
      </c>
      <c r="O326" s="87"/>
      <c r="P326" s="225">
        <f>O326*H326</f>
        <v>0</v>
      </c>
      <c r="Q326" s="225">
        <v>5.0000000000000002E-05</v>
      </c>
      <c r="R326" s="225">
        <f>Q326*H326</f>
        <v>0.0013302500000000001</v>
      </c>
      <c r="S326" s="225">
        <v>0</v>
      </c>
      <c r="T326" s="226">
        <f>S326*H326</f>
        <v>0</v>
      </c>
      <c r="U326" s="41"/>
      <c r="V326" s="41"/>
      <c r="W326" s="41"/>
      <c r="X326" s="41"/>
      <c r="Y326" s="41"/>
      <c r="Z326" s="41"/>
      <c r="AA326" s="41"/>
      <c r="AB326" s="41"/>
      <c r="AC326" s="41"/>
      <c r="AD326" s="41"/>
      <c r="AE326" s="41"/>
      <c r="AR326" s="227" t="s">
        <v>279</v>
      </c>
      <c r="AT326" s="227" t="s">
        <v>182</v>
      </c>
      <c r="AU326" s="227" t="s">
        <v>83</v>
      </c>
      <c r="AY326" s="20" t="s">
        <v>180</v>
      </c>
      <c r="BE326" s="228">
        <f>IF(N326="základní",J326,0)</f>
        <v>0</v>
      </c>
      <c r="BF326" s="228">
        <f>IF(N326="snížená",J326,0)</f>
        <v>0</v>
      </c>
      <c r="BG326" s="228">
        <f>IF(N326="zákl. přenesená",J326,0)</f>
        <v>0</v>
      </c>
      <c r="BH326" s="228">
        <f>IF(N326="sníž. přenesená",J326,0)</f>
        <v>0</v>
      </c>
      <c r="BI326" s="228">
        <f>IF(N326="nulová",J326,0)</f>
        <v>0</v>
      </c>
      <c r="BJ326" s="20" t="s">
        <v>81</v>
      </c>
      <c r="BK326" s="228">
        <f>ROUND(I326*H326,2)</f>
        <v>0</v>
      </c>
      <c r="BL326" s="20" t="s">
        <v>279</v>
      </c>
      <c r="BM326" s="227" t="s">
        <v>535</v>
      </c>
    </row>
    <row r="327" s="2" customFormat="1">
      <c r="A327" s="41"/>
      <c r="B327" s="42"/>
      <c r="C327" s="43"/>
      <c r="D327" s="229" t="s">
        <v>188</v>
      </c>
      <c r="E327" s="43"/>
      <c r="F327" s="230" t="s">
        <v>536</v>
      </c>
      <c r="G327" s="43"/>
      <c r="H327" s="43"/>
      <c r="I327" s="231"/>
      <c r="J327" s="43"/>
      <c r="K327" s="43"/>
      <c r="L327" s="47"/>
      <c r="M327" s="232"/>
      <c r="N327" s="233"/>
      <c r="O327" s="87"/>
      <c r="P327" s="87"/>
      <c r="Q327" s="87"/>
      <c r="R327" s="87"/>
      <c r="S327" s="87"/>
      <c r="T327" s="88"/>
      <c r="U327" s="41"/>
      <c r="V327" s="41"/>
      <c r="W327" s="41"/>
      <c r="X327" s="41"/>
      <c r="Y327" s="41"/>
      <c r="Z327" s="41"/>
      <c r="AA327" s="41"/>
      <c r="AB327" s="41"/>
      <c r="AC327" s="41"/>
      <c r="AD327" s="41"/>
      <c r="AE327" s="41"/>
      <c r="AT327" s="20" t="s">
        <v>188</v>
      </c>
      <c r="AU327" s="20" t="s">
        <v>83</v>
      </c>
    </row>
    <row r="328" s="14" customFormat="1">
      <c r="A328" s="14"/>
      <c r="B328" s="245"/>
      <c r="C328" s="246"/>
      <c r="D328" s="236" t="s">
        <v>190</v>
      </c>
      <c r="E328" s="247" t="s">
        <v>19</v>
      </c>
      <c r="F328" s="248" t="s">
        <v>537</v>
      </c>
      <c r="G328" s="246"/>
      <c r="H328" s="249">
        <v>26.605</v>
      </c>
      <c r="I328" s="250"/>
      <c r="J328" s="246"/>
      <c r="K328" s="246"/>
      <c r="L328" s="251"/>
      <c r="M328" s="252"/>
      <c r="N328" s="253"/>
      <c r="O328" s="253"/>
      <c r="P328" s="253"/>
      <c r="Q328" s="253"/>
      <c r="R328" s="253"/>
      <c r="S328" s="253"/>
      <c r="T328" s="254"/>
      <c r="U328" s="14"/>
      <c r="V328" s="14"/>
      <c r="W328" s="14"/>
      <c r="X328" s="14"/>
      <c r="Y328" s="14"/>
      <c r="Z328" s="14"/>
      <c r="AA328" s="14"/>
      <c r="AB328" s="14"/>
      <c r="AC328" s="14"/>
      <c r="AD328" s="14"/>
      <c r="AE328" s="14"/>
      <c r="AT328" s="255" t="s">
        <v>190</v>
      </c>
      <c r="AU328" s="255" t="s">
        <v>83</v>
      </c>
      <c r="AV328" s="14" t="s">
        <v>83</v>
      </c>
      <c r="AW328" s="14" t="s">
        <v>34</v>
      </c>
      <c r="AX328" s="14" t="s">
        <v>81</v>
      </c>
      <c r="AY328" s="255" t="s">
        <v>180</v>
      </c>
    </row>
    <row r="329" s="2" customFormat="1" ht="16.5" customHeight="1">
      <c r="A329" s="41"/>
      <c r="B329" s="42"/>
      <c r="C329" s="278" t="s">
        <v>538</v>
      </c>
      <c r="D329" s="278" t="s">
        <v>330</v>
      </c>
      <c r="E329" s="279" t="s">
        <v>539</v>
      </c>
      <c r="F329" s="280" t="s">
        <v>540</v>
      </c>
      <c r="G329" s="281" t="s">
        <v>122</v>
      </c>
      <c r="H329" s="282">
        <v>180.78800000000001</v>
      </c>
      <c r="I329" s="283"/>
      <c r="J329" s="284">
        <f>ROUND(I329*H329,2)</f>
        <v>0</v>
      </c>
      <c r="K329" s="280" t="s">
        <v>185</v>
      </c>
      <c r="L329" s="285"/>
      <c r="M329" s="286" t="s">
        <v>19</v>
      </c>
      <c r="N329" s="287" t="s">
        <v>45</v>
      </c>
      <c r="O329" s="87"/>
      <c r="P329" s="225">
        <f>O329*H329</f>
        <v>0</v>
      </c>
      <c r="Q329" s="225">
        <v>0.0023999999999999998</v>
      </c>
      <c r="R329" s="225">
        <f>Q329*H329</f>
        <v>0.43389119999999998</v>
      </c>
      <c r="S329" s="225">
        <v>0</v>
      </c>
      <c r="T329" s="226">
        <f>S329*H329</f>
        <v>0</v>
      </c>
      <c r="U329" s="41"/>
      <c r="V329" s="41"/>
      <c r="W329" s="41"/>
      <c r="X329" s="41"/>
      <c r="Y329" s="41"/>
      <c r="Z329" s="41"/>
      <c r="AA329" s="41"/>
      <c r="AB329" s="41"/>
      <c r="AC329" s="41"/>
      <c r="AD329" s="41"/>
      <c r="AE329" s="41"/>
      <c r="AR329" s="227" t="s">
        <v>409</v>
      </c>
      <c r="AT329" s="227" t="s">
        <v>330</v>
      </c>
      <c r="AU329" s="227" t="s">
        <v>83</v>
      </c>
      <c r="AY329" s="20" t="s">
        <v>180</v>
      </c>
      <c r="BE329" s="228">
        <f>IF(N329="základní",J329,0)</f>
        <v>0</v>
      </c>
      <c r="BF329" s="228">
        <f>IF(N329="snížená",J329,0)</f>
        <v>0</v>
      </c>
      <c r="BG329" s="228">
        <f>IF(N329="zákl. přenesená",J329,0)</f>
        <v>0</v>
      </c>
      <c r="BH329" s="228">
        <f>IF(N329="sníž. přenesená",J329,0)</f>
        <v>0</v>
      </c>
      <c r="BI329" s="228">
        <f>IF(N329="nulová",J329,0)</f>
        <v>0</v>
      </c>
      <c r="BJ329" s="20" t="s">
        <v>81</v>
      </c>
      <c r="BK329" s="228">
        <f>ROUND(I329*H329,2)</f>
        <v>0</v>
      </c>
      <c r="BL329" s="20" t="s">
        <v>279</v>
      </c>
      <c r="BM329" s="227" t="s">
        <v>541</v>
      </c>
    </row>
    <row r="330" s="14" customFormat="1">
      <c r="A330" s="14"/>
      <c r="B330" s="245"/>
      <c r="C330" s="246"/>
      <c r="D330" s="236" t="s">
        <v>190</v>
      </c>
      <c r="E330" s="247" t="s">
        <v>19</v>
      </c>
      <c r="F330" s="248" t="s">
        <v>542</v>
      </c>
      <c r="G330" s="246"/>
      <c r="H330" s="249">
        <v>148.917</v>
      </c>
      <c r="I330" s="250"/>
      <c r="J330" s="246"/>
      <c r="K330" s="246"/>
      <c r="L330" s="251"/>
      <c r="M330" s="252"/>
      <c r="N330" s="253"/>
      <c r="O330" s="253"/>
      <c r="P330" s="253"/>
      <c r="Q330" s="253"/>
      <c r="R330" s="253"/>
      <c r="S330" s="253"/>
      <c r="T330" s="254"/>
      <c r="U330" s="14"/>
      <c r="V330" s="14"/>
      <c r="W330" s="14"/>
      <c r="X330" s="14"/>
      <c r="Y330" s="14"/>
      <c r="Z330" s="14"/>
      <c r="AA330" s="14"/>
      <c r="AB330" s="14"/>
      <c r="AC330" s="14"/>
      <c r="AD330" s="14"/>
      <c r="AE330" s="14"/>
      <c r="AT330" s="255" t="s">
        <v>190</v>
      </c>
      <c r="AU330" s="255" t="s">
        <v>83</v>
      </c>
      <c r="AV330" s="14" t="s">
        <v>83</v>
      </c>
      <c r="AW330" s="14" t="s">
        <v>34</v>
      </c>
      <c r="AX330" s="14" t="s">
        <v>74</v>
      </c>
      <c r="AY330" s="255" t="s">
        <v>180</v>
      </c>
    </row>
    <row r="331" s="14" customFormat="1">
      <c r="A331" s="14"/>
      <c r="B331" s="245"/>
      <c r="C331" s="246"/>
      <c r="D331" s="236" t="s">
        <v>190</v>
      </c>
      <c r="E331" s="247" t="s">
        <v>19</v>
      </c>
      <c r="F331" s="248" t="s">
        <v>543</v>
      </c>
      <c r="G331" s="246"/>
      <c r="H331" s="249">
        <v>26.605</v>
      </c>
      <c r="I331" s="250"/>
      <c r="J331" s="246"/>
      <c r="K331" s="246"/>
      <c r="L331" s="251"/>
      <c r="M331" s="252"/>
      <c r="N331" s="253"/>
      <c r="O331" s="253"/>
      <c r="P331" s="253"/>
      <c r="Q331" s="253"/>
      <c r="R331" s="253"/>
      <c r="S331" s="253"/>
      <c r="T331" s="254"/>
      <c r="U331" s="14"/>
      <c r="V331" s="14"/>
      <c r="W331" s="14"/>
      <c r="X331" s="14"/>
      <c r="Y331" s="14"/>
      <c r="Z331" s="14"/>
      <c r="AA331" s="14"/>
      <c r="AB331" s="14"/>
      <c r="AC331" s="14"/>
      <c r="AD331" s="14"/>
      <c r="AE331" s="14"/>
      <c r="AT331" s="255" t="s">
        <v>190</v>
      </c>
      <c r="AU331" s="255" t="s">
        <v>83</v>
      </c>
      <c r="AV331" s="14" t="s">
        <v>83</v>
      </c>
      <c r="AW331" s="14" t="s">
        <v>34</v>
      </c>
      <c r="AX331" s="14" t="s">
        <v>74</v>
      </c>
      <c r="AY331" s="255" t="s">
        <v>180</v>
      </c>
    </row>
    <row r="332" s="15" customFormat="1">
      <c r="A332" s="15"/>
      <c r="B332" s="256"/>
      <c r="C332" s="257"/>
      <c r="D332" s="236" t="s">
        <v>190</v>
      </c>
      <c r="E332" s="258" t="s">
        <v>19</v>
      </c>
      <c r="F332" s="259" t="s">
        <v>227</v>
      </c>
      <c r="G332" s="257"/>
      <c r="H332" s="260">
        <v>175.52199999999999</v>
      </c>
      <c r="I332" s="261"/>
      <c r="J332" s="257"/>
      <c r="K332" s="257"/>
      <c r="L332" s="262"/>
      <c r="M332" s="263"/>
      <c r="N332" s="264"/>
      <c r="O332" s="264"/>
      <c r="P332" s="264"/>
      <c r="Q332" s="264"/>
      <c r="R332" s="264"/>
      <c r="S332" s="264"/>
      <c r="T332" s="265"/>
      <c r="U332" s="15"/>
      <c r="V332" s="15"/>
      <c r="W332" s="15"/>
      <c r="X332" s="15"/>
      <c r="Y332" s="15"/>
      <c r="Z332" s="15"/>
      <c r="AA332" s="15"/>
      <c r="AB332" s="15"/>
      <c r="AC332" s="15"/>
      <c r="AD332" s="15"/>
      <c r="AE332" s="15"/>
      <c r="AT332" s="266" t="s">
        <v>190</v>
      </c>
      <c r="AU332" s="266" t="s">
        <v>83</v>
      </c>
      <c r="AV332" s="15" t="s">
        <v>186</v>
      </c>
      <c r="AW332" s="15" t="s">
        <v>34</v>
      </c>
      <c r="AX332" s="15" t="s">
        <v>81</v>
      </c>
      <c r="AY332" s="266" t="s">
        <v>180</v>
      </c>
    </row>
    <row r="333" s="14" customFormat="1">
      <c r="A333" s="14"/>
      <c r="B333" s="245"/>
      <c r="C333" s="246"/>
      <c r="D333" s="236" t="s">
        <v>190</v>
      </c>
      <c r="E333" s="246"/>
      <c r="F333" s="248" t="s">
        <v>544</v>
      </c>
      <c r="G333" s="246"/>
      <c r="H333" s="249">
        <v>180.78800000000001</v>
      </c>
      <c r="I333" s="250"/>
      <c r="J333" s="246"/>
      <c r="K333" s="246"/>
      <c r="L333" s="251"/>
      <c r="M333" s="252"/>
      <c r="N333" s="253"/>
      <c r="O333" s="253"/>
      <c r="P333" s="253"/>
      <c r="Q333" s="253"/>
      <c r="R333" s="253"/>
      <c r="S333" s="253"/>
      <c r="T333" s="254"/>
      <c r="U333" s="14"/>
      <c r="V333" s="14"/>
      <c r="W333" s="14"/>
      <c r="X333" s="14"/>
      <c r="Y333" s="14"/>
      <c r="Z333" s="14"/>
      <c r="AA333" s="14"/>
      <c r="AB333" s="14"/>
      <c r="AC333" s="14"/>
      <c r="AD333" s="14"/>
      <c r="AE333" s="14"/>
      <c r="AT333" s="255" t="s">
        <v>190</v>
      </c>
      <c r="AU333" s="255" t="s">
        <v>83</v>
      </c>
      <c r="AV333" s="14" t="s">
        <v>83</v>
      </c>
      <c r="AW333" s="14" t="s">
        <v>4</v>
      </c>
      <c r="AX333" s="14" t="s">
        <v>81</v>
      </c>
      <c r="AY333" s="255" t="s">
        <v>180</v>
      </c>
    </row>
    <row r="334" s="2" customFormat="1" ht="24.15" customHeight="1">
      <c r="A334" s="41"/>
      <c r="B334" s="42"/>
      <c r="C334" s="216" t="s">
        <v>545</v>
      </c>
      <c r="D334" s="216" t="s">
        <v>182</v>
      </c>
      <c r="E334" s="217" t="s">
        <v>546</v>
      </c>
      <c r="F334" s="218" t="s">
        <v>547</v>
      </c>
      <c r="G334" s="219" t="s">
        <v>122</v>
      </c>
      <c r="H334" s="220">
        <v>13.525</v>
      </c>
      <c r="I334" s="221"/>
      <c r="J334" s="222">
        <f>ROUND(I334*H334,2)</f>
        <v>0</v>
      </c>
      <c r="K334" s="218" t="s">
        <v>185</v>
      </c>
      <c r="L334" s="47"/>
      <c r="M334" s="223" t="s">
        <v>19</v>
      </c>
      <c r="N334" s="224" t="s">
        <v>45</v>
      </c>
      <c r="O334" s="87"/>
      <c r="P334" s="225">
        <f>O334*H334</f>
        <v>0</v>
      </c>
      <c r="Q334" s="225">
        <v>0</v>
      </c>
      <c r="R334" s="225">
        <f>Q334*H334</f>
        <v>0</v>
      </c>
      <c r="S334" s="225">
        <v>0</v>
      </c>
      <c r="T334" s="226">
        <f>S334*H334</f>
        <v>0</v>
      </c>
      <c r="U334" s="41"/>
      <c r="V334" s="41"/>
      <c r="W334" s="41"/>
      <c r="X334" s="41"/>
      <c r="Y334" s="41"/>
      <c r="Z334" s="41"/>
      <c r="AA334" s="41"/>
      <c r="AB334" s="41"/>
      <c r="AC334" s="41"/>
      <c r="AD334" s="41"/>
      <c r="AE334" s="41"/>
      <c r="AR334" s="227" t="s">
        <v>279</v>
      </c>
      <c r="AT334" s="227" t="s">
        <v>182</v>
      </c>
      <c r="AU334" s="227" t="s">
        <v>83</v>
      </c>
      <c r="AY334" s="20" t="s">
        <v>180</v>
      </c>
      <c r="BE334" s="228">
        <f>IF(N334="základní",J334,0)</f>
        <v>0</v>
      </c>
      <c r="BF334" s="228">
        <f>IF(N334="snížená",J334,0)</f>
        <v>0</v>
      </c>
      <c r="BG334" s="228">
        <f>IF(N334="zákl. přenesená",J334,0)</f>
        <v>0</v>
      </c>
      <c r="BH334" s="228">
        <f>IF(N334="sníž. přenesená",J334,0)</f>
        <v>0</v>
      </c>
      <c r="BI334" s="228">
        <f>IF(N334="nulová",J334,0)</f>
        <v>0</v>
      </c>
      <c r="BJ334" s="20" t="s">
        <v>81</v>
      </c>
      <c r="BK334" s="228">
        <f>ROUND(I334*H334,2)</f>
        <v>0</v>
      </c>
      <c r="BL334" s="20" t="s">
        <v>279</v>
      </c>
      <c r="BM334" s="227" t="s">
        <v>548</v>
      </c>
    </row>
    <row r="335" s="2" customFormat="1">
      <c r="A335" s="41"/>
      <c r="B335" s="42"/>
      <c r="C335" s="43"/>
      <c r="D335" s="229" t="s">
        <v>188</v>
      </c>
      <c r="E335" s="43"/>
      <c r="F335" s="230" t="s">
        <v>549</v>
      </c>
      <c r="G335" s="43"/>
      <c r="H335" s="43"/>
      <c r="I335" s="231"/>
      <c r="J335" s="43"/>
      <c r="K335" s="43"/>
      <c r="L335" s="47"/>
      <c r="M335" s="232"/>
      <c r="N335" s="233"/>
      <c r="O335" s="87"/>
      <c r="P335" s="87"/>
      <c r="Q335" s="87"/>
      <c r="R335" s="87"/>
      <c r="S335" s="87"/>
      <c r="T335" s="88"/>
      <c r="U335" s="41"/>
      <c r="V335" s="41"/>
      <c r="W335" s="41"/>
      <c r="X335" s="41"/>
      <c r="Y335" s="41"/>
      <c r="Z335" s="41"/>
      <c r="AA335" s="41"/>
      <c r="AB335" s="41"/>
      <c r="AC335" s="41"/>
      <c r="AD335" s="41"/>
      <c r="AE335" s="41"/>
      <c r="AT335" s="20" t="s">
        <v>188</v>
      </c>
      <c r="AU335" s="20" t="s">
        <v>83</v>
      </c>
    </row>
    <row r="336" s="14" customFormat="1">
      <c r="A336" s="14"/>
      <c r="B336" s="245"/>
      <c r="C336" s="246"/>
      <c r="D336" s="236" t="s">
        <v>190</v>
      </c>
      <c r="E336" s="247" t="s">
        <v>19</v>
      </c>
      <c r="F336" s="248" t="s">
        <v>550</v>
      </c>
      <c r="G336" s="246"/>
      <c r="H336" s="249">
        <v>13.525</v>
      </c>
      <c r="I336" s="250"/>
      <c r="J336" s="246"/>
      <c r="K336" s="246"/>
      <c r="L336" s="251"/>
      <c r="M336" s="252"/>
      <c r="N336" s="253"/>
      <c r="O336" s="253"/>
      <c r="P336" s="253"/>
      <c r="Q336" s="253"/>
      <c r="R336" s="253"/>
      <c r="S336" s="253"/>
      <c r="T336" s="254"/>
      <c r="U336" s="14"/>
      <c r="V336" s="14"/>
      <c r="W336" s="14"/>
      <c r="X336" s="14"/>
      <c r="Y336" s="14"/>
      <c r="Z336" s="14"/>
      <c r="AA336" s="14"/>
      <c r="AB336" s="14"/>
      <c r="AC336" s="14"/>
      <c r="AD336" s="14"/>
      <c r="AE336" s="14"/>
      <c r="AT336" s="255" t="s">
        <v>190</v>
      </c>
      <c r="AU336" s="255" t="s">
        <v>83</v>
      </c>
      <c r="AV336" s="14" t="s">
        <v>83</v>
      </c>
      <c r="AW336" s="14" t="s">
        <v>34</v>
      </c>
      <c r="AX336" s="14" t="s">
        <v>81</v>
      </c>
      <c r="AY336" s="255" t="s">
        <v>180</v>
      </c>
    </row>
    <row r="337" s="2" customFormat="1" ht="16.5" customHeight="1">
      <c r="A337" s="41"/>
      <c r="B337" s="42"/>
      <c r="C337" s="278" t="s">
        <v>551</v>
      </c>
      <c r="D337" s="278" t="s">
        <v>330</v>
      </c>
      <c r="E337" s="279" t="s">
        <v>552</v>
      </c>
      <c r="F337" s="280" t="s">
        <v>553</v>
      </c>
      <c r="G337" s="281" t="s">
        <v>122</v>
      </c>
      <c r="H337" s="282">
        <v>14.337</v>
      </c>
      <c r="I337" s="283"/>
      <c r="J337" s="284">
        <f>ROUND(I337*H337,2)</f>
        <v>0</v>
      </c>
      <c r="K337" s="280" t="s">
        <v>185</v>
      </c>
      <c r="L337" s="285"/>
      <c r="M337" s="286" t="s">
        <v>19</v>
      </c>
      <c r="N337" s="287" t="s">
        <v>45</v>
      </c>
      <c r="O337" s="87"/>
      <c r="P337" s="225">
        <f>O337*H337</f>
        <v>0</v>
      </c>
      <c r="Q337" s="225">
        <v>0.0018</v>
      </c>
      <c r="R337" s="225">
        <f>Q337*H337</f>
        <v>0.025806599999999999</v>
      </c>
      <c r="S337" s="225">
        <v>0</v>
      </c>
      <c r="T337" s="226">
        <f>S337*H337</f>
        <v>0</v>
      </c>
      <c r="U337" s="41"/>
      <c r="V337" s="41"/>
      <c r="W337" s="41"/>
      <c r="X337" s="41"/>
      <c r="Y337" s="41"/>
      <c r="Z337" s="41"/>
      <c r="AA337" s="41"/>
      <c r="AB337" s="41"/>
      <c r="AC337" s="41"/>
      <c r="AD337" s="41"/>
      <c r="AE337" s="41"/>
      <c r="AR337" s="227" t="s">
        <v>409</v>
      </c>
      <c r="AT337" s="227" t="s">
        <v>330</v>
      </c>
      <c r="AU337" s="227" t="s">
        <v>83</v>
      </c>
      <c r="AY337" s="20" t="s">
        <v>180</v>
      </c>
      <c r="BE337" s="228">
        <f>IF(N337="základní",J337,0)</f>
        <v>0</v>
      </c>
      <c r="BF337" s="228">
        <f>IF(N337="snížená",J337,0)</f>
        <v>0</v>
      </c>
      <c r="BG337" s="228">
        <f>IF(N337="zákl. přenesená",J337,0)</f>
        <v>0</v>
      </c>
      <c r="BH337" s="228">
        <f>IF(N337="sníž. přenesená",J337,0)</f>
        <v>0</v>
      </c>
      <c r="BI337" s="228">
        <f>IF(N337="nulová",J337,0)</f>
        <v>0</v>
      </c>
      <c r="BJ337" s="20" t="s">
        <v>81</v>
      </c>
      <c r="BK337" s="228">
        <f>ROUND(I337*H337,2)</f>
        <v>0</v>
      </c>
      <c r="BL337" s="20" t="s">
        <v>279</v>
      </c>
      <c r="BM337" s="227" t="s">
        <v>554</v>
      </c>
    </row>
    <row r="338" s="14" customFormat="1">
      <c r="A338" s="14"/>
      <c r="B338" s="245"/>
      <c r="C338" s="246"/>
      <c r="D338" s="236" t="s">
        <v>190</v>
      </c>
      <c r="E338" s="247" t="s">
        <v>19</v>
      </c>
      <c r="F338" s="248" t="s">
        <v>555</v>
      </c>
      <c r="G338" s="246"/>
      <c r="H338" s="249">
        <v>13.525</v>
      </c>
      <c r="I338" s="250"/>
      <c r="J338" s="246"/>
      <c r="K338" s="246"/>
      <c r="L338" s="251"/>
      <c r="M338" s="252"/>
      <c r="N338" s="253"/>
      <c r="O338" s="253"/>
      <c r="P338" s="253"/>
      <c r="Q338" s="253"/>
      <c r="R338" s="253"/>
      <c r="S338" s="253"/>
      <c r="T338" s="254"/>
      <c r="U338" s="14"/>
      <c r="V338" s="14"/>
      <c r="W338" s="14"/>
      <c r="X338" s="14"/>
      <c r="Y338" s="14"/>
      <c r="Z338" s="14"/>
      <c r="AA338" s="14"/>
      <c r="AB338" s="14"/>
      <c r="AC338" s="14"/>
      <c r="AD338" s="14"/>
      <c r="AE338" s="14"/>
      <c r="AT338" s="255" t="s">
        <v>190</v>
      </c>
      <c r="AU338" s="255" t="s">
        <v>83</v>
      </c>
      <c r="AV338" s="14" t="s">
        <v>83</v>
      </c>
      <c r="AW338" s="14" t="s">
        <v>34</v>
      </c>
      <c r="AX338" s="14" t="s">
        <v>81</v>
      </c>
      <c r="AY338" s="255" t="s">
        <v>180</v>
      </c>
    </row>
    <row r="339" s="14" customFormat="1">
      <c r="A339" s="14"/>
      <c r="B339" s="245"/>
      <c r="C339" s="246"/>
      <c r="D339" s="236" t="s">
        <v>190</v>
      </c>
      <c r="E339" s="246"/>
      <c r="F339" s="248" t="s">
        <v>556</v>
      </c>
      <c r="G339" s="246"/>
      <c r="H339" s="249">
        <v>14.337</v>
      </c>
      <c r="I339" s="250"/>
      <c r="J339" s="246"/>
      <c r="K339" s="246"/>
      <c r="L339" s="251"/>
      <c r="M339" s="252"/>
      <c r="N339" s="253"/>
      <c r="O339" s="253"/>
      <c r="P339" s="253"/>
      <c r="Q339" s="253"/>
      <c r="R339" s="253"/>
      <c r="S339" s="253"/>
      <c r="T339" s="254"/>
      <c r="U339" s="14"/>
      <c r="V339" s="14"/>
      <c r="W339" s="14"/>
      <c r="X339" s="14"/>
      <c r="Y339" s="14"/>
      <c r="Z339" s="14"/>
      <c r="AA339" s="14"/>
      <c r="AB339" s="14"/>
      <c r="AC339" s="14"/>
      <c r="AD339" s="14"/>
      <c r="AE339" s="14"/>
      <c r="AT339" s="255" t="s">
        <v>190</v>
      </c>
      <c r="AU339" s="255" t="s">
        <v>83</v>
      </c>
      <c r="AV339" s="14" t="s">
        <v>83</v>
      </c>
      <c r="AW339" s="14" t="s">
        <v>4</v>
      </c>
      <c r="AX339" s="14" t="s">
        <v>81</v>
      </c>
      <c r="AY339" s="255" t="s">
        <v>180</v>
      </c>
    </row>
    <row r="340" s="2" customFormat="1" ht="24.15" customHeight="1">
      <c r="A340" s="41"/>
      <c r="B340" s="42"/>
      <c r="C340" s="216" t="s">
        <v>557</v>
      </c>
      <c r="D340" s="216" t="s">
        <v>182</v>
      </c>
      <c r="E340" s="217" t="s">
        <v>558</v>
      </c>
      <c r="F340" s="218" t="s">
        <v>559</v>
      </c>
      <c r="G340" s="219" t="s">
        <v>122</v>
      </c>
      <c r="H340" s="220">
        <v>40.271000000000001</v>
      </c>
      <c r="I340" s="221"/>
      <c r="J340" s="222">
        <f>ROUND(I340*H340,2)</f>
        <v>0</v>
      </c>
      <c r="K340" s="218" t="s">
        <v>185</v>
      </c>
      <c r="L340" s="47"/>
      <c r="M340" s="223" t="s">
        <v>19</v>
      </c>
      <c r="N340" s="224" t="s">
        <v>45</v>
      </c>
      <c r="O340" s="87"/>
      <c r="P340" s="225">
        <f>O340*H340</f>
        <v>0</v>
      </c>
      <c r="Q340" s="225">
        <v>0.0062399999999999999</v>
      </c>
      <c r="R340" s="225">
        <f>Q340*H340</f>
        <v>0.25129104000000002</v>
      </c>
      <c r="S340" s="225">
        <v>0</v>
      </c>
      <c r="T340" s="226">
        <f>S340*H340</f>
        <v>0</v>
      </c>
      <c r="U340" s="41"/>
      <c r="V340" s="41"/>
      <c r="W340" s="41"/>
      <c r="X340" s="41"/>
      <c r="Y340" s="41"/>
      <c r="Z340" s="41"/>
      <c r="AA340" s="41"/>
      <c r="AB340" s="41"/>
      <c r="AC340" s="41"/>
      <c r="AD340" s="41"/>
      <c r="AE340" s="41"/>
      <c r="AR340" s="227" t="s">
        <v>279</v>
      </c>
      <c r="AT340" s="227" t="s">
        <v>182</v>
      </c>
      <c r="AU340" s="227" t="s">
        <v>83</v>
      </c>
      <c r="AY340" s="20" t="s">
        <v>180</v>
      </c>
      <c r="BE340" s="228">
        <f>IF(N340="základní",J340,0)</f>
        <v>0</v>
      </c>
      <c r="BF340" s="228">
        <f>IF(N340="snížená",J340,0)</f>
        <v>0</v>
      </c>
      <c r="BG340" s="228">
        <f>IF(N340="zákl. přenesená",J340,0)</f>
        <v>0</v>
      </c>
      <c r="BH340" s="228">
        <f>IF(N340="sníž. přenesená",J340,0)</f>
        <v>0</v>
      </c>
      <c r="BI340" s="228">
        <f>IF(N340="nulová",J340,0)</f>
        <v>0</v>
      </c>
      <c r="BJ340" s="20" t="s">
        <v>81</v>
      </c>
      <c r="BK340" s="228">
        <f>ROUND(I340*H340,2)</f>
        <v>0</v>
      </c>
      <c r="BL340" s="20" t="s">
        <v>279</v>
      </c>
      <c r="BM340" s="227" t="s">
        <v>560</v>
      </c>
    </row>
    <row r="341" s="2" customFormat="1">
      <c r="A341" s="41"/>
      <c r="B341" s="42"/>
      <c r="C341" s="43"/>
      <c r="D341" s="229" t="s">
        <v>188</v>
      </c>
      <c r="E341" s="43"/>
      <c r="F341" s="230" t="s">
        <v>561</v>
      </c>
      <c r="G341" s="43"/>
      <c r="H341" s="43"/>
      <c r="I341" s="231"/>
      <c r="J341" s="43"/>
      <c r="K341" s="43"/>
      <c r="L341" s="47"/>
      <c r="M341" s="232"/>
      <c r="N341" s="233"/>
      <c r="O341" s="87"/>
      <c r="P341" s="87"/>
      <c r="Q341" s="87"/>
      <c r="R341" s="87"/>
      <c r="S341" s="87"/>
      <c r="T341" s="88"/>
      <c r="U341" s="41"/>
      <c r="V341" s="41"/>
      <c r="W341" s="41"/>
      <c r="X341" s="41"/>
      <c r="Y341" s="41"/>
      <c r="Z341" s="41"/>
      <c r="AA341" s="41"/>
      <c r="AB341" s="41"/>
      <c r="AC341" s="41"/>
      <c r="AD341" s="41"/>
      <c r="AE341" s="41"/>
      <c r="AT341" s="20" t="s">
        <v>188</v>
      </c>
      <c r="AU341" s="20" t="s">
        <v>83</v>
      </c>
    </row>
    <row r="342" s="14" customFormat="1">
      <c r="A342" s="14"/>
      <c r="B342" s="245"/>
      <c r="C342" s="246"/>
      <c r="D342" s="236" t="s">
        <v>190</v>
      </c>
      <c r="E342" s="247" t="s">
        <v>19</v>
      </c>
      <c r="F342" s="248" t="s">
        <v>562</v>
      </c>
      <c r="G342" s="246"/>
      <c r="H342" s="249">
        <v>40.271000000000001</v>
      </c>
      <c r="I342" s="250"/>
      <c r="J342" s="246"/>
      <c r="K342" s="246"/>
      <c r="L342" s="251"/>
      <c r="M342" s="252"/>
      <c r="N342" s="253"/>
      <c r="O342" s="253"/>
      <c r="P342" s="253"/>
      <c r="Q342" s="253"/>
      <c r="R342" s="253"/>
      <c r="S342" s="253"/>
      <c r="T342" s="254"/>
      <c r="U342" s="14"/>
      <c r="V342" s="14"/>
      <c r="W342" s="14"/>
      <c r="X342" s="14"/>
      <c r="Y342" s="14"/>
      <c r="Z342" s="14"/>
      <c r="AA342" s="14"/>
      <c r="AB342" s="14"/>
      <c r="AC342" s="14"/>
      <c r="AD342" s="14"/>
      <c r="AE342" s="14"/>
      <c r="AT342" s="255" t="s">
        <v>190</v>
      </c>
      <c r="AU342" s="255" t="s">
        <v>83</v>
      </c>
      <c r="AV342" s="14" t="s">
        <v>83</v>
      </c>
      <c r="AW342" s="14" t="s">
        <v>34</v>
      </c>
      <c r="AX342" s="14" t="s">
        <v>81</v>
      </c>
      <c r="AY342" s="255" t="s">
        <v>180</v>
      </c>
    </row>
    <row r="343" s="2" customFormat="1" ht="16.5" customHeight="1">
      <c r="A343" s="41"/>
      <c r="B343" s="42"/>
      <c r="C343" s="278" t="s">
        <v>563</v>
      </c>
      <c r="D343" s="278" t="s">
        <v>330</v>
      </c>
      <c r="E343" s="279" t="s">
        <v>564</v>
      </c>
      <c r="F343" s="280" t="s">
        <v>565</v>
      </c>
      <c r="G343" s="281" t="s">
        <v>122</v>
      </c>
      <c r="H343" s="282">
        <v>42.284999999999997</v>
      </c>
      <c r="I343" s="283"/>
      <c r="J343" s="284">
        <f>ROUND(I343*H343,2)</f>
        <v>0</v>
      </c>
      <c r="K343" s="280" t="s">
        <v>185</v>
      </c>
      <c r="L343" s="285"/>
      <c r="M343" s="286" t="s">
        <v>19</v>
      </c>
      <c r="N343" s="287" t="s">
        <v>45</v>
      </c>
      <c r="O343" s="87"/>
      <c r="P343" s="225">
        <f>O343*H343</f>
        <v>0</v>
      </c>
      <c r="Q343" s="225">
        <v>0.0048999999999999998</v>
      </c>
      <c r="R343" s="225">
        <f>Q343*H343</f>
        <v>0.20719649999999998</v>
      </c>
      <c r="S343" s="225">
        <v>0</v>
      </c>
      <c r="T343" s="226">
        <f>S343*H343</f>
        <v>0</v>
      </c>
      <c r="U343" s="41"/>
      <c r="V343" s="41"/>
      <c r="W343" s="41"/>
      <c r="X343" s="41"/>
      <c r="Y343" s="41"/>
      <c r="Z343" s="41"/>
      <c r="AA343" s="41"/>
      <c r="AB343" s="41"/>
      <c r="AC343" s="41"/>
      <c r="AD343" s="41"/>
      <c r="AE343" s="41"/>
      <c r="AR343" s="227" t="s">
        <v>409</v>
      </c>
      <c r="AT343" s="227" t="s">
        <v>330</v>
      </c>
      <c r="AU343" s="227" t="s">
        <v>83</v>
      </c>
      <c r="AY343" s="20" t="s">
        <v>180</v>
      </c>
      <c r="BE343" s="228">
        <f>IF(N343="základní",J343,0)</f>
        <v>0</v>
      </c>
      <c r="BF343" s="228">
        <f>IF(N343="snížená",J343,0)</f>
        <v>0</v>
      </c>
      <c r="BG343" s="228">
        <f>IF(N343="zákl. přenesená",J343,0)</f>
        <v>0</v>
      </c>
      <c r="BH343" s="228">
        <f>IF(N343="sníž. přenesená",J343,0)</f>
        <v>0</v>
      </c>
      <c r="BI343" s="228">
        <f>IF(N343="nulová",J343,0)</f>
        <v>0</v>
      </c>
      <c r="BJ343" s="20" t="s">
        <v>81</v>
      </c>
      <c r="BK343" s="228">
        <f>ROUND(I343*H343,2)</f>
        <v>0</v>
      </c>
      <c r="BL343" s="20" t="s">
        <v>279</v>
      </c>
      <c r="BM343" s="227" t="s">
        <v>566</v>
      </c>
    </row>
    <row r="344" s="14" customFormat="1">
      <c r="A344" s="14"/>
      <c r="B344" s="245"/>
      <c r="C344" s="246"/>
      <c r="D344" s="236" t="s">
        <v>190</v>
      </c>
      <c r="E344" s="247" t="s">
        <v>19</v>
      </c>
      <c r="F344" s="248" t="s">
        <v>567</v>
      </c>
      <c r="G344" s="246"/>
      <c r="H344" s="249">
        <v>40.271000000000001</v>
      </c>
      <c r="I344" s="250"/>
      <c r="J344" s="246"/>
      <c r="K344" s="246"/>
      <c r="L344" s="251"/>
      <c r="M344" s="252"/>
      <c r="N344" s="253"/>
      <c r="O344" s="253"/>
      <c r="P344" s="253"/>
      <c r="Q344" s="253"/>
      <c r="R344" s="253"/>
      <c r="S344" s="253"/>
      <c r="T344" s="254"/>
      <c r="U344" s="14"/>
      <c r="V344" s="14"/>
      <c r="W344" s="14"/>
      <c r="X344" s="14"/>
      <c r="Y344" s="14"/>
      <c r="Z344" s="14"/>
      <c r="AA344" s="14"/>
      <c r="AB344" s="14"/>
      <c r="AC344" s="14"/>
      <c r="AD344" s="14"/>
      <c r="AE344" s="14"/>
      <c r="AT344" s="255" t="s">
        <v>190</v>
      </c>
      <c r="AU344" s="255" t="s">
        <v>83</v>
      </c>
      <c r="AV344" s="14" t="s">
        <v>83</v>
      </c>
      <c r="AW344" s="14" t="s">
        <v>34</v>
      </c>
      <c r="AX344" s="14" t="s">
        <v>81</v>
      </c>
      <c r="AY344" s="255" t="s">
        <v>180</v>
      </c>
    </row>
    <row r="345" s="14" customFormat="1">
      <c r="A345" s="14"/>
      <c r="B345" s="245"/>
      <c r="C345" s="246"/>
      <c r="D345" s="236" t="s">
        <v>190</v>
      </c>
      <c r="E345" s="246"/>
      <c r="F345" s="248" t="s">
        <v>568</v>
      </c>
      <c r="G345" s="246"/>
      <c r="H345" s="249">
        <v>42.284999999999997</v>
      </c>
      <c r="I345" s="250"/>
      <c r="J345" s="246"/>
      <c r="K345" s="246"/>
      <c r="L345" s="251"/>
      <c r="M345" s="252"/>
      <c r="N345" s="253"/>
      <c r="O345" s="253"/>
      <c r="P345" s="253"/>
      <c r="Q345" s="253"/>
      <c r="R345" s="253"/>
      <c r="S345" s="253"/>
      <c r="T345" s="254"/>
      <c r="U345" s="14"/>
      <c r="V345" s="14"/>
      <c r="W345" s="14"/>
      <c r="X345" s="14"/>
      <c r="Y345" s="14"/>
      <c r="Z345" s="14"/>
      <c r="AA345" s="14"/>
      <c r="AB345" s="14"/>
      <c r="AC345" s="14"/>
      <c r="AD345" s="14"/>
      <c r="AE345" s="14"/>
      <c r="AT345" s="255" t="s">
        <v>190</v>
      </c>
      <c r="AU345" s="255" t="s">
        <v>83</v>
      </c>
      <c r="AV345" s="14" t="s">
        <v>83</v>
      </c>
      <c r="AW345" s="14" t="s">
        <v>4</v>
      </c>
      <c r="AX345" s="14" t="s">
        <v>81</v>
      </c>
      <c r="AY345" s="255" t="s">
        <v>180</v>
      </c>
    </row>
    <row r="346" s="2" customFormat="1" ht="24.15" customHeight="1">
      <c r="A346" s="41"/>
      <c r="B346" s="42"/>
      <c r="C346" s="216" t="s">
        <v>569</v>
      </c>
      <c r="D346" s="216" t="s">
        <v>182</v>
      </c>
      <c r="E346" s="217" t="s">
        <v>570</v>
      </c>
      <c r="F346" s="218" t="s">
        <v>571</v>
      </c>
      <c r="G346" s="219" t="s">
        <v>122</v>
      </c>
      <c r="H346" s="220">
        <v>2.1499999999999999</v>
      </c>
      <c r="I346" s="221"/>
      <c r="J346" s="222">
        <f>ROUND(I346*H346,2)</f>
        <v>0</v>
      </c>
      <c r="K346" s="218" t="s">
        <v>185</v>
      </c>
      <c r="L346" s="47"/>
      <c r="M346" s="223" t="s">
        <v>19</v>
      </c>
      <c r="N346" s="224" t="s">
        <v>45</v>
      </c>
      <c r="O346" s="87"/>
      <c r="P346" s="225">
        <f>O346*H346</f>
        <v>0</v>
      </c>
      <c r="Q346" s="225">
        <v>0.0020400000000000001</v>
      </c>
      <c r="R346" s="225">
        <f>Q346*H346</f>
        <v>0.0043860000000000001</v>
      </c>
      <c r="S346" s="225">
        <v>0</v>
      </c>
      <c r="T346" s="226">
        <f>S346*H346</f>
        <v>0</v>
      </c>
      <c r="U346" s="41"/>
      <c r="V346" s="41"/>
      <c r="W346" s="41"/>
      <c r="X346" s="41"/>
      <c r="Y346" s="41"/>
      <c r="Z346" s="41"/>
      <c r="AA346" s="41"/>
      <c r="AB346" s="41"/>
      <c r="AC346" s="41"/>
      <c r="AD346" s="41"/>
      <c r="AE346" s="41"/>
      <c r="AR346" s="227" t="s">
        <v>279</v>
      </c>
      <c r="AT346" s="227" t="s">
        <v>182</v>
      </c>
      <c r="AU346" s="227" t="s">
        <v>83</v>
      </c>
      <c r="AY346" s="20" t="s">
        <v>180</v>
      </c>
      <c r="BE346" s="228">
        <f>IF(N346="základní",J346,0)</f>
        <v>0</v>
      </c>
      <c r="BF346" s="228">
        <f>IF(N346="snížená",J346,0)</f>
        <v>0</v>
      </c>
      <c r="BG346" s="228">
        <f>IF(N346="zákl. přenesená",J346,0)</f>
        <v>0</v>
      </c>
      <c r="BH346" s="228">
        <f>IF(N346="sníž. přenesená",J346,0)</f>
        <v>0</v>
      </c>
      <c r="BI346" s="228">
        <f>IF(N346="nulová",J346,0)</f>
        <v>0</v>
      </c>
      <c r="BJ346" s="20" t="s">
        <v>81</v>
      </c>
      <c r="BK346" s="228">
        <f>ROUND(I346*H346,2)</f>
        <v>0</v>
      </c>
      <c r="BL346" s="20" t="s">
        <v>279</v>
      </c>
      <c r="BM346" s="227" t="s">
        <v>572</v>
      </c>
    </row>
    <row r="347" s="2" customFormat="1">
      <c r="A347" s="41"/>
      <c r="B347" s="42"/>
      <c r="C347" s="43"/>
      <c r="D347" s="229" t="s">
        <v>188</v>
      </c>
      <c r="E347" s="43"/>
      <c r="F347" s="230" t="s">
        <v>573</v>
      </c>
      <c r="G347" s="43"/>
      <c r="H347" s="43"/>
      <c r="I347" s="231"/>
      <c r="J347" s="43"/>
      <c r="K347" s="43"/>
      <c r="L347" s="47"/>
      <c r="M347" s="232"/>
      <c r="N347" s="233"/>
      <c r="O347" s="87"/>
      <c r="P347" s="87"/>
      <c r="Q347" s="87"/>
      <c r="R347" s="87"/>
      <c r="S347" s="87"/>
      <c r="T347" s="88"/>
      <c r="U347" s="41"/>
      <c r="V347" s="41"/>
      <c r="W347" s="41"/>
      <c r="X347" s="41"/>
      <c r="Y347" s="41"/>
      <c r="Z347" s="41"/>
      <c r="AA347" s="41"/>
      <c r="AB347" s="41"/>
      <c r="AC347" s="41"/>
      <c r="AD347" s="41"/>
      <c r="AE347" s="41"/>
      <c r="AT347" s="20" t="s">
        <v>188</v>
      </c>
      <c r="AU347" s="20" t="s">
        <v>83</v>
      </c>
    </row>
    <row r="348" s="13" customFormat="1">
      <c r="A348" s="13"/>
      <c r="B348" s="234"/>
      <c r="C348" s="235"/>
      <c r="D348" s="236" t="s">
        <v>190</v>
      </c>
      <c r="E348" s="237" t="s">
        <v>19</v>
      </c>
      <c r="F348" s="238" t="s">
        <v>574</v>
      </c>
      <c r="G348" s="235"/>
      <c r="H348" s="237" t="s">
        <v>19</v>
      </c>
      <c r="I348" s="239"/>
      <c r="J348" s="235"/>
      <c r="K348" s="235"/>
      <c r="L348" s="240"/>
      <c r="M348" s="241"/>
      <c r="N348" s="242"/>
      <c r="O348" s="242"/>
      <c r="P348" s="242"/>
      <c r="Q348" s="242"/>
      <c r="R348" s="242"/>
      <c r="S348" s="242"/>
      <c r="T348" s="243"/>
      <c r="U348" s="13"/>
      <c r="V348" s="13"/>
      <c r="W348" s="13"/>
      <c r="X348" s="13"/>
      <c r="Y348" s="13"/>
      <c r="Z348" s="13"/>
      <c r="AA348" s="13"/>
      <c r="AB348" s="13"/>
      <c r="AC348" s="13"/>
      <c r="AD348" s="13"/>
      <c r="AE348" s="13"/>
      <c r="AT348" s="244" t="s">
        <v>190</v>
      </c>
      <c r="AU348" s="244" t="s">
        <v>83</v>
      </c>
      <c r="AV348" s="13" t="s">
        <v>81</v>
      </c>
      <c r="AW348" s="13" t="s">
        <v>34</v>
      </c>
      <c r="AX348" s="13" t="s">
        <v>74</v>
      </c>
      <c r="AY348" s="244" t="s">
        <v>180</v>
      </c>
    </row>
    <row r="349" s="14" customFormat="1">
      <c r="A349" s="14"/>
      <c r="B349" s="245"/>
      <c r="C349" s="246"/>
      <c r="D349" s="236" t="s">
        <v>190</v>
      </c>
      <c r="E349" s="247" t="s">
        <v>19</v>
      </c>
      <c r="F349" s="248" t="s">
        <v>575</v>
      </c>
      <c r="G349" s="246"/>
      <c r="H349" s="249">
        <v>2.1499999999999999</v>
      </c>
      <c r="I349" s="250"/>
      <c r="J349" s="246"/>
      <c r="K349" s="246"/>
      <c r="L349" s="251"/>
      <c r="M349" s="252"/>
      <c r="N349" s="253"/>
      <c r="O349" s="253"/>
      <c r="P349" s="253"/>
      <c r="Q349" s="253"/>
      <c r="R349" s="253"/>
      <c r="S349" s="253"/>
      <c r="T349" s="254"/>
      <c r="U349" s="14"/>
      <c r="V349" s="14"/>
      <c r="W349" s="14"/>
      <c r="X349" s="14"/>
      <c r="Y349" s="14"/>
      <c r="Z349" s="14"/>
      <c r="AA349" s="14"/>
      <c r="AB349" s="14"/>
      <c r="AC349" s="14"/>
      <c r="AD349" s="14"/>
      <c r="AE349" s="14"/>
      <c r="AT349" s="255" t="s">
        <v>190</v>
      </c>
      <c r="AU349" s="255" t="s">
        <v>83</v>
      </c>
      <c r="AV349" s="14" t="s">
        <v>83</v>
      </c>
      <c r="AW349" s="14" t="s">
        <v>34</v>
      </c>
      <c r="AX349" s="14" t="s">
        <v>81</v>
      </c>
      <c r="AY349" s="255" t="s">
        <v>180</v>
      </c>
    </row>
    <row r="350" s="2" customFormat="1" ht="16.5" customHeight="1">
      <c r="A350" s="41"/>
      <c r="B350" s="42"/>
      <c r="C350" s="278" t="s">
        <v>576</v>
      </c>
      <c r="D350" s="278" t="s">
        <v>330</v>
      </c>
      <c r="E350" s="279" t="s">
        <v>577</v>
      </c>
      <c r="F350" s="280" t="s">
        <v>578</v>
      </c>
      <c r="G350" s="281" t="s">
        <v>122</v>
      </c>
      <c r="H350" s="282">
        <v>2.258</v>
      </c>
      <c r="I350" s="283"/>
      <c r="J350" s="284">
        <f>ROUND(I350*H350,2)</f>
        <v>0</v>
      </c>
      <c r="K350" s="280" t="s">
        <v>185</v>
      </c>
      <c r="L350" s="285"/>
      <c r="M350" s="286" t="s">
        <v>19</v>
      </c>
      <c r="N350" s="287" t="s">
        <v>45</v>
      </c>
      <c r="O350" s="87"/>
      <c r="P350" s="225">
        <f>O350*H350</f>
        <v>0</v>
      </c>
      <c r="Q350" s="225">
        <v>0.0047999999999999996</v>
      </c>
      <c r="R350" s="225">
        <f>Q350*H350</f>
        <v>0.0108384</v>
      </c>
      <c r="S350" s="225">
        <v>0</v>
      </c>
      <c r="T350" s="226">
        <f>S350*H350</f>
        <v>0</v>
      </c>
      <c r="U350" s="41"/>
      <c r="V350" s="41"/>
      <c r="W350" s="41"/>
      <c r="X350" s="41"/>
      <c r="Y350" s="41"/>
      <c r="Z350" s="41"/>
      <c r="AA350" s="41"/>
      <c r="AB350" s="41"/>
      <c r="AC350" s="41"/>
      <c r="AD350" s="41"/>
      <c r="AE350" s="41"/>
      <c r="AR350" s="227" t="s">
        <v>409</v>
      </c>
      <c r="AT350" s="227" t="s">
        <v>330</v>
      </c>
      <c r="AU350" s="227" t="s">
        <v>83</v>
      </c>
      <c r="AY350" s="20" t="s">
        <v>180</v>
      </c>
      <c r="BE350" s="228">
        <f>IF(N350="základní",J350,0)</f>
        <v>0</v>
      </c>
      <c r="BF350" s="228">
        <f>IF(N350="snížená",J350,0)</f>
        <v>0</v>
      </c>
      <c r="BG350" s="228">
        <f>IF(N350="zákl. přenesená",J350,0)</f>
        <v>0</v>
      </c>
      <c r="BH350" s="228">
        <f>IF(N350="sníž. přenesená",J350,0)</f>
        <v>0</v>
      </c>
      <c r="BI350" s="228">
        <f>IF(N350="nulová",J350,0)</f>
        <v>0</v>
      </c>
      <c r="BJ350" s="20" t="s">
        <v>81</v>
      </c>
      <c r="BK350" s="228">
        <f>ROUND(I350*H350,2)</f>
        <v>0</v>
      </c>
      <c r="BL350" s="20" t="s">
        <v>279</v>
      </c>
      <c r="BM350" s="227" t="s">
        <v>579</v>
      </c>
    </row>
    <row r="351" s="14" customFormat="1">
      <c r="A351" s="14"/>
      <c r="B351" s="245"/>
      <c r="C351" s="246"/>
      <c r="D351" s="236" t="s">
        <v>190</v>
      </c>
      <c r="E351" s="246"/>
      <c r="F351" s="248" t="s">
        <v>580</v>
      </c>
      <c r="G351" s="246"/>
      <c r="H351" s="249">
        <v>2.258</v>
      </c>
      <c r="I351" s="250"/>
      <c r="J351" s="246"/>
      <c r="K351" s="246"/>
      <c r="L351" s="251"/>
      <c r="M351" s="252"/>
      <c r="N351" s="253"/>
      <c r="O351" s="253"/>
      <c r="P351" s="253"/>
      <c r="Q351" s="253"/>
      <c r="R351" s="253"/>
      <c r="S351" s="253"/>
      <c r="T351" s="254"/>
      <c r="U351" s="14"/>
      <c r="V351" s="14"/>
      <c r="W351" s="14"/>
      <c r="X351" s="14"/>
      <c r="Y351" s="14"/>
      <c r="Z351" s="14"/>
      <c r="AA351" s="14"/>
      <c r="AB351" s="14"/>
      <c r="AC351" s="14"/>
      <c r="AD351" s="14"/>
      <c r="AE351" s="14"/>
      <c r="AT351" s="255" t="s">
        <v>190</v>
      </c>
      <c r="AU351" s="255" t="s">
        <v>83</v>
      </c>
      <c r="AV351" s="14" t="s">
        <v>83</v>
      </c>
      <c r="AW351" s="14" t="s">
        <v>4</v>
      </c>
      <c r="AX351" s="14" t="s">
        <v>81</v>
      </c>
      <c r="AY351" s="255" t="s">
        <v>180</v>
      </c>
    </row>
    <row r="352" s="2" customFormat="1" ht="16.5" customHeight="1">
      <c r="A352" s="41"/>
      <c r="B352" s="42"/>
      <c r="C352" s="216" t="s">
        <v>581</v>
      </c>
      <c r="D352" s="216" t="s">
        <v>182</v>
      </c>
      <c r="E352" s="217" t="s">
        <v>582</v>
      </c>
      <c r="F352" s="218" t="s">
        <v>583</v>
      </c>
      <c r="G352" s="219" t="s">
        <v>122</v>
      </c>
      <c r="H352" s="220">
        <v>56.799999999999997</v>
      </c>
      <c r="I352" s="221"/>
      <c r="J352" s="222">
        <f>ROUND(I352*H352,2)</f>
        <v>0</v>
      </c>
      <c r="K352" s="218" t="s">
        <v>185</v>
      </c>
      <c r="L352" s="47"/>
      <c r="M352" s="223" t="s">
        <v>19</v>
      </c>
      <c r="N352" s="224" t="s">
        <v>45</v>
      </c>
      <c r="O352" s="87"/>
      <c r="P352" s="225">
        <f>O352*H352</f>
        <v>0</v>
      </c>
      <c r="Q352" s="225">
        <v>0.00116</v>
      </c>
      <c r="R352" s="225">
        <f>Q352*H352</f>
        <v>0.065888000000000002</v>
      </c>
      <c r="S352" s="225">
        <v>0</v>
      </c>
      <c r="T352" s="226">
        <f>S352*H352</f>
        <v>0</v>
      </c>
      <c r="U352" s="41"/>
      <c r="V352" s="41"/>
      <c r="W352" s="41"/>
      <c r="X352" s="41"/>
      <c r="Y352" s="41"/>
      <c r="Z352" s="41"/>
      <c r="AA352" s="41"/>
      <c r="AB352" s="41"/>
      <c r="AC352" s="41"/>
      <c r="AD352" s="41"/>
      <c r="AE352" s="41"/>
      <c r="AR352" s="227" t="s">
        <v>279</v>
      </c>
      <c r="AT352" s="227" t="s">
        <v>182</v>
      </c>
      <c r="AU352" s="227" t="s">
        <v>83</v>
      </c>
      <c r="AY352" s="20" t="s">
        <v>180</v>
      </c>
      <c r="BE352" s="228">
        <f>IF(N352="základní",J352,0)</f>
        <v>0</v>
      </c>
      <c r="BF352" s="228">
        <f>IF(N352="snížená",J352,0)</f>
        <v>0</v>
      </c>
      <c r="BG352" s="228">
        <f>IF(N352="zákl. přenesená",J352,0)</f>
        <v>0</v>
      </c>
      <c r="BH352" s="228">
        <f>IF(N352="sníž. přenesená",J352,0)</f>
        <v>0</v>
      </c>
      <c r="BI352" s="228">
        <f>IF(N352="nulová",J352,0)</f>
        <v>0</v>
      </c>
      <c r="BJ352" s="20" t="s">
        <v>81</v>
      </c>
      <c r="BK352" s="228">
        <f>ROUND(I352*H352,2)</f>
        <v>0</v>
      </c>
      <c r="BL352" s="20" t="s">
        <v>279</v>
      </c>
      <c r="BM352" s="227" t="s">
        <v>584</v>
      </c>
    </row>
    <row r="353" s="2" customFormat="1">
      <c r="A353" s="41"/>
      <c r="B353" s="42"/>
      <c r="C353" s="43"/>
      <c r="D353" s="229" t="s">
        <v>188</v>
      </c>
      <c r="E353" s="43"/>
      <c r="F353" s="230" t="s">
        <v>585</v>
      </c>
      <c r="G353" s="43"/>
      <c r="H353" s="43"/>
      <c r="I353" s="231"/>
      <c r="J353" s="43"/>
      <c r="K353" s="43"/>
      <c r="L353" s="47"/>
      <c r="M353" s="232"/>
      <c r="N353" s="233"/>
      <c r="O353" s="87"/>
      <c r="P353" s="87"/>
      <c r="Q353" s="87"/>
      <c r="R353" s="87"/>
      <c r="S353" s="87"/>
      <c r="T353" s="88"/>
      <c r="U353" s="41"/>
      <c r="V353" s="41"/>
      <c r="W353" s="41"/>
      <c r="X353" s="41"/>
      <c r="Y353" s="41"/>
      <c r="Z353" s="41"/>
      <c r="AA353" s="41"/>
      <c r="AB353" s="41"/>
      <c r="AC353" s="41"/>
      <c r="AD353" s="41"/>
      <c r="AE353" s="41"/>
      <c r="AT353" s="20" t="s">
        <v>188</v>
      </c>
      <c r="AU353" s="20" t="s">
        <v>83</v>
      </c>
    </row>
    <row r="354" s="14" customFormat="1">
      <c r="A354" s="14"/>
      <c r="B354" s="245"/>
      <c r="C354" s="246"/>
      <c r="D354" s="236" t="s">
        <v>190</v>
      </c>
      <c r="E354" s="247" t="s">
        <v>19</v>
      </c>
      <c r="F354" s="248" t="s">
        <v>473</v>
      </c>
      <c r="G354" s="246"/>
      <c r="H354" s="249">
        <v>56.799999999999997</v>
      </c>
      <c r="I354" s="250"/>
      <c r="J354" s="246"/>
      <c r="K354" s="246"/>
      <c r="L354" s="251"/>
      <c r="M354" s="252"/>
      <c r="N354" s="253"/>
      <c r="O354" s="253"/>
      <c r="P354" s="253"/>
      <c r="Q354" s="253"/>
      <c r="R354" s="253"/>
      <c r="S354" s="253"/>
      <c r="T354" s="254"/>
      <c r="U354" s="14"/>
      <c r="V354" s="14"/>
      <c r="W354" s="14"/>
      <c r="X354" s="14"/>
      <c r="Y354" s="14"/>
      <c r="Z354" s="14"/>
      <c r="AA354" s="14"/>
      <c r="AB354" s="14"/>
      <c r="AC354" s="14"/>
      <c r="AD354" s="14"/>
      <c r="AE354" s="14"/>
      <c r="AT354" s="255" t="s">
        <v>190</v>
      </c>
      <c r="AU354" s="255" t="s">
        <v>83</v>
      </c>
      <c r="AV354" s="14" t="s">
        <v>83</v>
      </c>
      <c r="AW354" s="14" t="s">
        <v>34</v>
      </c>
      <c r="AX354" s="14" t="s">
        <v>81</v>
      </c>
      <c r="AY354" s="255" t="s">
        <v>180</v>
      </c>
    </row>
    <row r="355" s="2" customFormat="1" ht="16.5" customHeight="1">
      <c r="A355" s="41"/>
      <c r="B355" s="42"/>
      <c r="C355" s="278" t="s">
        <v>586</v>
      </c>
      <c r="D355" s="278" t="s">
        <v>330</v>
      </c>
      <c r="E355" s="279" t="s">
        <v>587</v>
      </c>
      <c r="F355" s="280" t="s">
        <v>588</v>
      </c>
      <c r="G355" s="281" t="s">
        <v>195</v>
      </c>
      <c r="H355" s="282">
        <v>4.8280000000000003</v>
      </c>
      <c r="I355" s="283"/>
      <c r="J355" s="284">
        <f>ROUND(I355*H355,2)</f>
        <v>0</v>
      </c>
      <c r="K355" s="280" t="s">
        <v>185</v>
      </c>
      <c r="L355" s="285"/>
      <c r="M355" s="286" t="s">
        <v>19</v>
      </c>
      <c r="N355" s="287" t="s">
        <v>45</v>
      </c>
      <c r="O355" s="87"/>
      <c r="P355" s="225">
        <f>O355*H355</f>
        <v>0</v>
      </c>
      <c r="Q355" s="225">
        <v>0.025000000000000001</v>
      </c>
      <c r="R355" s="225">
        <f>Q355*H355</f>
        <v>0.12070000000000002</v>
      </c>
      <c r="S355" s="225">
        <v>0</v>
      </c>
      <c r="T355" s="226">
        <f>S355*H355</f>
        <v>0</v>
      </c>
      <c r="U355" s="41"/>
      <c r="V355" s="41"/>
      <c r="W355" s="41"/>
      <c r="X355" s="41"/>
      <c r="Y355" s="41"/>
      <c r="Z355" s="41"/>
      <c r="AA355" s="41"/>
      <c r="AB355" s="41"/>
      <c r="AC355" s="41"/>
      <c r="AD355" s="41"/>
      <c r="AE355" s="41"/>
      <c r="AR355" s="227" t="s">
        <v>409</v>
      </c>
      <c r="AT355" s="227" t="s">
        <v>330</v>
      </c>
      <c r="AU355" s="227" t="s">
        <v>83</v>
      </c>
      <c r="AY355" s="20" t="s">
        <v>180</v>
      </c>
      <c r="BE355" s="228">
        <f>IF(N355="základní",J355,0)</f>
        <v>0</v>
      </c>
      <c r="BF355" s="228">
        <f>IF(N355="snížená",J355,0)</f>
        <v>0</v>
      </c>
      <c r="BG355" s="228">
        <f>IF(N355="zákl. přenesená",J355,0)</f>
        <v>0</v>
      </c>
      <c r="BH355" s="228">
        <f>IF(N355="sníž. přenesená",J355,0)</f>
        <v>0</v>
      </c>
      <c r="BI355" s="228">
        <f>IF(N355="nulová",J355,0)</f>
        <v>0</v>
      </c>
      <c r="BJ355" s="20" t="s">
        <v>81</v>
      </c>
      <c r="BK355" s="228">
        <f>ROUND(I355*H355,2)</f>
        <v>0</v>
      </c>
      <c r="BL355" s="20" t="s">
        <v>279</v>
      </c>
      <c r="BM355" s="227" t="s">
        <v>589</v>
      </c>
    </row>
    <row r="356" s="14" customFormat="1">
      <c r="A356" s="14"/>
      <c r="B356" s="245"/>
      <c r="C356" s="246"/>
      <c r="D356" s="236" t="s">
        <v>190</v>
      </c>
      <c r="E356" s="247" t="s">
        <v>19</v>
      </c>
      <c r="F356" s="248" t="s">
        <v>590</v>
      </c>
      <c r="G356" s="246"/>
      <c r="H356" s="249">
        <v>4.8280000000000003</v>
      </c>
      <c r="I356" s="250"/>
      <c r="J356" s="246"/>
      <c r="K356" s="246"/>
      <c r="L356" s="251"/>
      <c r="M356" s="252"/>
      <c r="N356" s="253"/>
      <c r="O356" s="253"/>
      <c r="P356" s="253"/>
      <c r="Q356" s="253"/>
      <c r="R356" s="253"/>
      <c r="S356" s="253"/>
      <c r="T356" s="254"/>
      <c r="U356" s="14"/>
      <c r="V356" s="14"/>
      <c r="W356" s="14"/>
      <c r="X356" s="14"/>
      <c r="Y356" s="14"/>
      <c r="Z356" s="14"/>
      <c r="AA356" s="14"/>
      <c r="AB356" s="14"/>
      <c r="AC356" s="14"/>
      <c r="AD356" s="14"/>
      <c r="AE356" s="14"/>
      <c r="AT356" s="255" t="s">
        <v>190</v>
      </c>
      <c r="AU356" s="255" t="s">
        <v>83</v>
      </c>
      <c r="AV356" s="14" t="s">
        <v>83</v>
      </c>
      <c r="AW356" s="14" t="s">
        <v>34</v>
      </c>
      <c r="AX356" s="14" t="s">
        <v>81</v>
      </c>
      <c r="AY356" s="255" t="s">
        <v>180</v>
      </c>
    </row>
    <row r="357" s="2" customFormat="1" ht="24.15" customHeight="1">
      <c r="A357" s="41"/>
      <c r="B357" s="42"/>
      <c r="C357" s="216" t="s">
        <v>591</v>
      </c>
      <c r="D357" s="216" t="s">
        <v>182</v>
      </c>
      <c r="E357" s="217" t="s">
        <v>592</v>
      </c>
      <c r="F357" s="218" t="s">
        <v>593</v>
      </c>
      <c r="G357" s="219" t="s">
        <v>122</v>
      </c>
      <c r="H357" s="220">
        <v>56.799999999999997</v>
      </c>
      <c r="I357" s="221"/>
      <c r="J357" s="222">
        <f>ROUND(I357*H357,2)</f>
        <v>0</v>
      </c>
      <c r="K357" s="218" t="s">
        <v>185</v>
      </c>
      <c r="L357" s="47"/>
      <c r="M357" s="223" t="s">
        <v>19</v>
      </c>
      <c r="N357" s="224" t="s">
        <v>45</v>
      </c>
      <c r="O357" s="87"/>
      <c r="P357" s="225">
        <f>O357*H357</f>
        <v>0</v>
      </c>
      <c r="Q357" s="225">
        <v>0</v>
      </c>
      <c r="R357" s="225">
        <f>Q357*H357</f>
        <v>0</v>
      </c>
      <c r="S357" s="225">
        <v>0</v>
      </c>
      <c r="T357" s="226">
        <f>S357*H357</f>
        <v>0</v>
      </c>
      <c r="U357" s="41"/>
      <c r="V357" s="41"/>
      <c r="W357" s="41"/>
      <c r="X357" s="41"/>
      <c r="Y357" s="41"/>
      <c r="Z357" s="41"/>
      <c r="AA357" s="41"/>
      <c r="AB357" s="41"/>
      <c r="AC357" s="41"/>
      <c r="AD357" s="41"/>
      <c r="AE357" s="41"/>
      <c r="AR357" s="227" t="s">
        <v>279</v>
      </c>
      <c r="AT357" s="227" t="s">
        <v>182</v>
      </c>
      <c r="AU357" s="227" t="s">
        <v>83</v>
      </c>
      <c r="AY357" s="20" t="s">
        <v>180</v>
      </c>
      <c r="BE357" s="228">
        <f>IF(N357="základní",J357,0)</f>
        <v>0</v>
      </c>
      <c r="BF357" s="228">
        <f>IF(N357="snížená",J357,0)</f>
        <v>0</v>
      </c>
      <c r="BG357" s="228">
        <f>IF(N357="zákl. přenesená",J357,0)</f>
        <v>0</v>
      </c>
      <c r="BH357" s="228">
        <f>IF(N357="sníž. přenesená",J357,0)</f>
        <v>0</v>
      </c>
      <c r="BI357" s="228">
        <f>IF(N357="nulová",J357,0)</f>
        <v>0</v>
      </c>
      <c r="BJ357" s="20" t="s">
        <v>81</v>
      </c>
      <c r="BK357" s="228">
        <f>ROUND(I357*H357,2)</f>
        <v>0</v>
      </c>
      <c r="BL357" s="20" t="s">
        <v>279</v>
      </c>
      <c r="BM357" s="227" t="s">
        <v>594</v>
      </c>
    </row>
    <row r="358" s="2" customFormat="1">
      <c r="A358" s="41"/>
      <c r="B358" s="42"/>
      <c r="C358" s="43"/>
      <c r="D358" s="229" t="s">
        <v>188</v>
      </c>
      <c r="E358" s="43"/>
      <c r="F358" s="230" t="s">
        <v>595</v>
      </c>
      <c r="G358" s="43"/>
      <c r="H358" s="43"/>
      <c r="I358" s="231"/>
      <c r="J358" s="43"/>
      <c r="K358" s="43"/>
      <c r="L358" s="47"/>
      <c r="M358" s="232"/>
      <c r="N358" s="233"/>
      <c r="O358" s="87"/>
      <c r="P358" s="87"/>
      <c r="Q358" s="87"/>
      <c r="R358" s="87"/>
      <c r="S358" s="87"/>
      <c r="T358" s="88"/>
      <c r="U358" s="41"/>
      <c r="V358" s="41"/>
      <c r="W358" s="41"/>
      <c r="X358" s="41"/>
      <c r="Y358" s="41"/>
      <c r="Z358" s="41"/>
      <c r="AA358" s="41"/>
      <c r="AB358" s="41"/>
      <c r="AC358" s="41"/>
      <c r="AD358" s="41"/>
      <c r="AE358" s="41"/>
      <c r="AT358" s="20" t="s">
        <v>188</v>
      </c>
      <c r="AU358" s="20" t="s">
        <v>83</v>
      </c>
    </row>
    <row r="359" s="14" customFormat="1">
      <c r="A359" s="14"/>
      <c r="B359" s="245"/>
      <c r="C359" s="246"/>
      <c r="D359" s="236" t="s">
        <v>190</v>
      </c>
      <c r="E359" s="247" t="s">
        <v>19</v>
      </c>
      <c r="F359" s="248" t="s">
        <v>473</v>
      </c>
      <c r="G359" s="246"/>
      <c r="H359" s="249">
        <v>56.799999999999997</v>
      </c>
      <c r="I359" s="250"/>
      <c r="J359" s="246"/>
      <c r="K359" s="246"/>
      <c r="L359" s="251"/>
      <c r="M359" s="252"/>
      <c r="N359" s="253"/>
      <c r="O359" s="253"/>
      <c r="P359" s="253"/>
      <c r="Q359" s="253"/>
      <c r="R359" s="253"/>
      <c r="S359" s="253"/>
      <c r="T359" s="254"/>
      <c r="U359" s="14"/>
      <c r="V359" s="14"/>
      <c r="W359" s="14"/>
      <c r="X359" s="14"/>
      <c r="Y359" s="14"/>
      <c r="Z359" s="14"/>
      <c r="AA359" s="14"/>
      <c r="AB359" s="14"/>
      <c r="AC359" s="14"/>
      <c r="AD359" s="14"/>
      <c r="AE359" s="14"/>
      <c r="AT359" s="255" t="s">
        <v>190</v>
      </c>
      <c r="AU359" s="255" t="s">
        <v>83</v>
      </c>
      <c r="AV359" s="14" t="s">
        <v>83</v>
      </c>
      <c r="AW359" s="14" t="s">
        <v>34</v>
      </c>
      <c r="AX359" s="14" t="s">
        <v>81</v>
      </c>
      <c r="AY359" s="255" t="s">
        <v>180</v>
      </c>
    </row>
    <row r="360" s="2" customFormat="1" ht="16.5" customHeight="1">
      <c r="A360" s="41"/>
      <c r="B360" s="42"/>
      <c r="C360" s="278" t="s">
        <v>596</v>
      </c>
      <c r="D360" s="278" t="s">
        <v>330</v>
      </c>
      <c r="E360" s="279" t="s">
        <v>597</v>
      </c>
      <c r="F360" s="280" t="s">
        <v>598</v>
      </c>
      <c r="G360" s="281" t="s">
        <v>122</v>
      </c>
      <c r="H360" s="282">
        <v>59.640000000000001</v>
      </c>
      <c r="I360" s="283"/>
      <c r="J360" s="284">
        <f>ROUND(I360*H360,2)</f>
        <v>0</v>
      </c>
      <c r="K360" s="280" t="s">
        <v>185</v>
      </c>
      <c r="L360" s="285"/>
      <c r="M360" s="286" t="s">
        <v>19</v>
      </c>
      <c r="N360" s="287" t="s">
        <v>45</v>
      </c>
      <c r="O360" s="87"/>
      <c r="P360" s="225">
        <f>O360*H360</f>
        <v>0</v>
      </c>
      <c r="Q360" s="225">
        <v>0.0023999999999999998</v>
      </c>
      <c r="R360" s="225">
        <f>Q360*H360</f>
        <v>0.14313599999999999</v>
      </c>
      <c r="S360" s="225">
        <v>0</v>
      </c>
      <c r="T360" s="226">
        <f>S360*H360</f>
        <v>0</v>
      </c>
      <c r="U360" s="41"/>
      <c r="V360" s="41"/>
      <c r="W360" s="41"/>
      <c r="X360" s="41"/>
      <c r="Y360" s="41"/>
      <c r="Z360" s="41"/>
      <c r="AA360" s="41"/>
      <c r="AB360" s="41"/>
      <c r="AC360" s="41"/>
      <c r="AD360" s="41"/>
      <c r="AE360" s="41"/>
      <c r="AR360" s="227" t="s">
        <v>409</v>
      </c>
      <c r="AT360" s="227" t="s">
        <v>330</v>
      </c>
      <c r="AU360" s="227" t="s">
        <v>83</v>
      </c>
      <c r="AY360" s="20" t="s">
        <v>180</v>
      </c>
      <c r="BE360" s="228">
        <f>IF(N360="základní",J360,0)</f>
        <v>0</v>
      </c>
      <c r="BF360" s="228">
        <f>IF(N360="snížená",J360,0)</f>
        <v>0</v>
      </c>
      <c r="BG360" s="228">
        <f>IF(N360="zákl. přenesená",J360,0)</f>
        <v>0</v>
      </c>
      <c r="BH360" s="228">
        <f>IF(N360="sníž. přenesená",J360,0)</f>
        <v>0</v>
      </c>
      <c r="BI360" s="228">
        <f>IF(N360="nulová",J360,0)</f>
        <v>0</v>
      </c>
      <c r="BJ360" s="20" t="s">
        <v>81</v>
      </c>
      <c r="BK360" s="228">
        <f>ROUND(I360*H360,2)</f>
        <v>0</v>
      </c>
      <c r="BL360" s="20" t="s">
        <v>279</v>
      </c>
      <c r="BM360" s="227" t="s">
        <v>599</v>
      </c>
    </row>
    <row r="361" s="14" customFormat="1">
      <c r="A361" s="14"/>
      <c r="B361" s="245"/>
      <c r="C361" s="246"/>
      <c r="D361" s="236" t="s">
        <v>190</v>
      </c>
      <c r="E361" s="246"/>
      <c r="F361" s="248" t="s">
        <v>600</v>
      </c>
      <c r="G361" s="246"/>
      <c r="H361" s="249">
        <v>59.640000000000001</v>
      </c>
      <c r="I361" s="250"/>
      <c r="J361" s="246"/>
      <c r="K361" s="246"/>
      <c r="L361" s="251"/>
      <c r="M361" s="252"/>
      <c r="N361" s="253"/>
      <c r="O361" s="253"/>
      <c r="P361" s="253"/>
      <c r="Q361" s="253"/>
      <c r="R361" s="253"/>
      <c r="S361" s="253"/>
      <c r="T361" s="254"/>
      <c r="U361" s="14"/>
      <c r="V361" s="14"/>
      <c r="W361" s="14"/>
      <c r="X361" s="14"/>
      <c r="Y361" s="14"/>
      <c r="Z361" s="14"/>
      <c r="AA361" s="14"/>
      <c r="AB361" s="14"/>
      <c r="AC361" s="14"/>
      <c r="AD361" s="14"/>
      <c r="AE361" s="14"/>
      <c r="AT361" s="255" t="s">
        <v>190</v>
      </c>
      <c r="AU361" s="255" t="s">
        <v>83</v>
      </c>
      <c r="AV361" s="14" t="s">
        <v>83</v>
      </c>
      <c r="AW361" s="14" t="s">
        <v>4</v>
      </c>
      <c r="AX361" s="14" t="s">
        <v>81</v>
      </c>
      <c r="AY361" s="255" t="s">
        <v>180</v>
      </c>
    </row>
    <row r="362" s="2" customFormat="1" ht="16.5" customHeight="1">
      <c r="A362" s="41"/>
      <c r="B362" s="42"/>
      <c r="C362" s="278" t="s">
        <v>601</v>
      </c>
      <c r="D362" s="278" t="s">
        <v>330</v>
      </c>
      <c r="E362" s="279" t="s">
        <v>602</v>
      </c>
      <c r="F362" s="280" t="s">
        <v>603</v>
      </c>
      <c r="G362" s="281" t="s">
        <v>122</v>
      </c>
      <c r="H362" s="282">
        <v>59.640000000000001</v>
      </c>
      <c r="I362" s="283"/>
      <c r="J362" s="284">
        <f>ROUND(I362*H362,2)</f>
        <v>0</v>
      </c>
      <c r="K362" s="280" t="s">
        <v>185</v>
      </c>
      <c r="L362" s="285"/>
      <c r="M362" s="286" t="s">
        <v>19</v>
      </c>
      <c r="N362" s="287" t="s">
        <v>45</v>
      </c>
      <c r="O362" s="87"/>
      <c r="P362" s="225">
        <f>O362*H362</f>
        <v>0</v>
      </c>
      <c r="Q362" s="225">
        <v>0.0038600000000000001</v>
      </c>
      <c r="R362" s="225">
        <f>Q362*H362</f>
        <v>0.23021040000000001</v>
      </c>
      <c r="S362" s="225">
        <v>0</v>
      </c>
      <c r="T362" s="226">
        <f>S362*H362</f>
        <v>0</v>
      </c>
      <c r="U362" s="41"/>
      <c r="V362" s="41"/>
      <c r="W362" s="41"/>
      <c r="X362" s="41"/>
      <c r="Y362" s="41"/>
      <c r="Z362" s="41"/>
      <c r="AA362" s="41"/>
      <c r="AB362" s="41"/>
      <c r="AC362" s="41"/>
      <c r="AD362" s="41"/>
      <c r="AE362" s="41"/>
      <c r="AR362" s="227" t="s">
        <v>409</v>
      </c>
      <c r="AT362" s="227" t="s">
        <v>330</v>
      </c>
      <c r="AU362" s="227" t="s">
        <v>83</v>
      </c>
      <c r="AY362" s="20" t="s">
        <v>180</v>
      </c>
      <c r="BE362" s="228">
        <f>IF(N362="základní",J362,0)</f>
        <v>0</v>
      </c>
      <c r="BF362" s="228">
        <f>IF(N362="snížená",J362,0)</f>
        <v>0</v>
      </c>
      <c r="BG362" s="228">
        <f>IF(N362="zákl. přenesená",J362,0)</f>
        <v>0</v>
      </c>
      <c r="BH362" s="228">
        <f>IF(N362="sníž. přenesená",J362,0)</f>
        <v>0</v>
      </c>
      <c r="BI362" s="228">
        <f>IF(N362="nulová",J362,0)</f>
        <v>0</v>
      </c>
      <c r="BJ362" s="20" t="s">
        <v>81</v>
      </c>
      <c r="BK362" s="228">
        <f>ROUND(I362*H362,2)</f>
        <v>0</v>
      </c>
      <c r="BL362" s="20" t="s">
        <v>279</v>
      </c>
      <c r="BM362" s="227" t="s">
        <v>604</v>
      </c>
    </row>
    <row r="363" s="14" customFormat="1">
      <c r="A363" s="14"/>
      <c r="B363" s="245"/>
      <c r="C363" s="246"/>
      <c r="D363" s="236" t="s">
        <v>190</v>
      </c>
      <c r="E363" s="246"/>
      <c r="F363" s="248" t="s">
        <v>600</v>
      </c>
      <c r="G363" s="246"/>
      <c r="H363" s="249">
        <v>59.640000000000001</v>
      </c>
      <c r="I363" s="250"/>
      <c r="J363" s="246"/>
      <c r="K363" s="246"/>
      <c r="L363" s="251"/>
      <c r="M363" s="252"/>
      <c r="N363" s="253"/>
      <c r="O363" s="253"/>
      <c r="P363" s="253"/>
      <c r="Q363" s="253"/>
      <c r="R363" s="253"/>
      <c r="S363" s="253"/>
      <c r="T363" s="254"/>
      <c r="U363" s="14"/>
      <c r="V363" s="14"/>
      <c r="W363" s="14"/>
      <c r="X363" s="14"/>
      <c r="Y363" s="14"/>
      <c r="Z363" s="14"/>
      <c r="AA363" s="14"/>
      <c r="AB363" s="14"/>
      <c r="AC363" s="14"/>
      <c r="AD363" s="14"/>
      <c r="AE363" s="14"/>
      <c r="AT363" s="255" t="s">
        <v>190</v>
      </c>
      <c r="AU363" s="255" t="s">
        <v>83</v>
      </c>
      <c r="AV363" s="14" t="s">
        <v>83</v>
      </c>
      <c r="AW363" s="14" t="s">
        <v>4</v>
      </c>
      <c r="AX363" s="14" t="s">
        <v>81</v>
      </c>
      <c r="AY363" s="255" t="s">
        <v>180</v>
      </c>
    </row>
    <row r="364" s="2" customFormat="1" ht="24.15" customHeight="1">
      <c r="A364" s="41"/>
      <c r="B364" s="42"/>
      <c r="C364" s="216" t="s">
        <v>605</v>
      </c>
      <c r="D364" s="216" t="s">
        <v>182</v>
      </c>
      <c r="E364" s="217" t="s">
        <v>606</v>
      </c>
      <c r="F364" s="218" t="s">
        <v>607</v>
      </c>
      <c r="G364" s="219" t="s">
        <v>386</v>
      </c>
      <c r="H364" s="220">
        <v>1</v>
      </c>
      <c r="I364" s="221"/>
      <c r="J364" s="222">
        <f>ROUND(I364*H364,2)</f>
        <v>0</v>
      </c>
      <c r="K364" s="218" t="s">
        <v>185</v>
      </c>
      <c r="L364" s="47"/>
      <c r="M364" s="223" t="s">
        <v>19</v>
      </c>
      <c r="N364" s="224" t="s">
        <v>45</v>
      </c>
      <c r="O364" s="87"/>
      <c r="P364" s="225">
        <f>O364*H364</f>
        <v>0</v>
      </c>
      <c r="Q364" s="225">
        <v>0</v>
      </c>
      <c r="R364" s="225">
        <f>Q364*H364</f>
        <v>0</v>
      </c>
      <c r="S364" s="225">
        <v>0</v>
      </c>
      <c r="T364" s="226">
        <f>S364*H364</f>
        <v>0</v>
      </c>
      <c r="U364" s="41"/>
      <c r="V364" s="41"/>
      <c r="W364" s="41"/>
      <c r="X364" s="41"/>
      <c r="Y364" s="41"/>
      <c r="Z364" s="41"/>
      <c r="AA364" s="41"/>
      <c r="AB364" s="41"/>
      <c r="AC364" s="41"/>
      <c r="AD364" s="41"/>
      <c r="AE364" s="41"/>
      <c r="AR364" s="227" t="s">
        <v>279</v>
      </c>
      <c r="AT364" s="227" t="s">
        <v>182</v>
      </c>
      <c r="AU364" s="227" t="s">
        <v>83</v>
      </c>
      <c r="AY364" s="20" t="s">
        <v>180</v>
      </c>
      <c r="BE364" s="228">
        <f>IF(N364="základní",J364,0)</f>
        <v>0</v>
      </c>
      <c r="BF364" s="228">
        <f>IF(N364="snížená",J364,0)</f>
        <v>0</v>
      </c>
      <c r="BG364" s="228">
        <f>IF(N364="zákl. přenesená",J364,0)</f>
        <v>0</v>
      </c>
      <c r="BH364" s="228">
        <f>IF(N364="sníž. přenesená",J364,0)</f>
        <v>0</v>
      </c>
      <c r="BI364" s="228">
        <f>IF(N364="nulová",J364,0)</f>
        <v>0</v>
      </c>
      <c r="BJ364" s="20" t="s">
        <v>81</v>
      </c>
      <c r="BK364" s="228">
        <f>ROUND(I364*H364,2)</f>
        <v>0</v>
      </c>
      <c r="BL364" s="20" t="s">
        <v>279</v>
      </c>
      <c r="BM364" s="227" t="s">
        <v>608</v>
      </c>
    </row>
    <row r="365" s="2" customFormat="1">
      <c r="A365" s="41"/>
      <c r="B365" s="42"/>
      <c r="C365" s="43"/>
      <c r="D365" s="229" t="s">
        <v>188</v>
      </c>
      <c r="E365" s="43"/>
      <c r="F365" s="230" t="s">
        <v>609</v>
      </c>
      <c r="G365" s="43"/>
      <c r="H365" s="43"/>
      <c r="I365" s="231"/>
      <c r="J365" s="43"/>
      <c r="K365" s="43"/>
      <c r="L365" s="47"/>
      <c r="M365" s="232"/>
      <c r="N365" s="233"/>
      <c r="O365" s="87"/>
      <c r="P365" s="87"/>
      <c r="Q365" s="87"/>
      <c r="R365" s="87"/>
      <c r="S365" s="87"/>
      <c r="T365" s="88"/>
      <c r="U365" s="41"/>
      <c r="V365" s="41"/>
      <c r="W365" s="41"/>
      <c r="X365" s="41"/>
      <c r="Y365" s="41"/>
      <c r="Z365" s="41"/>
      <c r="AA365" s="41"/>
      <c r="AB365" s="41"/>
      <c r="AC365" s="41"/>
      <c r="AD365" s="41"/>
      <c r="AE365" s="41"/>
      <c r="AT365" s="20" t="s">
        <v>188</v>
      </c>
      <c r="AU365" s="20" t="s">
        <v>83</v>
      </c>
    </row>
    <row r="366" s="14" customFormat="1">
      <c r="A366" s="14"/>
      <c r="B366" s="245"/>
      <c r="C366" s="246"/>
      <c r="D366" s="236" t="s">
        <v>190</v>
      </c>
      <c r="E366" s="247" t="s">
        <v>19</v>
      </c>
      <c r="F366" s="248" t="s">
        <v>610</v>
      </c>
      <c r="G366" s="246"/>
      <c r="H366" s="249">
        <v>1</v>
      </c>
      <c r="I366" s="250"/>
      <c r="J366" s="246"/>
      <c r="K366" s="246"/>
      <c r="L366" s="251"/>
      <c r="M366" s="252"/>
      <c r="N366" s="253"/>
      <c r="O366" s="253"/>
      <c r="P366" s="253"/>
      <c r="Q366" s="253"/>
      <c r="R366" s="253"/>
      <c r="S366" s="253"/>
      <c r="T366" s="254"/>
      <c r="U366" s="14"/>
      <c r="V366" s="14"/>
      <c r="W366" s="14"/>
      <c r="X366" s="14"/>
      <c r="Y366" s="14"/>
      <c r="Z366" s="14"/>
      <c r="AA366" s="14"/>
      <c r="AB366" s="14"/>
      <c r="AC366" s="14"/>
      <c r="AD366" s="14"/>
      <c r="AE366" s="14"/>
      <c r="AT366" s="255" t="s">
        <v>190</v>
      </c>
      <c r="AU366" s="255" t="s">
        <v>83</v>
      </c>
      <c r="AV366" s="14" t="s">
        <v>83</v>
      </c>
      <c r="AW366" s="14" t="s">
        <v>34</v>
      </c>
      <c r="AX366" s="14" t="s">
        <v>81</v>
      </c>
      <c r="AY366" s="255" t="s">
        <v>180</v>
      </c>
    </row>
    <row r="367" s="2" customFormat="1" ht="16.5" customHeight="1">
      <c r="A367" s="41"/>
      <c r="B367" s="42"/>
      <c r="C367" s="278" t="s">
        <v>611</v>
      </c>
      <c r="D367" s="278" t="s">
        <v>330</v>
      </c>
      <c r="E367" s="279" t="s">
        <v>612</v>
      </c>
      <c r="F367" s="280" t="s">
        <v>613</v>
      </c>
      <c r="G367" s="281" t="s">
        <v>386</v>
      </c>
      <c r="H367" s="282">
        <v>1</v>
      </c>
      <c r="I367" s="283"/>
      <c r="J367" s="284">
        <f>ROUND(I367*H367,2)</f>
        <v>0</v>
      </c>
      <c r="K367" s="280" t="s">
        <v>185</v>
      </c>
      <c r="L367" s="285"/>
      <c r="M367" s="286" t="s">
        <v>19</v>
      </c>
      <c r="N367" s="287" t="s">
        <v>45</v>
      </c>
      <c r="O367" s="87"/>
      <c r="P367" s="225">
        <f>O367*H367</f>
        <v>0</v>
      </c>
      <c r="Q367" s="225">
        <v>0.0030999999999999999</v>
      </c>
      <c r="R367" s="225">
        <f>Q367*H367</f>
        <v>0.0030999999999999999</v>
      </c>
      <c r="S367" s="225">
        <v>0</v>
      </c>
      <c r="T367" s="226">
        <f>S367*H367</f>
        <v>0</v>
      </c>
      <c r="U367" s="41"/>
      <c r="V367" s="41"/>
      <c r="W367" s="41"/>
      <c r="X367" s="41"/>
      <c r="Y367" s="41"/>
      <c r="Z367" s="41"/>
      <c r="AA367" s="41"/>
      <c r="AB367" s="41"/>
      <c r="AC367" s="41"/>
      <c r="AD367" s="41"/>
      <c r="AE367" s="41"/>
      <c r="AR367" s="227" t="s">
        <v>409</v>
      </c>
      <c r="AT367" s="227" t="s">
        <v>330</v>
      </c>
      <c r="AU367" s="227" t="s">
        <v>83</v>
      </c>
      <c r="AY367" s="20" t="s">
        <v>180</v>
      </c>
      <c r="BE367" s="228">
        <f>IF(N367="základní",J367,0)</f>
        <v>0</v>
      </c>
      <c r="BF367" s="228">
        <f>IF(N367="snížená",J367,0)</f>
        <v>0</v>
      </c>
      <c r="BG367" s="228">
        <f>IF(N367="zákl. přenesená",J367,0)</f>
        <v>0</v>
      </c>
      <c r="BH367" s="228">
        <f>IF(N367="sníž. přenesená",J367,0)</f>
        <v>0</v>
      </c>
      <c r="BI367" s="228">
        <f>IF(N367="nulová",J367,0)</f>
        <v>0</v>
      </c>
      <c r="BJ367" s="20" t="s">
        <v>81</v>
      </c>
      <c r="BK367" s="228">
        <f>ROUND(I367*H367,2)</f>
        <v>0</v>
      </c>
      <c r="BL367" s="20" t="s">
        <v>279</v>
      </c>
      <c r="BM367" s="227" t="s">
        <v>614</v>
      </c>
    </row>
    <row r="368" s="2" customFormat="1" ht="37.8" customHeight="1">
      <c r="A368" s="41"/>
      <c r="B368" s="42"/>
      <c r="C368" s="216" t="s">
        <v>615</v>
      </c>
      <c r="D368" s="216" t="s">
        <v>182</v>
      </c>
      <c r="E368" s="217" t="s">
        <v>616</v>
      </c>
      <c r="F368" s="218" t="s">
        <v>617</v>
      </c>
      <c r="G368" s="219" t="s">
        <v>122</v>
      </c>
      <c r="H368" s="220">
        <v>2.0299999999999998</v>
      </c>
      <c r="I368" s="221"/>
      <c r="J368" s="222">
        <f>ROUND(I368*H368,2)</f>
        <v>0</v>
      </c>
      <c r="K368" s="218" t="s">
        <v>185</v>
      </c>
      <c r="L368" s="47"/>
      <c r="M368" s="223" t="s">
        <v>19</v>
      </c>
      <c r="N368" s="224" t="s">
        <v>45</v>
      </c>
      <c r="O368" s="87"/>
      <c r="P368" s="225">
        <f>O368*H368</f>
        <v>0</v>
      </c>
      <c r="Q368" s="225">
        <v>0.00010000000000000001</v>
      </c>
      <c r="R368" s="225">
        <f>Q368*H368</f>
        <v>0.000203</v>
      </c>
      <c r="S368" s="225">
        <v>0</v>
      </c>
      <c r="T368" s="226">
        <f>S368*H368</f>
        <v>0</v>
      </c>
      <c r="U368" s="41"/>
      <c r="V368" s="41"/>
      <c r="W368" s="41"/>
      <c r="X368" s="41"/>
      <c r="Y368" s="41"/>
      <c r="Z368" s="41"/>
      <c r="AA368" s="41"/>
      <c r="AB368" s="41"/>
      <c r="AC368" s="41"/>
      <c r="AD368" s="41"/>
      <c r="AE368" s="41"/>
      <c r="AR368" s="227" t="s">
        <v>279</v>
      </c>
      <c r="AT368" s="227" t="s">
        <v>182</v>
      </c>
      <c r="AU368" s="227" t="s">
        <v>83</v>
      </c>
      <c r="AY368" s="20" t="s">
        <v>180</v>
      </c>
      <c r="BE368" s="228">
        <f>IF(N368="základní",J368,0)</f>
        <v>0</v>
      </c>
      <c r="BF368" s="228">
        <f>IF(N368="snížená",J368,0)</f>
        <v>0</v>
      </c>
      <c r="BG368" s="228">
        <f>IF(N368="zákl. přenesená",J368,0)</f>
        <v>0</v>
      </c>
      <c r="BH368" s="228">
        <f>IF(N368="sníž. přenesená",J368,0)</f>
        <v>0</v>
      </c>
      <c r="BI368" s="228">
        <f>IF(N368="nulová",J368,0)</f>
        <v>0</v>
      </c>
      <c r="BJ368" s="20" t="s">
        <v>81</v>
      </c>
      <c r="BK368" s="228">
        <f>ROUND(I368*H368,2)</f>
        <v>0</v>
      </c>
      <c r="BL368" s="20" t="s">
        <v>279</v>
      </c>
      <c r="BM368" s="227" t="s">
        <v>618</v>
      </c>
    </row>
    <row r="369" s="2" customFormat="1">
      <c r="A369" s="41"/>
      <c r="B369" s="42"/>
      <c r="C369" s="43"/>
      <c r="D369" s="229" t="s">
        <v>188</v>
      </c>
      <c r="E369" s="43"/>
      <c r="F369" s="230" t="s">
        <v>619</v>
      </c>
      <c r="G369" s="43"/>
      <c r="H369" s="43"/>
      <c r="I369" s="231"/>
      <c r="J369" s="43"/>
      <c r="K369" s="43"/>
      <c r="L369" s="47"/>
      <c r="M369" s="232"/>
      <c r="N369" s="233"/>
      <c r="O369" s="87"/>
      <c r="P369" s="87"/>
      <c r="Q369" s="87"/>
      <c r="R369" s="87"/>
      <c r="S369" s="87"/>
      <c r="T369" s="88"/>
      <c r="U369" s="41"/>
      <c r="V369" s="41"/>
      <c r="W369" s="41"/>
      <c r="X369" s="41"/>
      <c r="Y369" s="41"/>
      <c r="Z369" s="41"/>
      <c r="AA369" s="41"/>
      <c r="AB369" s="41"/>
      <c r="AC369" s="41"/>
      <c r="AD369" s="41"/>
      <c r="AE369" s="41"/>
      <c r="AT369" s="20" t="s">
        <v>188</v>
      </c>
      <c r="AU369" s="20" t="s">
        <v>83</v>
      </c>
    </row>
    <row r="370" s="13" customFormat="1">
      <c r="A370" s="13"/>
      <c r="B370" s="234"/>
      <c r="C370" s="235"/>
      <c r="D370" s="236" t="s">
        <v>190</v>
      </c>
      <c r="E370" s="237" t="s">
        <v>19</v>
      </c>
      <c r="F370" s="238" t="s">
        <v>620</v>
      </c>
      <c r="G370" s="235"/>
      <c r="H370" s="237" t="s">
        <v>19</v>
      </c>
      <c r="I370" s="239"/>
      <c r="J370" s="235"/>
      <c r="K370" s="235"/>
      <c r="L370" s="240"/>
      <c r="M370" s="241"/>
      <c r="N370" s="242"/>
      <c r="O370" s="242"/>
      <c r="P370" s="242"/>
      <c r="Q370" s="242"/>
      <c r="R370" s="242"/>
      <c r="S370" s="242"/>
      <c r="T370" s="243"/>
      <c r="U370" s="13"/>
      <c r="V370" s="13"/>
      <c r="W370" s="13"/>
      <c r="X370" s="13"/>
      <c r="Y370" s="13"/>
      <c r="Z370" s="13"/>
      <c r="AA370" s="13"/>
      <c r="AB370" s="13"/>
      <c r="AC370" s="13"/>
      <c r="AD370" s="13"/>
      <c r="AE370" s="13"/>
      <c r="AT370" s="244" t="s">
        <v>190</v>
      </c>
      <c r="AU370" s="244" t="s">
        <v>83</v>
      </c>
      <c r="AV370" s="13" t="s">
        <v>81</v>
      </c>
      <c r="AW370" s="13" t="s">
        <v>34</v>
      </c>
      <c r="AX370" s="13" t="s">
        <v>74</v>
      </c>
      <c r="AY370" s="244" t="s">
        <v>180</v>
      </c>
    </row>
    <row r="371" s="14" customFormat="1">
      <c r="A371" s="14"/>
      <c r="B371" s="245"/>
      <c r="C371" s="246"/>
      <c r="D371" s="236" t="s">
        <v>190</v>
      </c>
      <c r="E371" s="247" t="s">
        <v>19</v>
      </c>
      <c r="F371" s="248" t="s">
        <v>621</v>
      </c>
      <c r="G371" s="246"/>
      <c r="H371" s="249">
        <v>2.0299999999999998</v>
      </c>
      <c r="I371" s="250"/>
      <c r="J371" s="246"/>
      <c r="K371" s="246"/>
      <c r="L371" s="251"/>
      <c r="M371" s="252"/>
      <c r="N371" s="253"/>
      <c r="O371" s="253"/>
      <c r="P371" s="253"/>
      <c r="Q371" s="253"/>
      <c r="R371" s="253"/>
      <c r="S371" s="253"/>
      <c r="T371" s="254"/>
      <c r="U371" s="14"/>
      <c r="V371" s="14"/>
      <c r="W371" s="14"/>
      <c r="X371" s="14"/>
      <c r="Y371" s="14"/>
      <c r="Z371" s="14"/>
      <c r="AA371" s="14"/>
      <c r="AB371" s="14"/>
      <c r="AC371" s="14"/>
      <c r="AD371" s="14"/>
      <c r="AE371" s="14"/>
      <c r="AT371" s="255" t="s">
        <v>190</v>
      </c>
      <c r="AU371" s="255" t="s">
        <v>83</v>
      </c>
      <c r="AV371" s="14" t="s">
        <v>83</v>
      </c>
      <c r="AW371" s="14" t="s">
        <v>34</v>
      </c>
      <c r="AX371" s="14" t="s">
        <v>81</v>
      </c>
      <c r="AY371" s="255" t="s">
        <v>180</v>
      </c>
    </row>
    <row r="372" s="2" customFormat="1" ht="16.5" customHeight="1">
      <c r="A372" s="41"/>
      <c r="B372" s="42"/>
      <c r="C372" s="278" t="s">
        <v>622</v>
      </c>
      <c r="D372" s="278" t="s">
        <v>330</v>
      </c>
      <c r="E372" s="279" t="s">
        <v>623</v>
      </c>
      <c r="F372" s="280" t="s">
        <v>624</v>
      </c>
      <c r="G372" s="281" t="s">
        <v>122</v>
      </c>
      <c r="H372" s="282">
        <v>2.1320000000000001</v>
      </c>
      <c r="I372" s="283"/>
      <c r="J372" s="284">
        <f>ROUND(I372*H372,2)</f>
        <v>0</v>
      </c>
      <c r="K372" s="280" t="s">
        <v>202</v>
      </c>
      <c r="L372" s="285"/>
      <c r="M372" s="286" t="s">
        <v>19</v>
      </c>
      <c r="N372" s="287" t="s">
        <v>45</v>
      </c>
      <c r="O372" s="87"/>
      <c r="P372" s="225">
        <f>O372*H372</f>
        <v>0</v>
      </c>
      <c r="Q372" s="225">
        <v>0.0014</v>
      </c>
      <c r="R372" s="225">
        <f>Q372*H372</f>
        <v>0.0029848000000000001</v>
      </c>
      <c r="S372" s="225">
        <v>0</v>
      </c>
      <c r="T372" s="226">
        <f>S372*H372</f>
        <v>0</v>
      </c>
      <c r="U372" s="41"/>
      <c r="V372" s="41"/>
      <c r="W372" s="41"/>
      <c r="X372" s="41"/>
      <c r="Y372" s="41"/>
      <c r="Z372" s="41"/>
      <c r="AA372" s="41"/>
      <c r="AB372" s="41"/>
      <c r="AC372" s="41"/>
      <c r="AD372" s="41"/>
      <c r="AE372" s="41"/>
      <c r="AR372" s="227" t="s">
        <v>409</v>
      </c>
      <c r="AT372" s="227" t="s">
        <v>330</v>
      </c>
      <c r="AU372" s="227" t="s">
        <v>83</v>
      </c>
      <c r="AY372" s="20" t="s">
        <v>180</v>
      </c>
      <c r="BE372" s="228">
        <f>IF(N372="základní",J372,0)</f>
        <v>0</v>
      </c>
      <c r="BF372" s="228">
        <f>IF(N372="snížená",J372,0)</f>
        <v>0</v>
      </c>
      <c r="BG372" s="228">
        <f>IF(N372="zákl. přenesená",J372,0)</f>
        <v>0</v>
      </c>
      <c r="BH372" s="228">
        <f>IF(N372="sníž. přenesená",J372,0)</f>
        <v>0</v>
      </c>
      <c r="BI372" s="228">
        <f>IF(N372="nulová",J372,0)</f>
        <v>0</v>
      </c>
      <c r="BJ372" s="20" t="s">
        <v>81</v>
      </c>
      <c r="BK372" s="228">
        <f>ROUND(I372*H372,2)</f>
        <v>0</v>
      </c>
      <c r="BL372" s="20" t="s">
        <v>279</v>
      </c>
      <c r="BM372" s="227" t="s">
        <v>625</v>
      </c>
    </row>
    <row r="373" s="14" customFormat="1">
      <c r="A373" s="14"/>
      <c r="B373" s="245"/>
      <c r="C373" s="246"/>
      <c r="D373" s="236" t="s">
        <v>190</v>
      </c>
      <c r="E373" s="246"/>
      <c r="F373" s="248" t="s">
        <v>626</v>
      </c>
      <c r="G373" s="246"/>
      <c r="H373" s="249">
        <v>2.1320000000000001</v>
      </c>
      <c r="I373" s="250"/>
      <c r="J373" s="246"/>
      <c r="K373" s="246"/>
      <c r="L373" s="251"/>
      <c r="M373" s="252"/>
      <c r="N373" s="253"/>
      <c r="O373" s="253"/>
      <c r="P373" s="253"/>
      <c r="Q373" s="253"/>
      <c r="R373" s="253"/>
      <c r="S373" s="253"/>
      <c r="T373" s="254"/>
      <c r="U373" s="14"/>
      <c r="V373" s="14"/>
      <c r="W373" s="14"/>
      <c r="X373" s="14"/>
      <c r="Y373" s="14"/>
      <c r="Z373" s="14"/>
      <c r="AA373" s="14"/>
      <c r="AB373" s="14"/>
      <c r="AC373" s="14"/>
      <c r="AD373" s="14"/>
      <c r="AE373" s="14"/>
      <c r="AT373" s="255" t="s">
        <v>190</v>
      </c>
      <c r="AU373" s="255" t="s">
        <v>83</v>
      </c>
      <c r="AV373" s="14" t="s">
        <v>83</v>
      </c>
      <c r="AW373" s="14" t="s">
        <v>4</v>
      </c>
      <c r="AX373" s="14" t="s">
        <v>81</v>
      </c>
      <c r="AY373" s="255" t="s">
        <v>180</v>
      </c>
    </row>
    <row r="374" s="2" customFormat="1" ht="24.15" customHeight="1">
      <c r="A374" s="41"/>
      <c r="B374" s="42"/>
      <c r="C374" s="216" t="s">
        <v>627</v>
      </c>
      <c r="D374" s="216" t="s">
        <v>182</v>
      </c>
      <c r="E374" s="217" t="s">
        <v>628</v>
      </c>
      <c r="F374" s="218" t="s">
        <v>629</v>
      </c>
      <c r="G374" s="219" t="s">
        <v>231</v>
      </c>
      <c r="H374" s="220">
        <v>2.9249999999999998</v>
      </c>
      <c r="I374" s="221"/>
      <c r="J374" s="222">
        <f>ROUND(I374*H374,2)</f>
        <v>0</v>
      </c>
      <c r="K374" s="218" t="s">
        <v>185</v>
      </c>
      <c r="L374" s="47"/>
      <c r="M374" s="223" t="s">
        <v>19</v>
      </c>
      <c r="N374" s="224" t="s">
        <v>45</v>
      </c>
      <c r="O374" s="87"/>
      <c r="P374" s="225">
        <f>O374*H374</f>
        <v>0</v>
      </c>
      <c r="Q374" s="225">
        <v>0</v>
      </c>
      <c r="R374" s="225">
        <f>Q374*H374</f>
        <v>0</v>
      </c>
      <c r="S374" s="225">
        <v>0</v>
      </c>
      <c r="T374" s="226">
        <f>S374*H374</f>
        <v>0</v>
      </c>
      <c r="U374" s="41"/>
      <c r="V374" s="41"/>
      <c r="W374" s="41"/>
      <c r="X374" s="41"/>
      <c r="Y374" s="41"/>
      <c r="Z374" s="41"/>
      <c r="AA374" s="41"/>
      <c r="AB374" s="41"/>
      <c r="AC374" s="41"/>
      <c r="AD374" s="41"/>
      <c r="AE374" s="41"/>
      <c r="AR374" s="227" t="s">
        <v>279</v>
      </c>
      <c r="AT374" s="227" t="s">
        <v>182</v>
      </c>
      <c r="AU374" s="227" t="s">
        <v>83</v>
      </c>
      <c r="AY374" s="20" t="s">
        <v>180</v>
      </c>
      <c r="BE374" s="228">
        <f>IF(N374="základní",J374,0)</f>
        <v>0</v>
      </c>
      <c r="BF374" s="228">
        <f>IF(N374="snížená",J374,0)</f>
        <v>0</v>
      </c>
      <c r="BG374" s="228">
        <f>IF(N374="zákl. přenesená",J374,0)</f>
        <v>0</v>
      </c>
      <c r="BH374" s="228">
        <f>IF(N374="sníž. přenesená",J374,0)</f>
        <v>0</v>
      </c>
      <c r="BI374" s="228">
        <f>IF(N374="nulová",J374,0)</f>
        <v>0</v>
      </c>
      <c r="BJ374" s="20" t="s">
        <v>81</v>
      </c>
      <c r="BK374" s="228">
        <f>ROUND(I374*H374,2)</f>
        <v>0</v>
      </c>
      <c r="BL374" s="20" t="s">
        <v>279</v>
      </c>
      <c r="BM374" s="227" t="s">
        <v>630</v>
      </c>
    </row>
    <row r="375" s="2" customFormat="1">
      <c r="A375" s="41"/>
      <c r="B375" s="42"/>
      <c r="C375" s="43"/>
      <c r="D375" s="229" t="s">
        <v>188</v>
      </c>
      <c r="E375" s="43"/>
      <c r="F375" s="230" t="s">
        <v>631</v>
      </c>
      <c r="G375" s="43"/>
      <c r="H375" s="43"/>
      <c r="I375" s="231"/>
      <c r="J375" s="43"/>
      <c r="K375" s="43"/>
      <c r="L375" s="47"/>
      <c r="M375" s="232"/>
      <c r="N375" s="233"/>
      <c r="O375" s="87"/>
      <c r="P375" s="87"/>
      <c r="Q375" s="87"/>
      <c r="R375" s="87"/>
      <c r="S375" s="87"/>
      <c r="T375" s="88"/>
      <c r="U375" s="41"/>
      <c r="V375" s="41"/>
      <c r="W375" s="41"/>
      <c r="X375" s="41"/>
      <c r="Y375" s="41"/>
      <c r="Z375" s="41"/>
      <c r="AA375" s="41"/>
      <c r="AB375" s="41"/>
      <c r="AC375" s="41"/>
      <c r="AD375" s="41"/>
      <c r="AE375" s="41"/>
      <c r="AT375" s="20" t="s">
        <v>188</v>
      </c>
      <c r="AU375" s="20" t="s">
        <v>83</v>
      </c>
    </row>
    <row r="376" s="12" customFormat="1" ht="22.8" customHeight="1">
      <c r="A376" s="12"/>
      <c r="B376" s="200"/>
      <c r="C376" s="201"/>
      <c r="D376" s="202" t="s">
        <v>73</v>
      </c>
      <c r="E376" s="214" t="s">
        <v>632</v>
      </c>
      <c r="F376" s="214" t="s">
        <v>633</v>
      </c>
      <c r="G376" s="201"/>
      <c r="H376" s="201"/>
      <c r="I376" s="204"/>
      <c r="J376" s="215">
        <f>BK376</f>
        <v>0</v>
      </c>
      <c r="K376" s="201"/>
      <c r="L376" s="206"/>
      <c r="M376" s="207"/>
      <c r="N376" s="208"/>
      <c r="O376" s="208"/>
      <c r="P376" s="209">
        <f>SUM(P377:P380)</f>
        <v>0</v>
      </c>
      <c r="Q376" s="208"/>
      <c r="R376" s="209">
        <f>SUM(R377:R380)</f>
        <v>0.063179999999999986</v>
      </c>
      <c r="S376" s="208"/>
      <c r="T376" s="210">
        <f>SUM(T377:T380)</f>
        <v>0</v>
      </c>
      <c r="U376" s="12"/>
      <c r="V376" s="12"/>
      <c r="W376" s="12"/>
      <c r="X376" s="12"/>
      <c r="Y376" s="12"/>
      <c r="Z376" s="12"/>
      <c r="AA376" s="12"/>
      <c r="AB376" s="12"/>
      <c r="AC376" s="12"/>
      <c r="AD376" s="12"/>
      <c r="AE376" s="12"/>
      <c r="AR376" s="211" t="s">
        <v>83</v>
      </c>
      <c r="AT376" s="212" t="s">
        <v>73</v>
      </c>
      <c r="AU376" s="212" t="s">
        <v>81</v>
      </c>
      <c r="AY376" s="211" t="s">
        <v>180</v>
      </c>
      <c r="BK376" s="213">
        <f>SUM(BK377:BK380)</f>
        <v>0</v>
      </c>
    </row>
    <row r="377" s="2" customFormat="1" ht="16.5" customHeight="1">
      <c r="A377" s="41"/>
      <c r="B377" s="42"/>
      <c r="C377" s="216" t="s">
        <v>634</v>
      </c>
      <c r="D377" s="216" t="s">
        <v>182</v>
      </c>
      <c r="E377" s="217" t="s">
        <v>635</v>
      </c>
      <c r="F377" s="218" t="s">
        <v>636</v>
      </c>
      <c r="G377" s="219" t="s">
        <v>201</v>
      </c>
      <c r="H377" s="220">
        <v>3</v>
      </c>
      <c r="I377" s="221"/>
      <c r="J377" s="222">
        <f>ROUND(I377*H377,2)</f>
        <v>0</v>
      </c>
      <c r="K377" s="218" t="s">
        <v>202</v>
      </c>
      <c r="L377" s="47"/>
      <c r="M377" s="223" t="s">
        <v>19</v>
      </c>
      <c r="N377" s="224" t="s">
        <v>45</v>
      </c>
      <c r="O377" s="87"/>
      <c r="P377" s="225">
        <f>O377*H377</f>
        <v>0</v>
      </c>
      <c r="Q377" s="225">
        <v>0.0051799999999999997</v>
      </c>
      <c r="R377" s="225">
        <f>Q377*H377</f>
        <v>0.015539999999999998</v>
      </c>
      <c r="S377" s="225">
        <v>0</v>
      </c>
      <c r="T377" s="226">
        <f>S377*H377</f>
        <v>0</v>
      </c>
      <c r="U377" s="41"/>
      <c r="V377" s="41"/>
      <c r="W377" s="41"/>
      <c r="X377" s="41"/>
      <c r="Y377" s="41"/>
      <c r="Z377" s="41"/>
      <c r="AA377" s="41"/>
      <c r="AB377" s="41"/>
      <c r="AC377" s="41"/>
      <c r="AD377" s="41"/>
      <c r="AE377" s="41"/>
      <c r="AR377" s="227" t="s">
        <v>279</v>
      </c>
      <c r="AT377" s="227" t="s">
        <v>182</v>
      </c>
      <c r="AU377" s="227" t="s">
        <v>83</v>
      </c>
      <c r="AY377" s="20" t="s">
        <v>180</v>
      </c>
      <c r="BE377" s="228">
        <f>IF(N377="základní",J377,0)</f>
        <v>0</v>
      </c>
      <c r="BF377" s="228">
        <f>IF(N377="snížená",J377,0)</f>
        <v>0</v>
      </c>
      <c r="BG377" s="228">
        <f>IF(N377="zákl. přenesená",J377,0)</f>
        <v>0</v>
      </c>
      <c r="BH377" s="228">
        <f>IF(N377="sníž. přenesená",J377,0)</f>
        <v>0</v>
      </c>
      <c r="BI377" s="228">
        <f>IF(N377="nulová",J377,0)</f>
        <v>0</v>
      </c>
      <c r="BJ377" s="20" t="s">
        <v>81</v>
      </c>
      <c r="BK377" s="228">
        <f>ROUND(I377*H377,2)</f>
        <v>0</v>
      </c>
      <c r="BL377" s="20" t="s">
        <v>279</v>
      </c>
      <c r="BM377" s="227" t="s">
        <v>637</v>
      </c>
    </row>
    <row r="378" s="2" customFormat="1" ht="16.5" customHeight="1">
      <c r="A378" s="41"/>
      <c r="B378" s="42"/>
      <c r="C378" s="278" t="s">
        <v>638</v>
      </c>
      <c r="D378" s="278" t="s">
        <v>330</v>
      </c>
      <c r="E378" s="279" t="s">
        <v>639</v>
      </c>
      <c r="F378" s="280" t="s">
        <v>640</v>
      </c>
      <c r="G378" s="281" t="s">
        <v>386</v>
      </c>
      <c r="H378" s="282">
        <v>3</v>
      </c>
      <c r="I378" s="283"/>
      <c r="J378" s="284">
        <f>ROUND(I378*H378,2)</f>
        <v>0</v>
      </c>
      <c r="K378" s="280" t="s">
        <v>202</v>
      </c>
      <c r="L378" s="285"/>
      <c r="M378" s="286" t="s">
        <v>19</v>
      </c>
      <c r="N378" s="287" t="s">
        <v>45</v>
      </c>
      <c r="O378" s="87"/>
      <c r="P378" s="225">
        <f>O378*H378</f>
        <v>0</v>
      </c>
      <c r="Q378" s="225">
        <v>0.010699999999999999</v>
      </c>
      <c r="R378" s="225">
        <f>Q378*H378</f>
        <v>0.032099999999999997</v>
      </c>
      <c r="S378" s="225">
        <v>0</v>
      </c>
      <c r="T378" s="226">
        <f>S378*H378</f>
        <v>0</v>
      </c>
      <c r="U378" s="41"/>
      <c r="V378" s="41"/>
      <c r="W378" s="41"/>
      <c r="X378" s="41"/>
      <c r="Y378" s="41"/>
      <c r="Z378" s="41"/>
      <c r="AA378" s="41"/>
      <c r="AB378" s="41"/>
      <c r="AC378" s="41"/>
      <c r="AD378" s="41"/>
      <c r="AE378" s="41"/>
      <c r="AR378" s="227" t="s">
        <v>409</v>
      </c>
      <c r="AT378" s="227" t="s">
        <v>330</v>
      </c>
      <c r="AU378" s="227" t="s">
        <v>83</v>
      </c>
      <c r="AY378" s="20" t="s">
        <v>180</v>
      </c>
      <c r="BE378" s="228">
        <f>IF(N378="základní",J378,0)</f>
        <v>0</v>
      </c>
      <c r="BF378" s="228">
        <f>IF(N378="snížená",J378,0)</f>
        <v>0</v>
      </c>
      <c r="BG378" s="228">
        <f>IF(N378="zákl. přenesená",J378,0)</f>
        <v>0</v>
      </c>
      <c r="BH378" s="228">
        <f>IF(N378="sníž. přenesená",J378,0)</f>
        <v>0</v>
      </c>
      <c r="BI378" s="228">
        <f>IF(N378="nulová",J378,0)</f>
        <v>0</v>
      </c>
      <c r="BJ378" s="20" t="s">
        <v>81</v>
      </c>
      <c r="BK378" s="228">
        <f>ROUND(I378*H378,2)</f>
        <v>0</v>
      </c>
      <c r="BL378" s="20" t="s">
        <v>279</v>
      </c>
      <c r="BM378" s="227" t="s">
        <v>641</v>
      </c>
    </row>
    <row r="379" s="2" customFormat="1" ht="21.75" customHeight="1">
      <c r="A379" s="41"/>
      <c r="B379" s="42"/>
      <c r="C379" s="216" t="s">
        <v>642</v>
      </c>
      <c r="D379" s="216" t="s">
        <v>182</v>
      </c>
      <c r="E379" s="217" t="s">
        <v>643</v>
      </c>
      <c r="F379" s="218" t="s">
        <v>644</v>
      </c>
      <c r="G379" s="219" t="s">
        <v>386</v>
      </c>
      <c r="H379" s="220">
        <v>3</v>
      </c>
      <c r="I379" s="221"/>
      <c r="J379" s="222">
        <f>ROUND(I379*H379,2)</f>
        <v>0</v>
      </c>
      <c r="K379" s="218" t="s">
        <v>185</v>
      </c>
      <c r="L379" s="47"/>
      <c r="M379" s="223" t="s">
        <v>19</v>
      </c>
      <c r="N379" s="224" t="s">
        <v>45</v>
      </c>
      <c r="O379" s="87"/>
      <c r="P379" s="225">
        <f>O379*H379</f>
        <v>0</v>
      </c>
      <c r="Q379" s="225">
        <v>0.0051799999999999997</v>
      </c>
      <c r="R379" s="225">
        <f>Q379*H379</f>
        <v>0.015539999999999998</v>
      </c>
      <c r="S379" s="225">
        <v>0</v>
      </c>
      <c r="T379" s="226">
        <f>S379*H379</f>
        <v>0</v>
      </c>
      <c r="U379" s="41"/>
      <c r="V379" s="41"/>
      <c r="W379" s="41"/>
      <c r="X379" s="41"/>
      <c r="Y379" s="41"/>
      <c r="Z379" s="41"/>
      <c r="AA379" s="41"/>
      <c r="AB379" s="41"/>
      <c r="AC379" s="41"/>
      <c r="AD379" s="41"/>
      <c r="AE379" s="41"/>
      <c r="AR379" s="227" t="s">
        <v>279</v>
      </c>
      <c r="AT379" s="227" t="s">
        <v>182</v>
      </c>
      <c r="AU379" s="227" t="s">
        <v>83</v>
      </c>
      <c r="AY379" s="20" t="s">
        <v>180</v>
      </c>
      <c r="BE379" s="228">
        <f>IF(N379="základní",J379,0)</f>
        <v>0</v>
      </c>
      <c r="BF379" s="228">
        <f>IF(N379="snížená",J379,0)</f>
        <v>0</v>
      </c>
      <c r="BG379" s="228">
        <f>IF(N379="zákl. přenesená",J379,0)</f>
        <v>0</v>
      </c>
      <c r="BH379" s="228">
        <f>IF(N379="sníž. přenesená",J379,0)</f>
        <v>0</v>
      </c>
      <c r="BI379" s="228">
        <f>IF(N379="nulová",J379,0)</f>
        <v>0</v>
      </c>
      <c r="BJ379" s="20" t="s">
        <v>81</v>
      </c>
      <c r="BK379" s="228">
        <f>ROUND(I379*H379,2)</f>
        <v>0</v>
      </c>
      <c r="BL379" s="20" t="s">
        <v>279</v>
      </c>
      <c r="BM379" s="227" t="s">
        <v>645</v>
      </c>
    </row>
    <row r="380" s="2" customFormat="1">
      <c r="A380" s="41"/>
      <c r="B380" s="42"/>
      <c r="C380" s="43"/>
      <c r="D380" s="229" t="s">
        <v>188</v>
      </c>
      <c r="E380" s="43"/>
      <c r="F380" s="230" t="s">
        <v>646</v>
      </c>
      <c r="G380" s="43"/>
      <c r="H380" s="43"/>
      <c r="I380" s="231"/>
      <c r="J380" s="43"/>
      <c r="K380" s="43"/>
      <c r="L380" s="47"/>
      <c r="M380" s="232"/>
      <c r="N380" s="233"/>
      <c r="O380" s="87"/>
      <c r="P380" s="87"/>
      <c r="Q380" s="87"/>
      <c r="R380" s="87"/>
      <c r="S380" s="87"/>
      <c r="T380" s="88"/>
      <c r="U380" s="41"/>
      <c r="V380" s="41"/>
      <c r="W380" s="41"/>
      <c r="X380" s="41"/>
      <c r="Y380" s="41"/>
      <c r="Z380" s="41"/>
      <c r="AA380" s="41"/>
      <c r="AB380" s="41"/>
      <c r="AC380" s="41"/>
      <c r="AD380" s="41"/>
      <c r="AE380" s="41"/>
      <c r="AT380" s="20" t="s">
        <v>188</v>
      </c>
      <c r="AU380" s="20" t="s">
        <v>83</v>
      </c>
    </row>
    <row r="381" s="12" customFormat="1" ht="22.8" customHeight="1">
      <c r="A381" s="12"/>
      <c r="B381" s="200"/>
      <c r="C381" s="201"/>
      <c r="D381" s="202" t="s">
        <v>73</v>
      </c>
      <c r="E381" s="214" t="s">
        <v>647</v>
      </c>
      <c r="F381" s="214" t="s">
        <v>648</v>
      </c>
      <c r="G381" s="201"/>
      <c r="H381" s="201"/>
      <c r="I381" s="204"/>
      <c r="J381" s="215">
        <f>BK381</f>
        <v>0</v>
      </c>
      <c r="K381" s="201"/>
      <c r="L381" s="206"/>
      <c r="M381" s="207"/>
      <c r="N381" s="208"/>
      <c r="O381" s="208"/>
      <c r="P381" s="209">
        <f>SUM(P382:P447)</f>
        <v>0</v>
      </c>
      <c r="Q381" s="208"/>
      <c r="R381" s="209">
        <f>SUM(R382:R447)</f>
        <v>17.328450699999998</v>
      </c>
      <c r="S381" s="208"/>
      <c r="T381" s="210">
        <f>SUM(T382:T447)</f>
        <v>0</v>
      </c>
      <c r="U381" s="12"/>
      <c r="V381" s="12"/>
      <c r="W381" s="12"/>
      <c r="X381" s="12"/>
      <c r="Y381" s="12"/>
      <c r="Z381" s="12"/>
      <c r="AA381" s="12"/>
      <c r="AB381" s="12"/>
      <c r="AC381" s="12"/>
      <c r="AD381" s="12"/>
      <c r="AE381" s="12"/>
      <c r="AR381" s="211" t="s">
        <v>83</v>
      </c>
      <c r="AT381" s="212" t="s">
        <v>73</v>
      </c>
      <c r="AU381" s="212" t="s">
        <v>81</v>
      </c>
      <c r="AY381" s="211" t="s">
        <v>180</v>
      </c>
      <c r="BK381" s="213">
        <f>SUM(BK382:BK447)</f>
        <v>0</v>
      </c>
    </row>
    <row r="382" s="2" customFormat="1" ht="16.5" customHeight="1">
      <c r="A382" s="41"/>
      <c r="B382" s="42"/>
      <c r="C382" s="216" t="s">
        <v>649</v>
      </c>
      <c r="D382" s="216" t="s">
        <v>182</v>
      </c>
      <c r="E382" s="217" t="s">
        <v>650</v>
      </c>
      <c r="F382" s="218" t="s">
        <v>651</v>
      </c>
      <c r="G382" s="219" t="s">
        <v>350</v>
      </c>
      <c r="H382" s="220">
        <v>8.5999999999999996</v>
      </c>
      <c r="I382" s="221"/>
      <c r="J382" s="222">
        <f>ROUND(I382*H382,2)</f>
        <v>0</v>
      </c>
      <c r="K382" s="218" t="s">
        <v>202</v>
      </c>
      <c r="L382" s="47"/>
      <c r="M382" s="223" t="s">
        <v>19</v>
      </c>
      <c r="N382" s="224" t="s">
        <v>45</v>
      </c>
      <c r="O382" s="87"/>
      <c r="P382" s="225">
        <f>O382*H382</f>
        <v>0</v>
      </c>
      <c r="Q382" s="225">
        <v>0</v>
      </c>
      <c r="R382" s="225">
        <f>Q382*H382</f>
        <v>0</v>
      </c>
      <c r="S382" s="225">
        <v>0</v>
      </c>
      <c r="T382" s="226">
        <f>S382*H382</f>
        <v>0</v>
      </c>
      <c r="U382" s="41"/>
      <c r="V382" s="41"/>
      <c r="W382" s="41"/>
      <c r="X382" s="41"/>
      <c r="Y382" s="41"/>
      <c r="Z382" s="41"/>
      <c r="AA382" s="41"/>
      <c r="AB382" s="41"/>
      <c r="AC382" s="41"/>
      <c r="AD382" s="41"/>
      <c r="AE382" s="41"/>
      <c r="AR382" s="227" t="s">
        <v>279</v>
      </c>
      <c r="AT382" s="227" t="s">
        <v>182</v>
      </c>
      <c r="AU382" s="227" t="s">
        <v>83</v>
      </c>
      <c r="AY382" s="20" t="s">
        <v>180</v>
      </c>
      <c r="BE382" s="228">
        <f>IF(N382="základní",J382,0)</f>
        <v>0</v>
      </c>
      <c r="BF382" s="228">
        <f>IF(N382="snížená",J382,0)</f>
        <v>0</v>
      </c>
      <c r="BG382" s="228">
        <f>IF(N382="zákl. přenesená",J382,0)</f>
        <v>0</v>
      </c>
      <c r="BH382" s="228">
        <f>IF(N382="sníž. přenesená",J382,0)</f>
        <v>0</v>
      </c>
      <c r="BI382" s="228">
        <f>IF(N382="nulová",J382,0)</f>
        <v>0</v>
      </c>
      <c r="BJ382" s="20" t="s">
        <v>81</v>
      </c>
      <c r="BK382" s="228">
        <f>ROUND(I382*H382,2)</f>
        <v>0</v>
      </c>
      <c r="BL382" s="20" t="s">
        <v>279</v>
      </c>
      <c r="BM382" s="227" t="s">
        <v>652</v>
      </c>
    </row>
    <row r="383" s="13" customFormat="1">
      <c r="A383" s="13"/>
      <c r="B383" s="234"/>
      <c r="C383" s="235"/>
      <c r="D383" s="236" t="s">
        <v>190</v>
      </c>
      <c r="E383" s="237" t="s">
        <v>19</v>
      </c>
      <c r="F383" s="238" t="s">
        <v>574</v>
      </c>
      <c r="G383" s="235"/>
      <c r="H383" s="237" t="s">
        <v>19</v>
      </c>
      <c r="I383" s="239"/>
      <c r="J383" s="235"/>
      <c r="K383" s="235"/>
      <c r="L383" s="240"/>
      <c r="M383" s="241"/>
      <c r="N383" s="242"/>
      <c r="O383" s="242"/>
      <c r="P383" s="242"/>
      <c r="Q383" s="242"/>
      <c r="R383" s="242"/>
      <c r="S383" s="242"/>
      <c r="T383" s="243"/>
      <c r="U383" s="13"/>
      <c r="V383" s="13"/>
      <c r="W383" s="13"/>
      <c r="X383" s="13"/>
      <c r="Y383" s="13"/>
      <c r="Z383" s="13"/>
      <c r="AA383" s="13"/>
      <c r="AB383" s="13"/>
      <c r="AC383" s="13"/>
      <c r="AD383" s="13"/>
      <c r="AE383" s="13"/>
      <c r="AT383" s="244" t="s">
        <v>190</v>
      </c>
      <c r="AU383" s="244" t="s">
        <v>83</v>
      </c>
      <c r="AV383" s="13" t="s">
        <v>81</v>
      </c>
      <c r="AW383" s="13" t="s">
        <v>34</v>
      </c>
      <c r="AX383" s="13" t="s">
        <v>74</v>
      </c>
      <c r="AY383" s="244" t="s">
        <v>180</v>
      </c>
    </row>
    <row r="384" s="14" customFormat="1">
      <c r="A384" s="14"/>
      <c r="B384" s="245"/>
      <c r="C384" s="246"/>
      <c r="D384" s="236" t="s">
        <v>190</v>
      </c>
      <c r="E384" s="247" t="s">
        <v>19</v>
      </c>
      <c r="F384" s="248" t="s">
        <v>653</v>
      </c>
      <c r="G384" s="246"/>
      <c r="H384" s="249">
        <v>8.5999999999999996</v>
      </c>
      <c r="I384" s="250"/>
      <c r="J384" s="246"/>
      <c r="K384" s="246"/>
      <c r="L384" s="251"/>
      <c r="M384" s="252"/>
      <c r="N384" s="253"/>
      <c r="O384" s="253"/>
      <c r="P384" s="253"/>
      <c r="Q384" s="253"/>
      <c r="R384" s="253"/>
      <c r="S384" s="253"/>
      <c r="T384" s="254"/>
      <c r="U384" s="14"/>
      <c r="V384" s="14"/>
      <c r="W384" s="14"/>
      <c r="X384" s="14"/>
      <c r="Y384" s="14"/>
      <c r="Z384" s="14"/>
      <c r="AA384" s="14"/>
      <c r="AB384" s="14"/>
      <c r="AC384" s="14"/>
      <c r="AD384" s="14"/>
      <c r="AE384" s="14"/>
      <c r="AT384" s="255" t="s">
        <v>190</v>
      </c>
      <c r="AU384" s="255" t="s">
        <v>83</v>
      </c>
      <c r="AV384" s="14" t="s">
        <v>83</v>
      </c>
      <c r="AW384" s="14" t="s">
        <v>34</v>
      </c>
      <c r="AX384" s="14" t="s">
        <v>81</v>
      </c>
      <c r="AY384" s="255" t="s">
        <v>180</v>
      </c>
    </row>
    <row r="385" s="2" customFormat="1" ht="24.15" customHeight="1">
      <c r="A385" s="41"/>
      <c r="B385" s="42"/>
      <c r="C385" s="216" t="s">
        <v>654</v>
      </c>
      <c r="D385" s="216" t="s">
        <v>182</v>
      </c>
      <c r="E385" s="217" t="s">
        <v>655</v>
      </c>
      <c r="F385" s="218" t="s">
        <v>656</v>
      </c>
      <c r="G385" s="219" t="s">
        <v>195</v>
      </c>
      <c r="H385" s="220">
        <v>2.1800000000000002</v>
      </c>
      <c r="I385" s="221"/>
      <c r="J385" s="222">
        <f>ROUND(I385*H385,2)</f>
        <v>0</v>
      </c>
      <c r="K385" s="218" t="s">
        <v>185</v>
      </c>
      <c r="L385" s="47"/>
      <c r="M385" s="223" t="s">
        <v>19</v>
      </c>
      <c r="N385" s="224" t="s">
        <v>45</v>
      </c>
      <c r="O385" s="87"/>
      <c r="P385" s="225">
        <f>O385*H385</f>
        <v>0</v>
      </c>
      <c r="Q385" s="225">
        <v>0.00108</v>
      </c>
      <c r="R385" s="225">
        <f>Q385*H385</f>
        <v>0.0023544000000000004</v>
      </c>
      <c r="S385" s="225">
        <v>0</v>
      </c>
      <c r="T385" s="226">
        <f>S385*H385</f>
        <v>0</v>
      </c>
      <c r="U385" s="41"/>
      <c r="V385" s="41"/>
      <c r="W385" s="41"/>
      <c r="X385" s="41"/>
      <c r="Y385" s="41"/>
      <c r="Z385" s="41"/>
      <c r="AA385" s="41"/>
      <c r="AB385" s="41"/>
      <c r="AC385" s="41"/>
      <c r="AD385" s="41"/>
      <c r="AE385" s="41"/>
      <c r="AR385" s="227" t="s">
        <v>279</v>
      </c>
      <c r="AT385" s="227" t="s">
        <v>182</v>
      </c>
      <c r="AU385" s="227" t="s">
        <v>83</v>
      </c>
      <c r="AY385" s="20" t="s">
        <v>180</v>
      </c>
      <c r="BE385" s="228">
        <f>IF(N385="základní",J385,0)</f>
        <v>0</v>
      </c>
      <c r="BF385" s="228">
        <f>IF(N385="snížená",J385,0)</f>
        <v>0</v>
      </c>
      <c r="BG385" s="228">
        <f>IF(N385="zákl. přenesená",J385,0)</f>
        <v>0</v>
      </c>
      <c r="BH385" s="228">
        <f>IF(N385="sníž. přenesená",J385,0)</f>
        <v>0</v>
      </c>
      <c r="BI385" s="228">
        <f>IF(N385="nulová",J385,0)</f>
        <v>0</v>
      </c>
      <c r="BJ385" s="20" t="s">
        <v>81</v>
      </c>
      <c r="BK385" s="228">
        <f>ROUND(I385*H385,2)</f>
        <v>0</v>
      </c>
      <c r="BL385" s="20" t="s">
        <v>279</v>
      </c>
      <c r="BM385" s="227" t="s">
        <v>657</v>
      </c>
    </row>
    <row r="386" s="2" customFormat="1">
      <c r="A386" s="41"/>
      <c r="B386" s="42"/>
      <c r="C386" s="43"/>
      <c r="D386" s="229" t="s">
        <v>188</v>
      </c>
      <c r="E386" s="43"/>
      <c r="F386" s="230" t="s">
        <v>658</v>
      </c>
      <c r="G386" s="43"/>
      <c r="H386" s="43"/>
      <c r="I386" s="231"/>
      <c r="J386" s="43"/>
      <c r="K386" s="43"/>
      <c r="L386" s="47"/>
      <c r="M386" s="232"/>
      <c r="N386" s="233"/>
      <c r="O386" s="87"/>
      <c r="P386" s="87"/>
      <c r="Q386" s="87"/>
      <c r="R386" s="87"/>
      <c r="S386" s="87"/>
      <c r="T386" s="88"/>
      <c r="U386" s="41"/>
      <c r="V386" s="41"/>
      <c r="W386" s="41"/>
      <c r="X386" s="41"/>
      <c r="Y386" s="41"/>
      <c r="Z386" s="41"/>
      <c r="AA386" s="41"/>
      <c r="AB386" s="41"/>
      <c r="AC386" s="41"/>
      <c r="AD386" s="41"/>
      <c r="AE386" s="41"/>
      <c r="AT386" s="20" t="s">
        <v>188</v>
      </c>
      <c r="AU386" s="20" t="s">
        <v>83</v>
      </c>
    </row>
    <row r="387" s="2" customFormat="1" ht="24.15" customHeight="1">
      <c r="A387" s="41"/>
      <c r="B387" s="42"/>
      <c r="C387" s="216" t="s">
        <v>659</v>
      </c>
      <c r="D387" s="216" t="s">
        <v>182</v>
      </c>
      <c r="E387" s="217" t="s">
        <v>660</v>
      </c>
      <c r="F387" s="218" t="s">
        <v>661</v>
      </c>
      <c r="G387" s="219" t="s">
        <v>350</v>
      </c>
      <c r="H387" s="220">
        <v>10.800000000000001</v>
      </c>
      <c r="I387" s="221"/>
      <c r="J387" s="222">
        <f>ROUND(I387*H387,2)</f>
        <v>0</v>
      </c>
      <c r="K387" s="218" t="s">
        <v>185</v>
      </c>
      <c r="L387" s="47"/>
      <c r="M387" s="223" t="s">
        <v>19</v>
      </c>
      <c r="N387" s="224" t="s">
        <v>45</v>
      </c>
      <c r="O387" s="87"/>
      <c r="P387" s="225">
        <f>O387*H387</f>
        <v>0</v>
      </c>
      <c r="Q387" s="225">
        <v>0</v>
      </c>
      <c r="R387" s="225">
        <f>Q387*H387</f>
        <v>0</v>
      </c>
      <c r="S387" s="225">
        <v>0</v>
      </c>
      <c r="T387" s="226">
        <f>S387*H387</f>
        <v>0</v>
      </c>
      <c r="U387" s="41"/>
      <c r="V387" s="41"/>
      <c r="W387" s="41"/>
      <c r="X387" s="41"/>
      <c r="Y387" s="41"/>
      <c r="Z387" s="41"/>
      <c r="AA387" s="41"/>
      <c r="AB387" s="41"/>
      <c r="AC387" s="41"/>
      <c r="AD387" s="41"/>
      <c r="AE387" s="41"/>
      <c r="AR387" s="227" t="s">
        <v>279</v>
      </c>
      <c r="AT387" s="227" t="s">
        <v>182</v>
      </c>
      <c r="AU387" s="227" t="s">
        <v>83</v>
      </c>
      <c r="AY387" s="20" t="s">
        <v>180</v>
      </c>
      <c r="BE387" s="228">
        <f>IF(N387="základní",J387,0)</f>
        <v>0</v>
      </c>
      <c r="BF387" s="228">
        <f>IF(N387="snížená",J387,0)</f>
        <v>0</v>
      </c>
      <c r="BG387" s="228">
        <f>IF(N387="zákl. přenesená",J387,0)</f>
        <v>0</v>
      </c>
      <c r="BH387" s="228">
        <f>IF(N387="sníž. přenesená",J387,0)</f>
        <v>0</v>
      </c>
      <c r="BI387" s="228">
        <f>IF(N387="nulová",J387,0)</f>
        <v>0</v>
      </c>
      <c r="BJ387" s="20" t="s">
        <v>81</v>
      </c>
      <c r="BK387" s="228">
        <f>ROUND(I387*H387,2)</f>
        <v>0</v>
      </c>
      <c r="BL387" s="20" t="s">
        <v>279</v>
      </c>
      <c r="BM387" s="227" t="s">
        <v>662</v>
      </c>
    </row>
    <row r="388" s="2" customFormat="1">
      <c r="A388" s="41"/>
      <c r="B388" s="42"/>
      <c r="C388" s="43"/>
      <c r="D388" s="229" t="s">
        <v>188</v>
      </c>
      <c r="E388" s="43"/>
      <c r="F388" s="230" t="s">
        <v>663</v>
      </c>
      <c r="G388" s="43"/>
      <c r="H388" s="43"/>
      <c r="I388" s="231"/>
      <c r="J388" s="43"/>
      <c r="K388" s="43"/>
      <c r="L388" s="47"/>
      <c r="M388" s="232"/>
      <c r="N388" s="233"/>
      <c r="O388" s="87"/>
      <c r="P388" s="87"/>
      <c r="Q388" s="87"/>
      <c r="R388" s="87"/>
      <c r="S388" s="87"/>
      <c r="T388" s="88"/>
      <c r="U388" s="41"/>
      <c r="V388" s="41"/>
      <c r="W388" s="41"/>
      <c r="X388" s="41"/>
      <c r="Y388" s="41"/>
      <c r="Z388" s="41"/>
      <c r="AA388" s="41"/>
      <c r="AB388" s="41"/>
      <c r="AC388" s="41"/>
      <c r="AD388" s="41"/>
      <c r="AE388" s="41"/>
      <c r="AT388" s="20" t="s">
        <v>188</v>
      </c>
      <c r="AU388" s="20" t="s">
        <v>83</v>
      </c>
    </row>
    <row r="389" s="13" customFormat="1">
      <c r="A389" s="13"/>
      <c r="B389" s="234"/>
      <c r="C389" s="235"/>
      <c r="D389" s="236" t="s">
        <v>190</v>
      </c>
      <c r="E389" s="237" t="s">
        <v>19</v>
      </c>
      <c r="F389" s="238" t="s">
        <v>664</v>
      </c>
      <c r="G389" s="235"/>
      <c r="H389" s="237" t="s">
        <v>19</v>
      </c>
      <c r="I389" s="239"/>
      <c r="J389" s="235"/>
      <c r="K389" s="235"/>
      <c r="L389" s="240"/>
      <c r="M389" s="241"/>
      <c r="N389" s="242"/>
      <c r="O389" s="242"/>
      <c r="P389" s="242"/>
      <c r="Q389" s="242"/>
      <c r="R389" s="242"/>
      <c r="S389" s="242"/>
      <c r="T389" s="243"/>
      <c r="U389" s="13"/>
      <c r="V389" s="13"/>
      <c r="W389" s="13"/>
      <c r="X389" s="13"/>
      <c r="Y389" s="13"/>
      <c r="Z389" s="13"/>
      <c r="AA389" s="13"/>
      <c r="AB389" s="13"/>
      <c r="AC389" s="13"/>
      <c r="AD389" s="13"/>
      <c r="AE389" s="13"/>
      <c r="AT389" s="244" t="s">
        <v>190</v>
      </c>
      <c r="AU389" s="244" t="s">
        <v>83</v>
      </c>
      <c r="AV389" s="13" t="s">
        <v>81</v>
      </c>
      <c r="AW389" s="13" t="s">
        <v>34</v>
      </c>
      <c r="AX389" s="13" t="s">
        <v>74</v>
      </c>
      <c r="AY389" s="244" t="s">
        <v>180</v>
      </c>
    </row>
    <row r="390" s="14" customFormat="1">
      <c r="A390" s="14"/>
      <c r="B390" s="245"/>
      <c r="C390" s="246"/>
      <c r="D390" s="236" t="s">
        <v>190</v>
      </c>
      <c r="E390" s="247" t="s">
        <v>19</v>
      </c>
      <c r="F390" s="248" t="s">
        <v>665</v>
      </c>
      <c r="G390" s="246"/>
      <c r="H390" s="249">
        <v>4.7000000000000002</v>
      </c>
      <c r="I390" s="250"/>
      <c r="J390" s="246"/>
      <c r="K390" s="246"/>
      <c r="L390" s="251"/>
      <c r="M390" s="252"/>
      <c r="N390" s="253"/>
      <c r="O390" s="253"/>
      <c r="P390" s="253"/>
      <c r="Q390" s="253"/>
      <c r="R390" s="253"/>
      <c r="S390" s="253"/>
      <c r="T390" s="254"/>
      <c r="U390" s="14"/>
      <c r="V390" s="14"/>
      <c r="W390" s="14"/>
      <c r="X390" s="14"/>
      <c r="Y390" s="14"/>
      <c r="Z390" s="14"/>
      <c r="AA390" s="14"/>
      <c r="AB390" s="14"/>
      <c r="AC390" s="14"/>
      <c r="AD390" s="14"/>
      <c r="AE390" s="14"/>
      <c r="AT390" s="255" t="s">
        <v>190</v>
      </c>
      <c r="AU390" s="255" t="s">
        <v>83</v>
      </c>
      <c r="AV390" s="14" t="s">
        <v>83</v>
      </c>
      <c r="AW390" s="14" t="s">
        <v>34</v>
      </c>
      <c r="AX390" s="14" t="s">
        <v>74</v>
      </c>
      <c r="AY390" s="255" t="s">
        <v>180</v>
      </c>
    </row>
    <row r="391" s="14" customFormat="1">
      <c r="A391" s="14"/>
      <c r="B391" s="245"/>
      <c r="C391" s="246"/>
      <c r="D391" s="236" t="s">
        <v>190</v>
      </c>
      <c r="E391" s="247" t="s">
        <v>19</v>
      </c>
      <c r="F391" s="248" t="s">
        <v>666</v>
      </c>
      <c r="G391" s="246"/>
      <c r="H391" s="249">
        <v>5.5999999999999996</v>
      </c>
      <c r="I391" s="250"/>
      <c r="J391" s="246"/>
      <c r="K391" s="246"/>
      <c r="L391" s="251"/>
      <c r="M391" s="252"/>
      <c r="N391" s="253"/>
      <c r="O391" s="253"/>
      <c r="P391" s="253"/>
      <c r="Q391" s="253"/>
      <c r="R391" s="253"/>
      <c r="S391" s="253"/>
      <c r="T391" s="254"/>
      <c r="U391" s="14"/>
      <c r="V391" s="14"/>
      <c r="W391" s="14"/>
      <c r="X391" s="14"/>
      <c r="Y391" s="14"/>
      <c r="Z391" s="14"/>
      <c r="AA391" s="14"/>
      <c r="AB391" s="14"/>
      <c r="AC391" s="14"/>
      <c r="AD391" s="14"/>
      <c r="AE391" s="14"/>
      <c r="AT391" s="255" t="s">
        <v>190</v>
      </c>
      <c r="AU391" s="255" t="s">
        <v>83</v>
      </c>
      <c r="AV391" s="14" t="s">
        <v>83</v>
      </c>
      <c r="AW391" s="14" t="s">
        <v>34</v>
      </c>
      <c r="AX391" s="14" t="s">
        <v>74</v>
      </c>
      <c r="AY391" s="255" t="s">
        <v>180</v>
      </c>
    </row>
    <row r="392" s="14" customFormat="1">
      <c r="A392" s="14"/>
      <c r="B392" s="245"/>
      <c r="C392" s="246"/>
      <c r="D392" s="236" t="s">
        <v>190</v>
      </c>
      <c r="E392" s="247" t="s">
        <v>19</v>
      </c>
      <c r="F392" s="248" t="s">
        <v>667</v>
      </c>
      <c r="G392" s="246"/>
      <c r="H392" s="249">
        <v>0.5</v>
      </c>
      <c r="I392" s="250"/>
      <c r="J392" s="246"/>
      <c r="K392" s="246"/>
      <c r="L392" s="251"/>
      <c r="M392" s="252"/>
      <c r="N392" s="253"/>
      <c r="O392" s="253"/>
      <c r="P392" s="253"/>
      <c r="Q392" s="253"/>
      <c r="R392" s="253"/>
      <c r="S392" s="253"/>
      <c r="T392" s="254"/>
      <c r="U392" s="14"/>
      <c r="V392" s="14"/>
      <c r="W392" s="14"/>
      <c r="X392" s="14"/>
      <c r="Y392" s="14"/>
      <c r="Z392" s="14"/>
      <c r="AA392" s="14"/>
      <c r="AB392" s="14"/>
      <c r="AC392" s="14"/>
      <c r="AD392" s="14"/>
      <c r="AE392" s="14"/>
      <c r="AT392" s="255" t="s">
        <v>190</v>
      </c>
      <c r="AU392" s="255" t="s">
        <v>83</v>
      </c>
      <c r="AV392" s="14" t="s">
        <v>83</v>
      </c>
      <c r="AW392" s="14" t="s">
        <v>34</v>
      </c>
      <c r="AX392" s="14" t="s">
        <v>74</v>
      </c>
      <c r="AY392" s="255" t="s">
        <v>180</v>
      </c>
    </row>
    <row r="393" s="15" customFormat="1">
      <c r="A393" s="15"/>
      <c r="B393" s="256"/>
      <c r="C393" s="257"/>
      <c r="D393" s="236" t="s">
        <v>190</v>
      </c>
      <c r="E393" s="258" t="s">
        <v>19</v>
      </c>
      <c r="F393" s="259" t="s">
        <v>227</v>
      </c>
      <c r="G393" s="257"/>
      <c r="H393" s="260">
        <v>10.800000000000001</v>
      </c>
      <c r="I393" s="261"/>
      <c r="J393" s="257"/>
      <c r="K393" s="257"/>
      <c r="L393" s="262"/>
      <c r="M393" s="263"/>
      <c r="N393" s="264"/>
      <c r="O393" s="264"/>
      <c r="P393" s="264"/>
      <c r="Q393" s="264"/>
      <c r="R393" s="264"/>
      <c r="S393" s="264"/>
      <c r="T393" s="265"/>
      <c r="U393" s="15"/>
      <c r="V393" s="15"/>
      <c r="W393" s="15"/>
      <c r="X393" s="15"/>
      <c r="Y393" s="15"/>
      <c r="Z393" s="15"/>
      <c r="AA393" s="15"/>
      <c r="AB393" s="15"/>
      <c r="AC393" s="15"/>
      <c r="AD393" s="15"/>
      <c r="AE393" s="15"/>
      <c r="AT393" s="266" t="s">
        <v>190</v>
      </c>
      <c r="AU393" s="266" t="s">
        <v>83</v>
      </c>
      <c r="AV393" s="15" t="s">
        <v>186</v>
      </c>
      <c r="AW393" s="15" t="s">
        <v>34</v>
      </c>
      <c r="AX393" s="15" t="s">
        <v>81</v>
      </c>
      <c r="AY393" s="266" t="s">
        <v>180</v>
      </c>
    </row>
    <row r="394" s="2" customFormat="1" ht="16.5" customHeight="1">
      <c r="A394" s="41"/>
      <c r="B394" s="42"/>
      <c r="C394" s="278" t="s">
        <v>668</v>
      </c>
      <c r="D394" s="278" t="s">
        <v>330</v>
      </c>
      <c r="E394" s="279" t="s">
        <v>669</v>
      </c>
      <c r="F394" s="280" t="s">
        <v>670</v>
      </c>
      <c r="G394" s="281" t="s">
        <v>195</v>
      </c>
      <c r="H394" s="282">
        <v>2.1800000000000002</v>
      </c>
      <c r="I394" s="283"/>
      <c r="J394" s="284">
        <f>ROUND(I394*H394,2)</f>
        <v>0</v>
      </c>
      <c r="K394" s="280" t="s">
        <v>185</v>
      </c>
      <c r="L394" s="285"/>
      <c r="M394" s="286" t="s">
        <v>19</v>
      </c>
      <c r="N394" s="287" t="s">
        <v>45</v>
      </c>
      <c r="O394" s="87"/>
      <c r="P394" s="225">
        <f>O394*H394</f>
        <v>0</v>
      </c>
      <c r="Q394" s="225">
        <v>0.55000000000000004</v>
      </c>
      <c r="R394" s="225">
        <f>Q394*H394</f>
        <v>1.1990000000000003</v>
      </c>
      <c r="S394" s="225">
        <v>0</v>
      </c>
      <c r="T394" s="226">
        <f>S394*H394</f>
        <v>0</v>
      </c>
      <c r="U394" s="41"/>
      <c r="V394" s="41"/>
      <c r="W394" s="41"/>
      <c r="X394" s="41"/>
      <c r="Y394" s="41"/>
      <c r="Z394" s="41"/>
      <c r="AA394" s="41"/>
      <c r="AB394" s="41"/>
      <c r="AC394" s="41"/>
      <c r="AD394" s="41"/>
      <c r="AE394" s="41"/>
      <c r="AR394" s="227" t="s">
        <v>409</v>
      </c>
      <c r="AT394" s="227" t="s">
        <v>330</v>
      </c>
      <c r="AU394" s="227" t="s">
        <v>83</v>
      </c>
      <c r="AY394" s="20" t="s">
        <v>180</v>
      </c>
      <c r="BE394" s="228">
        <f>IF(N394="základní",J394,0)</f>
        <v>0</v>
      </c>
      <c r="BF394" s="228">
        <f>IF(N394="snížená",J394,0)</f>
        <v>0</v>
      </c>
      <c r="BG394" s="228">
        <f>IF(N394="zákl. přenesená",J394,0)</f>
        <v>0</v>
      </c>
      <c r="BH394" s="228">
        <f>IF(N394="sníž. přenesená",J394,0)</f>
        <v>0</v>
      </c>
      <c r="BI394" s="228">
        <f>IF(N394="nulová",J394,0)</f>
        <v>0</v>
      </c>
      <c r="BJ394" s="20" t="s">
        <v>81</v>
      </c>
      <c r="BK394" s="228">
        <f>ROUND(I394*H394,2)</f>
        <v>0</v>
      </c>
      <c r="BL394" s="20" t="s">
        <v>279</v>
      </c>
      <c r="BM394" s="227" t="s">
        <v>671</v>
      </c>
    </row>
    <row r="395" s="2" customFormat="1">
      <c r="A395" s="41"/>
      <c r="B395" s="42"/>
      <c r="C395" s="43"/>
      <c r="D395" s="236" t="s">
        <v>672</v>
      </c>
      <c r="E395" s="43"/>
      <c r="F395" s="289" t="s">
        <v>673</v>
      </c>
      <c r="G395" s="43"/>
      <c r="H395" s="43"/>
      <c r="I395" s="231"/>
      <c r="J395" s="43"/>
      <c r="K395" s="43"/>
      <c r="L395" s="47"/>
      <c r="M395" s="232"/>
      <c r="N395" s="233"/>
      <c r="O395" s="87"/>
      <c r="P395" s="87"/>
      <c r="Q395" s="87"/>
      <c r="R395" s="87"/>
      <c r="S395" s="87"/>
      <c r="T395" s="88"/>
      <c r="U395" s="41"/>
      <c r="V395" s="41"/>
      <c r="W395" s="41"/>
      <c r="X395" s="41"/>
      <c r="Y395" s="41"/>
      <c r="Z395" s="41"/>
      <c r="AA395" s="41"/>
      <c r="AB395" s="41"/>
      <c r="AC395" s="41"/>
      <c r="AD395" s="41"/>
      <c r="AE395" s="41"/>
      <c r="AT395" s="20" t="s">
        <v>672</v>
      </c>
      <c r="AU395" s="20" t="s">
        <v>83</v>
      </c>
    </row>
    <row r="396" s="13" customFormat="1">
      <c r="A396" s="13"/>
      <c r="B396" s="234"/>
      <c r="C396" s="235"/>
      <c r="D396" s="236" t="s">
        <v>190</v>
      </c>
      <c r="E396" s="237" t="s">
        <v>19</v>
      </c>
      <c r="F396" s="238" t="s">
        <v>674</v>
      </c>
      <c r="G396" s="235"/>
      <c r="H396" s="237" t="s">
        <v>19</v>
      </c>
      <c r="I396" s="239"/>
      <c r="J396" s="235"/>
      <c r="K396" s="235"/>
      <c r="L396" s="240"/>
      <c r="M396" s="241"/>
      <c r="N396" s="242"/>
      <c r="O396" s="242"/>
      <c r="P396" s="242"/>
      <c r="Q396" s="242"/>
      <c r="R396" s="242"/>
      <c r="S396" s="242"/>
      <c r="T396" s="243"/>
      <c r="U396" s="13"/>
      <c r="V396" s="13"/>
      <c r="W396" s="13"/>
      <c r="X396" s="13"/>
      <c r="Y396" s="13"/>
      <c r="Z396" s="13"/>
      <c r="AA396" s="13"/>
      <c r="AB396" s="13"/>
      <c r="AC396" s="13"/>
      <c r="AD396" s="13"/>
      <c r="AE396" s="13"/>
      <c r="AT396" s="244" t="s">
        <v>190</v>
      </c>
      <c r="AU396" s="244" t="s">
        <v>83</v>
      </c>
      <c r="AV396" s="13" t="s">
        <v>81</v>
      </c>
      <c r="AW396" s="13" t="s">
        <v>34</v>
      </c>
      <c r="AX396" s="13" t="s">
        <v>74</v>
      </c>
      <c r="AY396" s="244" t="s">
        <v>180</v>
      </c>
    </row>
    <row r="397" s="14" customFormat="1">
      <c r="A397" s="14"/>
      <c r="B397" s="245"/>
      <c r="C397" s="246"/>
      <c r="D397" s="236" t="s">
        <v>190</v>
      </c>
      <c r="E397" s="247" t="s">
        <v>19</v>
      </c>
      <c r="F397" s="248" t="s">
        <v>675</v>
      </c>
      <c r="G397" s="246"/>
      <c r="H397" s="249">
        <v>1.4099999999999999</v>
      </c>
      <c r="I397" s="250"/>
      <c r="J397" s="246"/>
      <c r="K397" s="246"/>
      <c r="L397" s="251"/>
      <c r="M397" s="252"/>
      <c r="N397" s="253"/>
      <c r="O397" s="253"/>
      <c r="P397" s="253"/>
      <c r="Q397" s="253"/>
      <c r="R397" s="253"/>
      <c r="S397" s="253"/>
      <c r="T397" s="254"/>
      <c r="U397" s="14"/>
      <c r="V397" s="14"/>
      <c r="W397" s="14"/>
      <c r="X397" s="14"/>
      <c r="Y397" s="14"/>
      <c r="Z397" s="14"/>
      <c r="AA397" s="14"/>
      <c r="AB397" s="14"/>
      <c r="AC397" s="14"/>
      <c r="AD397" s="14"/>
      <c r="AE397" s="14"/>
      <c r="AT397" s="255" t="s">
        <v>190</v>
      </c>
      <c r="AU397" s="255" t="s">
        <v>83</v>
      </c>
      <c r="AV397" s="14" t="s">
        <v>83</v>
      </c>
      <c r="AW397" s="14" t="s">
        <v>34</v>
      </c>
      <c r="AX397" s="14" t="s">
        <v>74</v>
      </c>
      <c r="AY397" s="255" t="s">
        <v>180</v>
      </c>
    </row>
    <row r="398" s="14" customFormat="1">
      <c r="A398" s="14"/>
      <c r="B398" s="245"/>
      <c r="C398" s="246"/>
      <c r="D398" s="236" t="s">
        <v>190</v>
      </c>
      <c r="E398" s="247" t="s">
        <v>19</v>
      </c>
      <c r="F398" s="248" t="s">
        <v>676</v>
      </c>
      <c r="G398" s="246"/>
      <c r="H398" s="249">
        <v>0.45000000000000001</v>
      </c>
      <c r="I398" s="250"/>
      <c r="J398" s="246"/>
      <c r="K398" s="246"/>
      <c r="L398" s="251"/>
      <c r="M398" s="252"/>
      <c r="N398" s="253"/>
      <c r="O398" s="253"/>
      <c r="P398" s="253"/>
      <c r="Q398" s="253"/>
      <c r="R398" s="253"/>
      <c r="S398" s="253"/>
      <c r="T398" s="254"/>
      <c r="U398" s="14"/>
      <c r="V398" s="14"/>
      <c r="W398" s="14"/>
      <c r="X398" s="14"/>
      <c r="Y398" s="14"/>
      <c r="Z398" s="14"/>
      <c r="AA398" s="14"/>
      <c r="AB398" s="14"/>
      <c r="AC398" s="14"/>
      <c r="AD398" s="14"/>
      <c r="AE398" s="14"/>
      <c r="AT398" s="255" t="s">
        <v>190</v>
      </c>
      <c r="AU398" s="255" t="s">
        <v>83</v>
      </c>
      <c r="AV398" s="14" t="s">
        <v>83</v>
      </c>
      <c r="AW398" s="14" t="s">
        <v>34</v>
      </c>
      <c r="AX398" s="14" t="s">
        <v>74</v>
      </c>
      <c r="AY398" s="255" t="s">
        <v>180</v>
      </c>
    </row>
    <row r="399" s="14" customFormat="1">
      <c r="A399" s="14"/>
      <c r="B399" s="245"/>
      <c r="C399" s="246"/>
      <c r="D399" s="236" t="s">
        <v>190</v>
      </c>
      <c r="E399" s="247" t="s">
        <v>19</v>
      </c>
      <c r="F399" s="248" t="s">
        <v>677</v>
      </c>
      <c r="G399" s="246"/>
      <c r="H399" s="249">
        <v>0.32000000000000001</v>
      </c>
      <c r="I399" s="250"/>
      <c r="J399" s="246"/>
      <c r="K399" s="246"/>
      <c r="L399" s="251"/>
      <c r="M399" s="252"/>
      <c r="N399" s="253"/>
      <c r="O399" s="253"/>
      <c r="P399" s="253"/>
      <c r="Q399" s="253"/>
      <c r="R399" s="253"/>
      <c r="S399" s="253"/>
      <c r="T399" s="254"/>
      <c r="U399" s="14"/>
      <c r="V399" s="14"/>
      <c r="W399" s="14"/>
      <c r="X399" s="14"/>
      <c r="Y399" s="14"/>
      <c r="Z399" s="14"/>
      <c r="AA399" s="14"/>
      <c r="AB399" s="14"/>
      <c r="AC399" s="14"/>
      <c r="AD399" s="14"/>
      <c r="AE399" s="14"/>
      <c r="AT399" s="255" t="s">
        <v>190</v>
      </c>
      <c r="AU399" s="255" t="s">
        <v>83</v>
      </c>
      <c r="AV399" s="14" t="s">
        <v>83</v>
      </c>
      <c r="AW399" s="14" t="s">
        <v>34</v>
      </c>
      <c r="AX399" s="14" t="s">
        <v>74</v>
      </c>
      <c r="AY399" s="255" t="s">
        <v>180</v>
      </c>
    </row>
    <row r="400" s="15" customFormat="1">
      <c r="A400" s="15"/>
      <c r="B400" s="256"/>
      <c r="C400" s="257"/>
      <c r="D400" s="236" t="s">
        <v>190</v>
      </c>
      <c r="E400" s="258" t="s">
        <v>19</v>
      </c>
      <c r="F400" s="259" t="s">
        <v>227</v>
      </c>
      <c r="G400" s="257"/>
      <c r="H400" s="260">
        <v>2.1799999999999997</v>
      </c>
      <c r="I400" s="261"/>
      <c r="J400" s="257"/>
      <c r="K400" s="257"/>
      <c r="L400" s="262"/>
      <c r="M400" s="263"/>
      <c r="N400" s="264"/>
      <c r="O400" s="264"/>
      <c r="P400" s="264"/>
      <c r="Q400" s="264"/>
      <c r="R400" s="264"/>
      <c r="S400" s="264"/>
      <c r="T400" s="265"/>
      <c r="U400" s="15"/>
      <c r="V400" s="15"/>
      <c r="W400" s="15"/>
      <c r="X400" s="15"/>
      <c r="Y400" s="15"/>
      <c r="Z400" s="15"/>
      <c r="AA400" s="15"/>
      <c r="AB400" s="15"/>
      <c r="AC400" s="15"/>
      <c r="AD400" s="15"/>
      <c r="AE400" s="15"/>
      <c r="AT400" s="266" t="s">
        <v>190</v>
      </c>
      <c r="AU400" s="266" t="s">
        <v>83</v>
      </c>
      <c r="AV400" s="15" t="s">
        <v>186</v>
      </c>
      <c r="AW400" s="15" t="s">
        <v>34</v>
      </c>
      <c r="AX400" s="15" t="s">
        <v>81</v>
      </c>
      <c r="AY400" s="266" t="s">
        <v>180</v>
      </c>
    </row>
    <row r="401" s="2" customFormat="1" ht="21.75" customHeight="1">
      <c r="A401" s="41"/>
      <c r="B401" s="42"/>
      <c r="C401" s="216" t="s">
        <v>678</v>
      </c>
      <c r="D401" s="216" t="s">
        <v>182</v>
      </c>
      <c r="E401" s="217" t="s">
        <v>679</v>
      </c>
      <c r="F401" s="218" t="s">
        <v>680</v>
      </c>
      <c r="G401" s="219" t="s">
        <v>122</v>
      </c>
      <c r="H401" s="220">
        <v>143</v>
      </c>
      <c r="I401" s="221"/>
      <c r="J401" s="222">
        <f>ROUND(I401*H401,2)</f>
        <v>0</v>
      </c>
      <c r="K401" s="218" t="s">
        <v>185</v>
      </c>
      <c r="L401" s="47"/>
      <c r="M401" s="223" t="s">
        <v>19</v>
      </c>
      <c r="N401" s="224" t="s">
        <v>45</v>
      </c>
      <c r="O401" s="87"/>
      <c r="P401" s="225">
        <f>O401*H401</f>
        <v>0</v>
      </c>
      <c r="Q401" s="225">
        <v>0</v>
      </c>
      <c r="R401" s="225">
        <f>Q401*H401</f>
        <v>0</v>
      </c>
      <c r="S401" s="225">
        <v>0</v>
      </c>
      <c r="T401" s="226">
        <f>S401*H401</f>
        <v>0</v>
      </c>
      <c r="U401" s="41"/>
      <c r="V401" s="41"/>
      <c r="W401" s="41"/>
      <c r="X401" s="41"/>
      <c r="Y401" s="41"/>
      <c r="Z401" s="41"/>
      <c r="AA401" s="41"/>
      <c r="AB401" s="41"/>
      <c r="AC401" s="41"/>
      <c r="AD401" s="41"/>
      <c r="AE401" s="41"/>
      <c r="AR401" s="227" t="s">
        <v>279</v>
      </c>
      <c r="AT401" s="227" t="s">
        <v>182</v>
      </c>
      <c r="AU401" s="227" t="s">
        <v>83</v>
      </c>
      <c r="AY401" s="20" t="s">
        <v>180</v>
      </c>
      <c r="BE401" s="228">
        <f>IF(N401="základní",J401,0)</f>
        <v>0</v>
      </c>
      <c r="BF401" s="228">
        <f>IF(N401="snížená",J401,0)</f>
        <v>0</v>
      </c>
      <c r="BG401" s="228">
        <f>IF(N401="zákl. přenesená",J401,0)</f>
        <v>0</v>
      </c>
      <c r="BH401" s="228">
        <f>IF(N401="sníž. přenesená",J401,0)</f>
        <v>0</v>
      </c>
      <c r="BI401" s="228">
        <f>IF(N401="nulová",J401,0)</f>
        <v>0</v>
      </c>
      <c r="BJ401" s="20" t="s">
        <v>81</v>
      </c>
      <c r="BK401" s="228">
        <f>ROUND(I401*H401,2)</f>
        <v>0</v>
      </c>
      <c r="BL401" s="20" t="s">
        <v>279</v>
      </c>
      <c r="BM401" s="227" t="s">
        <v>681</v>
      </c>
    </row>
    <row r="402" s="2" customFormat="1">
      <c r="A402" s="41"/>
      <c r="B402" s="42"/>
      <c r="C402" s="43"/>
      <c r="D402" s="229" t="s">
        <v>188</v>
      </c>
      <c r="E402" s="43"/>
      <c r="F402" s="230" t="s">
        <v>682</v>
      </c>
      <c r="G402" s="43"/>
      <c r="H402" s="43"/>
      <c r="I402" s="231"/>
      <c r="J402" s="43"/>
      <c r="K402" s="43"/>
      <c r="L402" s="47"/>
      <c r="M402" s="232"/>
      <c r="N402" s="233"/>
      <c r="O402" s="87"/>
      <c r="P402" s="87"/>
      <c r="Q402" s="87"/>
      <c r="R402" s="87"/>
      <c r="S402" s="87"/>
      <c r="T402" s="88"/>
      <c r="U402" s="41"/>
      <c r="V402" s="41"/>
      <c r="W402" s="41"/>
      <c r="X402" s="41"/>
      <c r="Y402" s="41"/>
      <c r="Z402" s="41"/>
      <c r="AA402" s="41"/>
      <c r="AB402" s="41"/>
      <c r="AC402" s="41"/>
      <c r="AD402" s="41"/>
      <c r="AE402" s="41"/>
      <c r="AT402" s="20" t="s">
        <v>188</v>
      </c>
      <c r="AU402" s="20" t="s">
        <v>83</v>
      </c>
    </row>
    <row r="403" s="14" customFormat="1">
      <c r="A403" s="14"/>
      <c r="B403" s="245"/>
      <c r="C403" s="246"/>
      <c r="D403" s="236" t="s">
        <v>190</v>
      </c>
      <c r="E403" s="247" t="s">
        <v>19</v>
      </c>
      <c r="F403" s="248" t="s">
        <v>683</v>
      </c>
      <c r="G403" s="246"/>
      <c r="H403" s="249">
        <v>143</v>
      </c>
      <c r="I403" s="250"/>
      <c r="J403" s="246"/>
      <c r="K403" s="246"/>
      <c r="L403" s="251"/>
      <c r="M403" s="252"/>
      <c r="N403" s="253"/>
      <c r="O403" s="253"/>
      <c r="P403" s="253"/>
      <c r="Q403" s="253"/>
      <c r="R403" s="253"/>
      <c r="S403" s="253"/>
      <c r="T403" s="254"/>
      <c r="U403" s="14"/>
      <c r="V403" s="14"/>
      <c r="W403" s="14"/>
      <c r="X403" s="14"/>
      <c r="Y403" s="14"/>
      <c r="Z403" s="14"/>
      <c r="AA403" s="14"/>
      <c r="AB403" s="14"/>
      <c r="AC403" s="14"/>
      <c r="AD403" s="14"/>
      <c r="AE403" s="14"/>
      <c r="AT403" s="255" t="s">
        <v>190</v>
      </c>
      <c r="AU403" s="255" t="s">
        <v>83</v>
      </c>
      <c r="AV403" s="14" t="s">
        <v>83</v>
      </c>
      <c r="AW403" s="14" t="s">
        <v>34</v>
      </c>
      <c r="AX403" s="14" t="s">
        <v>81</v>
      </c>
      <c r="AY403" s="255" t="s">
        <v>180</v>
      </c>
    </row>
    <row r="404" s="2" customFormat="1" ht="16.5" customHeight="1">
      <c r="A404" s="41"/>
      <c r="B404" s="42"/>
      <c r="C404" s="278" t="s">
        <v>684</v>
      </c>
      <c r="D404" s="278" t="s">
        <v>330</v>
      </c>
      <c r="E404" s="279" t="s">
        <v>685</v>
      </c>
      <c r="F404" s="280" t="s">
        <v>686</v>
      </c>
      <c r="G404" s="281" t="s">
        <v>195</v>
      </c>
      <c r="H404" s="282">
        <v>3.4319999999999999</v>
      </c>
      <c r="I404" s="283"/>
      <c r="J404" s="284">
        <f>ROUND(I404*H404,2)</f>
        <v>0</v>
      </c>
      <c r="K404" s="280" t="s">
        <v>185</v>
      </c>
      <c r="L404" s="285"/>
      <c r="M404" s="286" t="s">
        <v>19</v>
      </c>
      <c r="N404" s="287" t="s">
        <v>45</v>
      </c>
      <c r="O404" s="87"/>
      <c r="P404" s="225">
        <f>O404*H404</f>
        <v>0</v>
      </c>
      <c r="Q404" s="225">
        <v>0.55000000000000004</v>
      </c>
      <c r="R404" s="225">
        <f>Q404*H404</f>
        <v>1.8876000000000002</v>
      </c>
      <c r="S404" s="225">
        <v>0</v>
      </c>
      <c r="T404" s="226">
        <f>S404*H404</f>
        <v>0</v>
      </c>
      <c r="U404" s="41"/>
      <c r="V404" s="41"/>
      <c r="W404" s="41"/>
      <c r="X404" s="41"/>
      <c r="Y404" s="41"/>
      <c r="Z404" s="41"/>
      <c r="AA404" s="41"/>
      <c r="AB404" s="41"/>
      <c r="AC404" s="41"/>
      <c r="AD404" s="41"/>
      <c r="AE404" s="41"/>
      <c r="AR404" s="227" t="s">
        <v>409</v>
      </c>
      <c r="AT404" s="227" t="s">
        <v>330</v>
      </c>
      <c r="AU404" s="227" t="s">
        <v>83</v>
      </c>
      <c r="AY404" s="20" t="s">
        <v>180</v>
      </c>
      <c r="BE404" s="228">
        <f>IF(N404="základní",J404,0)</f>
        <v>0</v>
      </c>
      <c r="BF404" s="228">
        <f>IF(N404="snížená",J404,0)</f>
        <v>0</v>
      </c>
      <c r="BG404" s="228">
        <f>IF(N404="zákl. přenesená",J404,0)</f>
        <v>0</v>
      </c>
      <c r="BH404" s="228">
        <f>IF(N404="sníž. přenesená",J404,0)</f>
        <v>0</v>
      </c>
      <c r="BI404" s="228">
        <f>IF(N404="nulová",J404,0)</f>
        <v>0</v>
      </c>
      <c r="BJ404" s="20" t="s">
        <v>81</v>
      </c>
      <c r="BK404" s="228">
        <f>ROUND(I404*H404,2)</f>
        <v>0</v>
      </c>
      <c r="BL404" s="20" t="s">
        <v>279</v>
      </c>
      <c r="BM404" s="227" t="s">
        <v>687</v>
      </c>
    </row>
    <row r="405" s="2" customFormat="1">
      <c r="A405" s="41"/>
      <c r="B405" s="42"/>
      <c r="C405" s="43"/>
      <c r="D405" s="236" t="s">
        <v>672</v>
      </c>
      <c r="E405" s="43"/>
      <c r="F405" s="289" t="s">
        <v>673</v>
      </c>
      <c r="G405" s="43"/>
      <c r="H405" s="43"/>
      <c r="I405" s="231"/>
      <c r="J405" s="43"/>
      <c r="K405" s="43"/>
      <c r="L405" s="47"/>
      <c r="M405" s="232"/>
      <c r="N405" s="233"/>
      <c r="O405" s="87"/>
      <c r="P405" s="87"/>
      <c r="Q405" s="87"/>
      <c r="R405" s="87"/>
      <c r="S405" s="87"/>
      <c r="T405" s="88"/>
      <c r="U405" s="41"/>
      <c r="V405" s="41"/>
      <c r="W405" s="41"/>
      <c r="X405" s="41"/>
      <c r="Y405" s="41"/>
      <c r="Z405" s="41"/>
      <c r="AA405" s="41"/>
      <c r="AB405" s="41"/>
      <c r="AC405" s="41"/>
      <c r="AD405" s="41"/>
      <c r="AE405" s="41"/>
      <c r="AT405" s="20" t="s">
        <v>672</v>
      </c>
      <c r="AU405" s="20" t="s">
        <v>83</v>
      </c>
    </row>
    <row r="406" s="14" customFormat="1">
      <c r="A406" s="14"/>
      <c r="B406" s="245"/>
      <c r="C406" s="246"/>
      <c r="D406" s="236" t="s">
        <v>190</v>
      </c>
      <c r="E406" s="247" t="s">
        <v>19</v>
      </c>
      <c r="F406" s="248" t="s">
        <v>688</v>
      </c>
      <c r="G406" s="246"/>
      <c r="H406" s="249">
        <v>3.4319999999999999</v>
      </c>
      <c r="I406" s="250"/>
      <c r="J406" s="246"/>
      <c r="K406" s="246"/>
      <c r="L406" s="251"/>
      <c r="M406" s="252"/>
      <c r="N406" s="253"/>
      <c r="O406" s="253"/>
      <c r="P406" s="253"/>
      <c r="Q406" s="253"/>
      <c r="R406" s="253"/>
      <c r="S406" s="253"/>
      <c r="T406" s="254"/>
      <c r="U406" s="14"/>
      <c r="V406" s="14"/>
      <c r="W406" s="14"/>
      <c r="X406" s="14"/>
      <c r="Y406" s="14"/>
      <c r="Z406" s="14"/>
      <c r="AA406" s="14"/>
      <c r="AB406" s="14"/>
      <c r="AC406" s="14"/>
      <c r="AD406" s="14"/>
      <c r="AE406" s="14"/>
      <c r="AT406" s="255" t="s">
        <v>190</v>
      </c>
      <c r="AU406" s="255" t="s">
        <v>83</v>
      </c>
      <c r="AV406" s="14" t="s">
        <v>83</v>
      </c>
      <c r="AW406" s="14" t="s">
        <v>34</v>
      </c>
      <c r="AX406" s="14" t="s">
        <v>81</v>
      </c>
      <c r="AY406" s="255" t="s">
        <v>180</v>
      </c>
    </row>
    <row r="407" s="2" customFormat="1" ht="21.75" customHeight="1">
      <c r="A407" s="41"/>
      <c r="B407" s="42"/>
      <c r="C407" s="216" t="s">
        <v>689</v>
      </c>
      <c r="D407" s="216" t="s">
        <v>182</v>
      </c>
      <c r="E407" s="217" t="s">
        <v>690</v>
      </c>
      <c r="F407" s="218" t="s">
        <v>691</v>
      </c>
      <c r="G407" s="219" t="s">
        <v>122</v>
      </c>
      <c r="H407" s="220">
        <v>143</v>
      </c>
      <c r="I407" s="221"/>
      <c r="J407" s="222">
        <f>ROUND(I407*H407,2)</f>
        <v>0</v>
      </c>
      <c r="K407" s="218" t="s">
        <v>185</v>
      </c>
      <c r="L407" s="47"/>
      <c r="M407" s="223" t="s">
        <v>19</v>
      </c>
      <c r="N407" s="224" t="s">
        <v>45</v>
      </c>
      <c r="O407" s="87"/>
      <c r="P407" s="225">
        <f>O407*H407</f>
        <v>0</v>
      </c>
      <c r="Q407" s="225">
        <v>0</v>
      </c>
      <c r="R407" s="225">
        <f>Q407*H407</f>
        <v>0</v>
      </c>
      <c r="S407" s="225">
        <v>0</v>
      </c>
      <c r="T407" s="226">
        <f>S407*H407</f>
        <v>0</v>
      </c>
      <c r="U407" s="41"/>
      <c r="V407" s="41"/>
      <c r="W407" s="41"/>
      <c r="X407" s="41"/>
      <c r="Y407" s="41"/>
      <c r="Z407" s="41"/>
      <c r="AA407" s="41"/>
      <c r="AB407" s="41"/>
      <c r="AC407" s="41"/>
      <c r="AD407" s="41"/>
      <c r="AE407" s="41"/>
      <c r="AR407" s="227" t="s">
        <v>279</v>
      </c>
      <c r="AT407" s="227" t="s">
        <v>182</v>
      </c>
      <c r="AU407" s="227" t="s">
        <v>83</v>
      </c>
      <c r="AY407" s="20" t="s">
        <v>180</v>
      </c>
      <c r="BE407" s="228">
        <f>IF(N407="základní",J407,0)</f>
        <v>0</v>
      </c>
      <c r="BF407" s="228">
        <f>IF(N407="snížená",J407,0)</f>
        <v>0</v>
      </c>
      <c r="BG407" s="228">
        <f>IF(N407="zákl. přenesená",J407,0)</f>
        <v>0</v>
      </c>
      <c r="BH407" s="228">
        <f>IF(N407="sníž. přenesená",J407,0)</f>
        <v>0</v>
      </c>
      <c r="BI407" s="228">
        <f>IF(N407="nulová",J407,0)</f>
        <v>0</v>
      </c>
      <c r="BJ407" s="20" t="s">
        <v>81</v>
      </c>
      <c r="BK407" s="228">
        <f>ROUND(I407*H407,2)</f>
        <v>0</v>
      </c>
      <c r="BL407" s="20" t="s">
        <v>279</v>
      </c>
      <c r="BM407" s="227" t="s">
        <v>692</v>
      </c>
    </row>
    <row r="408" s="2" customFormat="1">
      <c r="A408" s="41"/>
      <c r="B408" s="42"/>
      <c r="C408" s="43"/>
      <c r="D408" s="229" t="s">
        <v>188</v>
      </c>
      <c r="E408" s="43"/>
      <c r="F408" s="230" t="s">
        <v>693</v>
      </c>
      <c r="G408" s="43"/>
      <c r="H408" s="43"/>
      <c r="I408" s="231"/>
      <c r="J408" s="43"/>
      <c r="K408" s="43"/>
      <c r="L408" s="47"/>
      <c r="M408" s="232"/>
      <c r="N408" s="233"/>
      <c r="O408" s="87"/>
      <c r="P408" s="87"/>
      <c r="Q408" s="87"/>
      <c r="R408" s="87"/>
      <c r="S408" s="87"/>
      <c r="T408" s="88"/>
      <c r="U408" s="41"/>
      <c r="V408" s="41"/>
      <c r="W408" s="41"/>
      <c r="X408" s="41"/>
      <c r="Y408" s="41"/>
      <c r="Z408" s="41"/>
      <c r="AA408" s="41"/>
      <c r="AB408" s="41"/>
      <c r="AC408" s="41"/>
      <c r="AD408" s="41"/>
      <c r="AE408" s="41"/>
      <c r="AT408" s="20" t="s">
        <v>188</v>
      </c>
      <c r="AU408" s="20" t="s">
        <v>83</v>
      </c>
    </row>
    <row r="409" s="14" customFormat="1">
      <c r="A409" s="14"/>
      <c r="B409" s="245"/>
      <c r="C409" s="246"/>
      <c r="D409" s="236" t="s">
        <v>190</v>
      </c>
      <c r="E409" s="247" t="s">
        <v>19</v>
      </c>
      <c r="F409" s="248" t="s">
        <v>683</v>
      </c>
      <c r="G409" s="246"/>
      <c r="H409" s="249">
        <v>143</v>
      </c>
      <c r="I409" s="250"/>
      <c r="J409" s="246"/>
      <c r="K409" s="246"/>
      <c r="L409" s="251"/>
      <c r="M409" s="252"/>
      <c r="N409" s="253"/>
      <c r="O409" s="253"/>
      <c r="P409" s="253"/>
      <c r="Q409" s="253"/>
      <c r="R409" s="253"/>
      <c r="S409" s="253"/>
      <c r="T409" s="254"/>
      <c r="U409" s="14"/>
      <c r="V409" s="14"/>
      <c r="W409" s="14"/>
      <c r="X409" s="14"/>
      <c r="Y409" s="14"/>
      <c r="Z409" s="14"/>
      <c r="AA409" s="14"/>
      <c r="AB409" s="14"/>
      <c r="AC409" s="14"/>
      <c r="AD409" s="14"/>
      <c r="AE409" s="14"/>
      <c r="AT409" s="255" t="s">
        <v>190</v>
      </c>
      <c r="AU409" s="255" t="s">
        <v>83</v>
      </c>
      <c r="AV409" s="14" t="s">
        <v>83</v>
      </c>
      <c r="AW409" s="14" t="s">
        <v>34</v>
      </c>
      <c r="AX409" s="14" t="s">
        <v>81</v>
      </c>
      <c r="AY409" s="255" t="s">
        <v>180</v>
      </c>
    </row>
    <row r="410" s="2" customFormat="1" ht="16.5" customHeight="1">
      <c r="A410" s="41"/>
      <c r="B410" s="42"/>
      <c r="C410" s="216" t="s">
        <v>694</v>
      </c>
      <c r="D410" s="216" t="s">
        <v>182</v>
      </c>
      <c r="E410" s="217" t="s">
        <v>695</v>
      </c>
      <c r="F410" s="218" t="s">
        <v>696</v>
      </c>
      <c r="G410" s="219" t="s">
        <v>350</v>
      </c>
      <c r="H410" s="220">
        <v>146.38</v>
      </c>
      <c r="I410" s="221"/>
      <c r="J410" s="222">
        <f>ROUND(I410*H410,2)</f>
        <v>0</v>
      </c>
      <c r="K410" s="218" t="s">
        <v>185</v>
      </c>
      <c r="L410" s="47"/>
      <c r="M410" s="223" t="s">
        <v>19</v>
      </c>
      <c r="N410" s="224" t="s">
        <v>45</v>
      </c>
      <c r="O410" s="87"/>
      <c r="P410" s="225">
        <f>O410*H410</f>
        <v>0</v>
      </c>
      <c r="Q410" s="225">
        <v>2.0000000000000002E-05</v>
      </c>
      <c r="R410" s="225">
        <f>Q410*H410</f>
        <v>0.0029276000000000003</v>
      </c>
      <c r="S410" s="225">
        <v>0</v>
      </c>
      <c r="T410" s="226">
        <f>S410*H410</f>
        <v>0</v>
      </c>
      <c r="U410" s="41"/>
      <c r="V410" s="41"/>
      <c r="W410" s="41"/>
      <c r="X410" s="41"/>
      <c r="Y410" s="41"/>
      <c r="Z410" s="41"/>
      <c r="AA410" s="41"/>
      <c r="AB410" s="41"/>
      <c r="AC410" s="41"/>
      <c r="AD410" s="41"/>
      <c r="AE410" s="41"/>
      <c r="AR410" s="227" t="s">
        <v>279</v>
      </c>
      <c r="AT410" s="227" t="s">
        <v>182</v>
      </c>
      <c r="AU410" s="227" t="s">
        <v>83</v>
      </c>
      <c r="AY410" s="20" t="s">
        <v>180</v>
      </c>
      <c r="BE410" s="228">
        <f>IF(N410="základní",J410,0)</f>
        <v>0</v>
      </c>
      <c r="BF410" s="228">
        <f>IF(N410="snížená",J410,0)</f>
        <v>0</v>
      </c>
      <c r="BG410" s="228">
        <f>IF(N410="zákl. přenesená",J410,0)</f>
        <v>0</v>
      </c>
      <c r="BH410" s="228">
        <f>IF(N410="sníž. přenesená",J410,0)</f>
        <v>0</v>
      </c>
      <c r="BI410" s="228">
        <f>IF(N410="nulová",J410,0)</f>
        <v>0</v>
      </c>
      <c r="BJ410" s="20" t="s">
        <v>81</v>
      </c>
      <c r="BK410" s="228">
        <f>ROUND(I410*H410,2)</f>
        <v>0</v>
      </c>
      <c r="BL410" s="20" t="s">
        <v>279</v>
      </c>
      <c r="BM410" s="227" t="s">
        <v>697</v>
      </c>
    </row>
    <row r="411" s="2" customFormat="1">
      <c r="A411" s="41"/>
      <c r="B411" s="42"/>
      <c r="C411" s="43"/>
      <c r="D411" s="229" t="s">
        <v>188</v>
      </c>
      <c r="E411" s="43"/>
      <c r="F411" s="230" t="s">
        <v>698</v>
      </c>
      <c r="G411" s="43"/>
      <c r="H411" s="43"/>
      <c r="I411" s="231"/>
      <c r="J411" s="43"/>
      <c r="K411" s="43"/>
      <c r="L411" s="47"/>
      <c r="M411" s="232"/>
      <c r="N411" s="233"/>
      <c r="O411" s="87"/>
      <c r="P411" s="87"/>
      <c r="Q411" s="87"/>
      <c r="R411" s="87"/>
      <c r="S411" s="87"/>
      <c r="T411" s="88"/>
      <c r="U411" s="41"/>
      <c r="V411" s="41"/>
      <c r="W411" s="41"/>
      <c r="X411" s="41"/>
      <c r="Y411" s="41"/>
      <c r="Z411" s="41"/>
      <c r="AA411" s="41"/>
      <c r="AB411" s="41"/>
      <c r="AC411" s="41"/>
      <c r="AD411" s="41"/>
      <c r="AE411" s="41"/>
      <c r="AT411" s="20" t="s">
        <v>188</v>
      </c>
      <c r="AU411" s="20" t="s">
        <v>83</v>
      </c>
    </row>
    <row r="412" s="14" customFormat="1">
      <c r="A412" s="14"/>
      <c r="B412" s="245"/>
      <c r="C412" s="246"/>
      <c r="D412" s="236" t="s">
        <v>190</v>
      </c>
      <c r="E412" s="247" t="s">
        <v>19</v>
      </c>
      <c r="F412" s="248" t="s">
        <v>699</v>
      </c>
      <c r="G412" s="246"/>
      <c r="H412" s="249">
        <v>146.38</v>
      </c>
      <c r="I412" s="250"/>
      <c r="J412" s="246"/>
      <c r="K412" s="246"/>
      <c r="L412" s="251"/>
      <c r="M412" s="252"/>
      <c r="N412" s="253"/>
      <c r="O412" s="253"/>
      <c r="P412" s="253"/>
      <c r="Q412" s="253"/>
      <c r="R412" s="253"/>
      <c r="S412" s="253"/>
      <c r="T412" s="254"/>
      <c r="U412" s="14"/>
      <c r="V412" s="14"/>
      <c r="W412" s="14"/>
      <c r="X412" s="14"/>
      <c r="Y412" s="14"/>
      <c r="Z412" s="14"/>
      <c r="AA412" s="14"/>
      <c r="AB412" s="14"/>
      <c r="AC412" s="14"/>
      <c r="AD412" s="14"/>
      <c r="AE412" s="14"/>
      <c r="AT412" s="255" t="s">
        <v>190</v>
      </c>
      <c r="AU412" s="255" t="s">
        <v>83</v>
      </c>
      <c r="AV412" s="14" t="s">
        <v>83</v>
      </c>
      <c r="AW412" s="14" t="s">
        <v>34</v>
      </c>
      <c r="AX412" s="14" t="s">
        <v>81</v>
      </c>
      <c r="AY412" s="255" t="s">
        <v>180</v>
      </c>
    </row>
    <row r="413" s="2" customFormat="1" ht="16.5" customHeight="1">
      <c r="A413" s="41"/>
      <c r="B413" s="42"/>
      <c r="C413" s="278" t="s">
        <v>700</v>
      </c>
      <c r="D413" s="278" t="s">
        <v>330</v>
      </c>
      <c r="E413" s="279" t="s">
        <v>701</v>
      </c>
      <c r="F413" s="280" t="s">
        <v>702</v>
      </c>
      <c r="G413" s="281" t="s">
        <v>195</v>
      </c>
      <c r="H413" s="282">
        <v>12.029</v>
      </c>
      <c r="I413" s="283"/>
      <c r="J413" s="284">
        <f>ROUND(I413*H413,2)</f>
        <v>0</v>
      </c>
      <c r="K413" s="280" t="s">
        <v>185</v>
      </c>
      <c r="L413" s="285"/>
      <c r="M413" s="286" t="s">
        <v>19</v>
      </c>
      <c r="N413" s="287" t="s">
        <v>45</v>
      </c>
      <c r="O413" s="87"/>
      <c r="P413" s="225">
        <f>O413*H413</f>
        <v>0</v>
      </c>
      <c r="Q413" s="225">
        <v>0.55000000000000004</v>
      </c>
      <c r="R413" s="225">
        <f>Q413*H413</f>
        <v>6.6159500000000007</v>
      </c>
      <c r="S413" s="225">
        <v>0</v>
      </c>
      <c r="T413" s="226">
        <f>S413*H413</f>
        <v>0</v>
      </c>
      <c r="U413" s="41"/>
      <c r="V413" s="41"/>
      <c r="W413" s="41"/>
      <c r="X413" s="41"/>
      <c r="Y413" s="41"/>
      <c r="Z413" s="41"/>
      <c r="AA413" s="41"/>
      <c r="AB413" s="41"/>
      <c r="AC413" s="41"/>
      <c r="AD413" s="41"/>
      <c r="AE413" s="41"/>
      <c r="AR413" s="227" t="s">
        <v>409</v>
      </c>
      <c r="AT413" s="227" t="s">
        <v>330</v>
      </c>
      <c r="AU413" s="227" t="s">
        <v>83</v>
      </c>
      <c r="AY413" s="20" t="s">
        <v>180</v>
      </c>
      <c r="BE413" s="228">
        <f>IF(N413="základní",J413,0)</f>
        <v>0</v>
      </c>
      <c r="BF413" s="228">
        <f>IF(N413="snížená",J413,0)</f>
        <v>0</v>
      </c>
      <c r="BG413" s="228">
        <f>IF(N413="zákl. přenesená",J413,0)</f>
        <v>0</v>
      </c>
      <c r="BH413" s="228">
        <f>IF(N413="sníž. přenesená",J413,0)</f>
        <v>0</v>
      </c>
      <c r="BI413" s="228">
        <f>IF(N413="nulová",J413,0)</f>
        <v>0</v>
      </c>
      <c r="BJ413" s="20" t="s">
        <v>81</v>
      </c>
      <c r="BK413" s="228">
        <f>ROUND(I413*H413,2)</f>
        <v>0</v>
      </c>
      <c r="BL413" s="20" t="s">
        <v>279</v>
      </c>
      <c r="BM413" s="227" t="s">
        <v>703</v>
      </c>
    </row>
    <row r="414" s="2" customFormat="1">
      <c r="A414" s="41"/>
      <c r="B414" s="42"/>
      <c r="C414" s="43"/>
      <c r="D414" s="236" t="s">
        <v>672</v>
      </c>
      <c r="E414" s="43"/>
      <c r="F414" s="289" t="s">
        <v>673</v>
      </c>
      <c r="G414" s="43"/>
      <c r="H414" s="43"/>
      <c r="I414" s="231"/>
      <c r="J414" s="43"/>
      <c r="K414" s="43"/>
      <c r="L414" s="47"/>
      <c r="M414" s="232"/>
      <c r="N414" s="233"/>
      <c r="O414" s="87"/>
      <c r="P414" s="87"/>
      <c r="Q414" s="87"/>
      <c r="R414" s="87"/>
      <c r="S414" s="87"/>
      <c r="T414" s="88"/>
      <c r="U414" s="41"/>
      <c r="V414" s="41"/>
      <c r="W414" s="41"/>
      <c r="X414" s="41"/>
      <c r="Y414" s="41"/>
      <c r="Z414" s="41"/>
      <c r="AA414" s="41"/>
      <c r="AB414" s="41"/>
      <c r="AC414" s="41"/>
      <c r="AD414" s="41"/>
      <c r="AE414" s="41"/>
      <c r="AT414" s="20" t="s">
        <v>672</v>
      </c>
      <c r="AU414" s="20" t="s">
        <v>83</v>
      </c>
    </row>
    <row r="415" s="14" customFormat="1">
      <c r="A415" s="14"/>
      <c r="B415" s="245"/>
      <c r="C415" s="246"/>
      <c r="D415" s="236" t="s">
        <v>190</v>
      </c>
      <c r="E415" s="247" t="s">
        <v>19</v>
      </c>
      <c r="F415" s="248" t="s">
        <v>704</v>
      </c>
      <c r="G415" s="246"/>
      <c r="H415" s="249">
        <v>11.678000000000001</v>
      </c>
      <c r="I415" s="250"/>
      <c r="J415" s="246"/>
      <c r="K415" s="246"/>
      <c r="L415" s="251"/>
      <c r="M415" s="252"/>
      <c r="N415" s="253"/>
      <c r="O415" s="253"/>
      <c r="P415" s="253"/>
      <c r="Q415" s="253"/>
      <c r="R415" s="253"/>
      <c r="S415" s="253"/>
      <c r="T415" s="254"/>
      <c r="U415" s="14"/>
      <c r="V415" s="14"/>
      <c r="W415" s="14"/>
      <c r="X415" s="14"/>
      <c r="Y415" s="14"/>
      <c r="Z415" s="14"/>
      <c r="AA415" s="14"/>
      <c r="AB415" s="14"/>
      <c r="AC415" s="14"/>
      <c r="AD415" s="14"/>
      <c r="AE415" s="14"/>
      <c r="AT415" s="255" t="s">
        <v>190</v>
      </c>
      <c r="AU415" s="255" t="s">
        <v>83</v>
      </c>
      <c r="AV415" s="14" t="s">
        <v>83</v>
      </c>
      <c r="AW415" s="14" t="s">
        <v>34</v>
      </c>
      <c r="AX415" s="14" t="s">
        <v>74</v>
      </c>
      <c r="AY415" s="255" t="s">
        <v>180</v>
      </c>
    </row>
    <row r="416" s="14" customFormat="1">
      <c r="A416" s="14"/>
      <c r="B416" s="245"/>
      <c r="C416" s="246"/>
      <c r="D416" s="236" t="s">
        <v>190</v>
      </c>
      <c r="E416" s="247" t="s">
        <v>19</v>
      </c>
      <c r="F416" s="248" t="s">
        <v>705</v>
      </c>
      <c r="G416" s="246"/>
      <c r="H416" s="249">
        <v>0.35099999999999998</v>
      </c>
      <c r="I416" s="250"/>
      <c r="J416" s="246"/>
      <c r="K416" s="246"/>
      <c r="L416" s="251"/>
      <c r="M416" s="252"/>
      <c r="N416" s="253"/>
      <c r="O416" s="253"/>
      <c r="P416" s="253"/>
      <c r="Q416" s="253"/>
      <c r="R416" s="253"/>
      <c r="S416" s="253"/>
      <c r="T416" s="254"/>
      <c r="U416" s="14"/>
      <c r="V416" s="14"/>
      <c r="W416" s="14"/>
      <c r="X416" s="14"/>
      <c r="Y416" s="14"/>
      <c r="Z416" s="14"/>
      <c r="AA416" s="14"/>
      <c r="AB416" s="14"/>
      <c r="AC416" s="14"/>
      <c r="AD416" s="14"/>
      <c r="AE416" s="14"/>
      <c r="AT416" s="255" t="s">
        <v>190</v>
      </c>
      <c r="AU416" s="255" t="s">
        <v>83</v>
      </c>
      <c r="AV416" s="14" t="s">
        <v>83</v>
      </c>
      <c r="AW416" s="14" t="s">
        <v>34</v>
      </c>
      <c r="AX416" s="14" t="s">
        <v>74</v>
      </c>
      <c r="AY416" s="255" t="s">
        <v>180</v>
      </c>
    </row>
    <row r="417" s="15" customFormat="1">
      <c r="A417" s="15"/>
      <c r="B417" s="256"/>
      <c r="C417" s="257"/>
      <c r="D417" s="236" t="s">
        <v>190</v>
      </c>
      <c r="E417" s="258" t="s">
        <v>19</v>
      </c>
      <c r="F417" s="259" t="s">
        <v>227</v>
      </c>
      <c r="G417" s="257"/>
      <c r="H417" s="260">
        <v>12.029</v>
      </c>
      <c r="I417" s="261"/>
      <c r="J417" s="257"/>
      <c r="K417" s="257"/>
      <c r="L417" s="262"/>
      <c r="M417" s="263"/>
      <c r="N417" s="264"/>
      <c r="O417" s="264"/>
      <c r="P417" s="264"/>
      <c r="Q417" s="264"/>
      <c r="R417" s="264"/>
      <c r="S417" s="264"/>
      <c r="T417" s="265"/>
      <c r="U417" s="15"/>
      <c r="V417" s="15"/>
      <c r="W417" s="15"/>
      <c r="X417" s="15"/>
      <c r="Y417" s="15"/>
      <c r="Z417" s="15"/>
      <c r="AA417" s="15"/>
      <c r="AB417" s="15"/>
      <c r="AC417" s="15"/>
      <c r="AD417" s="15"/>
      <c r="AE417" s="15"/>
      <c r="AT417" s="266" t="s">
        <v>190</v>
      </c>
      <c r="AU417" s="266" t="s">
        <v>83</v>
      </c>
      <c r="AV417" s="15" t="s">
        <v>186</v>
      </c>
      <c r="AW417" s="15" t="s">
        <v>34</v>
      </c>
      <c r="AX417" s="15" t="s">
        <v>81</v>
      </c>
      <c r="AY417" s="266" t="s">
        <v>180</v>
      </c>
    </row>
    <row r="418" s="2" customFormat="1" ht="24.15" customHeight="1">
      <c r="A418" s="41"/>
      <c r="B418" s="42"/>
      <c r="C418" s="216" t="s">
        <v>706</v>
      </c>
      <c r="D418" s="216" t="s">
        <v>182</v>
      </c>
      <c r="E418" s="217" t="s">
        <v>707</v>
      </c>
      <c r="F418" s="218" t="s">
        <v>708</v>
      </c>
      <c r="G418" s="219" t="s">
        <v>195</v>
      </c>
      <c r="H418" s="220">
        <v>17.640999999999998</v>
      </c>
      <c r="I418" s="221"/>
      <c r="J418" s="222">
        <f>ROUND(I418*H418,2)</f>
        <v>0</v>
      </c>
      <c r="K418" s="218" t="s">
        <v>185</v>
      </c>
      <c r="L418" s="47"/>
      <c r="M418" s="223" t="s">
        <v>19</v>
      </c>
      <c r="N418" s="224" t="s">
        <v>45</v>
      </c>
      <c r="O418" s="87"/>
      <c r="P418" s="225">
        <f>O418*H418</f>
        <v>0</v>
      </c>
      <c r="Q418" s="225">
        <v>0.023300000000000001</v>
      </c>
      <c r="R418" s="225">
        <f>Q418*H418</f>
        <v>0.41103529999999999</v>
      </c>
      <c r="S418" s="225">
        <v>0</v>
      </c>
      <c r="T418" s="226">
        <f>S418*H418</f>
        <v>0</v>
      </c>
      <c r="U418" s="41"/>
      <c r="V418" s="41"/>
      <c r="W418" s="41"/>
      <c r="X418" s="41"/>
      <c r="Y418" s="41"/>
      <c r="Z418" s="41"/>
      <c r="AA418" s="41"/>
      <c r="AB418" s="41"/>
      <c r="AC418" s="41"/>
      <c r="AD418" s="41"/>
      <c r="AE418" s="41"/>
      <c r="AR418" s="227" t="s">
        <v>279</v>
      </c>
      <c r="AT418" s="227" t="s">
        <v>182</v>
      </c>
      <c r="AU418" s="227" t="s">
        <v>83</v>
      </c>
      <c r="AY418" s="20" t="s">
        <v>180</v>
      </c>
      <c r="BE418" s="228">
        <f>IF(N418="základní",J418,0)</f>
        <v>0</v>
      </c>
      <c r="BF418" s="228">
        <f>IF(N418="snížená",J418,0)</f>
        <v>0</v>
      </c>
      <c r="BG418" s="228">
        <f>IF(N418="zákl. přenesená",J418,0)</f>
        <v>0</v>
      </c>
      <c r="BH418" s="228">
        <f>IF(N418="sníž. přenesená",J418,0)</f>
        <v>0</v>
      </c>
      <c r="BI418" s="228">
        <f>IF(N418="nulová",J418,0)</f>
        <v>0</v>
      </c>
      <c r="BJ418" s="20" t="s">
        <v>81</v>
      </c>
      <c r="BK418" s="228">
        <f>ROUND(I418*H418,2)</f>
        <v>0</v>
      </c>
      <c r="BL418" s="20" t="s">
        <v>279</v>
      </c>
      <c r="BM418" s="227" t="s">
        <v>709</v>
      </c>
    </row>
    <row r="419" s="2" customFormat="1">
      <c r="A419" s="41"/>
      <c r="B419" s="42"/>
      <c r="C419" s="43"/>
      <c r="D419" s="229" t="s">
        <v>188</v>
      </c>
      <c r="E419" s="43"/>
      <c r="F419" s="230" t="s">
        <v>710</v>
      </c>
      <c r="G419" s="43"/>
      <c r="H419" s="43"/>
      <c r="I419" s="231"/>
      <c r="J419" s="43"/>
      <c r="K419" s="43"/>
      <c r="L419" s="47"/>
      <c r="M419" s="232"/>
      <c r="N419" s="233"/>
      <c r="O419" s="87"/>
      <c r="P419" s="87"/>
      <c r="Q419" s="87"/>
      <c r="R419" s="87"/>
      <c r="S419" s="87"/>
      <c r="T419" s="88"/>
      <c r="U419" s="41"/>
      <c r="V419" s="41"/>
      <c r="W419" s="41"/>
      <c r="X419" s="41"/>
      <c r="Y419" s="41"/>
      <c r="Z419" s="41"/>
      <c r="AA419" s="41"/>
      <c r="AB419" s="41"/>
      <c r="AC419" s="41"/>
      <c r="AD419" s="41"/>
      <c r="AE419" s="41"/>
      <c r="AT419" s="20" t="s">
        <v>188</v>
      </c>
      <c r="AU419" s="20" t="s">
        <v>83</v>
      </c>
    </row>
    <row r="420" s="14" customFormat="1">
      <c r="A420" s="14"/>
      <c r="B420" s="245"/>
      <c r="C420" s="246"/>
      <c r="D420" s="236" t="s">
        <v>190</v>
      </c>
      <c r="E420" s="247" t="s">
        <v>19</v>
      </c>
      <c r="F420" s="248" t="s">
        <v>711</v>
      </c>
      <c r="G420" s="246"/>
      <c r="H420" s="249">
        <v>2.1800000000000002</v>
      </c>
      <c r="I420" s="250"/>
      <c r="J420" s="246"/>
      <c r="K420" s="246"/>
      <c r="L420" s="251"/>
      <c r="M420" s="252"/>
      <c r="N420" s="253"/>
      <c r="O420" s="253"/>
      <c r="P420" s="253"/>
      <c r="Q420" s="253"/>
      <c r="R420" s="253"/>
      <c r="S420" s="253"/>
      <c r="T420" s="254"/>
      <c r="U420" s="14"/>
      <c r="V420" s="14"/>
      <c r="W420" s="14"/>
      <c r="X420" s="14"/>
      <c r="Y420" s="14"/>
      <c r="Z420" s="14"/>
      <c r="AA420" s="14"/>
      <c r="AB420" s="14"/>
      <c r="AC420" s="14"/>
      <c r="AD420" s="14"/>
      <c r="AE420" s="14"/>
      <c r="AT420" s="255" t="s">
        <v>190</v>
      </c>
      <c r="AU420" s="255" t="s">
        <v>83</v>
      </c>
      <c r="AV420" s="14" t="s">
        <v>83</v>
      </c>
      <c r="AW420" s="14" t="s">
        <v>34</v>
      </c>
      <c r="AX420" s="14" t="s">
        <v>74</v>
      </c>
      <c r="AY420" s="255" t="s">
        <v>180</v>
      </c>
    </row>
    <row r="421" s="14" customFormat="1">
      <c r="A421" s="14"/>
      <c r="B421" s="245"/>
      <c r="C421" s="246"/>
      <c r="D421" s="236" t="s">
        <v>190</v>
      </c>
      <c r="E421" s="247" t="s">
        <v>19</v>
      </c>
      <c r="F421" s="248" t="s">
        <v>712</v>
      </c>
      <c r="G421" s="246"/>
      <c r="H421" s="249">
        <v>3.4319999999999999</v>
      </c>
      <c r="I421" s="250"/>
      <c r="J421" s="246"/>
      <c r="K421" s="246"/>
      <c r="L421" s="251"/>
      <c r="M421" s="252"/>
      <c r="N421" s="253"/>
      <c r="O421" s="253"/>
      <c r="P421" s="253"/>
      <c r="Q421" s="253"/>
      <c r="R421" s="253"/>
      <c r="S421" s="253"/>
      <c r="T421" s="254"/>
      <c r="U421" s="14"/>
      <c r="V421" s="14"/>
      <c r="W421" s="14"/>
      <c r="X421" s="14"/>
      <c r="Y421" s="14"/>
      <c r="Z421" s="14"/>
      <c r="AA421" s="14"/>
      <c r="AB421" s="14"/>
      <c r="AC421" s="14"/>
      <c r="AD421" s="14"/>
      <c r="AE421" s="14"/>
      <c r="AT421" s="255" t="s">
        <v>190</v>
      </c>
      <c r="AU421" s="255" t="s">
        <v>83</v>
      </c>
      <c r="AV421" s="14" t="s">
        <v>83</v>
      </c>
      <c r="AW421" s="14" t="s">
        <v>34</v>
      </c>
      <c r="AX421" s="14" t="s">
        <v>74</v>
      </c>
      <c r="AY421" s="255" t="s">
        <v>180</v>
      </c>
    </row>
    <row r="422" s="14" customFormat="1">
      <c r="A422" s="14"/>
      <c r="B422" s="245"/>
      <c r="C422" s="246"/>
      <c r="D422" s="236" t="s">
        <v>190</v>
      </c>
      <c r="E422" s="247" t="s">
        <v>19</v>
      </c>
      <c r="F422" s="248" t="s">
        <v>713</v>
      </c>
      <c r="G422" s="246"/>
      <c r="H422" s="249">
        <v>12.029</v>
      </c>
      <c r="I422" s="250"/>
      <c r="J422" s="246"/>
      <c r="K422" s="246"/>
      <c r="L422" s="251"/>
      <c r="M422" s="252"/>
      <c r="N422" s="253"/>
      <c r="O422" s="253"/>
      <c r="P422" s="253"/>
      <c r="Q422" s="253"/>
      <c r="R422" s="253"/>
      <c r="S422" s="253"/>
      <c r="T422" s="254"/>
      <c r="U422" s="14"/>
      <c r="V422" s="14"/>
      <c r="W422" s="14"/>
      <c r="X422" s="14"/>
      <c r="Y422" s="14"/>
      <c r="Z422" s="14"/>
      <c r="AA422" s="14"/>
      <c r="AB422" s="14"/>
      <c r="AC422" s="14"/>
      <c r="AD422" s="14"/>
      <c r="AE422" s="14"/>
      <c r="AT422" s="255" t="s">
        <v>190</v>
      </c>
      <c r="AU422" s="255" t="s">
        <v>83</v>
      </c>
      <c r="AV422" s="14" t="s">
        <v>83</v>
      </c>
      <c r="AW422" s="14" t="s">
        <v>34</v>
      </c>
      <c r="AX422" s="14" t="s">
        <v>74</v>
      </c>
      <c r="AY422" s="255" t="s">
        <v>180</v>
      </c>
    </row>
    <row r="423" s="15" customFormat="1">
      <c r="A423" s="15"/>
      <c r="B423" s="256"/>
      <c r="C423" s="257"/>
      <c r="D423" s="236" t="s">
        <v>190</v>
      </c>
      <c r="E423" s="258" t="s">
        <v>19</v>
      </c>
      <c r="F423" s="259" t="s">
        <v>227</v>
      </c>
      <c r="G423" s="257"/>
      <c r="H423" s="260">
        <v>17.640999999999998</v>
      </c>
      <c r="I423" s="261"/>
      <c r="J423" s="257"/>
      <c r="K423" s="257"/>
      <c r="L423" s="262"/>
      <c r="M423" s="263"/>
      <c r="N423" s="264"/>
      <c r="O423" s="264"/>
      <c r="P423" s="264"/>
      <c r="Q423" s="264"/>
      <c r="R423" s="264"/>
      <c r="S423" s="264"/>
      <c r="T423" s="265"/>
      <c r="U423" s="15"/>
      <c r="V423" s="15"/>
      <c r="W423" s="15"/>
      <c r="X423" s="15"/>
      <c r="Y423" s="15"/>
      <c r="Z423" s="15"/>
      <c r="AA423" s="15"/>
      <c r="AB423" s="15"/>
      <c r="AC423" s="15"/>
      <c r="AD423" s="15"/>
      <c r="AE423" s="15"/>
      <c r="AT423" s="266" t="s">
        <v>190</v>
      </c>
      <c r="AU423" s="266" t="s">
        <v>83</v>
      </c>
      <c r="AV423" s="15" t="s">
        <v>186</v>
      </c>
      <c r="AW423" s="15" t="s">
        <v>34</v>
      </c>
      <c r="AX423" s="15" t="s">
        <v>81</v>
      </c>
      <c r="AY423" s="266" t="s">
        <v>180</v>
      </c>
    </row>
    <row r="424" s="2" customFormat="1" ht="24.15" customHeight="1">
      <c r="A424" s="41"/>
      <c r="B424" s="42"/>
      <c r="C424" s="216" t="s">
        <v>714</v>
      </c>
      <c r="D424" s="216" t="s">
        <v>182</v>
      </c>
      <c r="E424" s="217" t="s">
        <v>715</v>
      </c>
      <c r="F424" s="218" t="s">
        <v>716</v>
      </c>
      <c r="G424" s="219" t="s">
        <v>122</v>
      </c>
      <c r="H424" s="220">
        <v>136</v>
      </c>
      <c r="I424" s="221"/>
      <c r="J424" s="222">
        <f>ROUND(I424*H424,2)</f>
        <v>0</v>
      </c>
      <c r="K424" s="218" t="s">
        <v>185</v>
      </c>
      <c r="L424" s="47"/>
      <c r="M424" s="223" t="s">
        <v>19</v>
      </c>
      <c r="N424" s="224" t="s">
        <v>45</v>
      </c>
      <c r="O424" s="87"/>
      <c r="P424" s="225">
        <f>O424*H424</f>
        <v>0</v>
      </c>
      <c r="Q424" s="225">
        <v>0.0079600000000000001</v>
      </c>
      <c r="R424" s="225">
        <f>Q424*H424</f>
        <v>1.08256</v>
      </c>
      <c r="S424" s="225">
        <v>0</v>
      </c>
      <c r="T424" s="226">
        <f>S424*H424</f>
        <v>0</v>
      </c>
      <c r="U424" s="41"/>
      <c r="V424" s="41"/>
      <c r="W424" s="41"/>
      <c r="X424" s="41"/>
      <c r="Y424" s="41"/>
      <c r="Z424" s="41"/>
      <c r="AA424" s="41"/>
      <c r="AB424" s="41"/>
      <c r="AC424" s="41"/>
      <c r="AD424" s="41"/>
      <c r="AE424" s="41"/>
      <c r="AR424" s="227" t="s">
        <v>279</v>
      </c>
      <c r="AT424" s="227" t="s">
        <v>182</v>
      </c>
      <c r="AU424" s="227" t="s">
        <v>83</v>
      </c>
      <c r="AY424" s="20" t="s">
        <v>180</v>
      </c>
      <c r="BE424" s="228">
        <f>IF(N424="základní",J424,0)</f>
        <v>0</v>
      </c>
      <c r="BF424" s="228">
        <f>IF(N424="snížená",J424,0)</f>
        <v>0</v>
      </c>
      <c r="BG424" s="228">
        <f>IF(N424="zákl. přenesená",J424,0)</f>
        <v>0</v>
      </c>
      <c r="BH424" s="228">
        <f>IF(N424="sníž. přenesená",J424,0)</f>
        <v>0</v>
      </c>
      <c r="BI424" s="228">
        <f>IF(N424="nulová",J424,0)</f>
        <v>0</v>
      </c>
      <c r="BJ424" s="20" t="s">
        <v>81</v>
      </c>
      <c r="BK424" s="228">
        <f>ROUND(I424*H424,2)</f>
        <v>0</v>
      </c>
      <c r="BL424" s="20" t="s">
        <v>279</v>
      </c>
      <c r="BM424" s="227" t="s">
        <v>717</v>
      </c>
    </row>
    <row r="425" s="2" customFormat="1">
      <c r="A425" s="41"/>
      <c r="B425" s="42"/>
      <c r="C425" s="43"/>
      <c r="D425" s="229" t="s">
        <v>188</v>
      </c>
      <c r="E425" s="43"/>
      <c r="F425" s="230" t="s">
        <v>718</v>
      </c>
      <c r="G425" s="43"/>
      <c r="H425" s="43"/>
      <c r="I425" s="231"/>
      <c r="J425" s="43"/>
      <c r="K425" s="43"/>
      <c r="L425" s="47"/>
      <c r="M425" s="232"/>
      <c r="N425" s="233"/>
      <c r="O425" s="87"/>
      <c r="P425" s="87"/>
      <c r="Q425" s="87"/>
      <c r="R425" s="87"/>
      <c r="S425" s="87"/>
      <c r="T425" s="88"/>
      <c r="U425" s="41"/>
      <c r="V425" s="41"/>
      <c r="W425" s="41"/>
      <c r="X425" s="41"/>
      <c r="Y425" s="41"/>
      <c r="Z425" s="41"/>
      <c r="AA425" s="41"/>
      <c r="AB425" s="41"/>
      <c r="AC425" s="41"/>
      <c r="AD425" s="41"/>
      <c r="AE425" s="41"/>
      <c r="AT425" s="20" t="s">
        <v>188</v>
      </c>
      <c r="AU425" s="20" t="s">
        <v>83</v>
      </c>
    </row>
    <row r="426" s="14" customFormat="1">
      <c r="A426" s="14"/>
      <c r="B426" s="245"/>
      <c r="C426" s="246"/>
      <c r="D426" s="236" t="s">
        <v>190</v>
      </c>
      <c r="E426" s="247" t="s">
        <v>19</v>
      </c>
      <c r="F426" s="248" t="s">
        <v>514</v>
      </c>
      <c r="G426" s="246"/>
      <c r="H426" s="249">
        <v>136</v>
      </c>
      <c r="I426" s="250"/>
      <c r="J426" s="246"/>
      <c r="K426" s="246"/>
      <c r="L426" s="251"/>
      <c r="M426" s="252"/>
      <c r="N426" s="253"/>
      <c r="O426" s="253"/>
      <c r="P426" s="253"/>
      <c r="Q426" s="253"/>
      <c r="R426" s="253"/>
      <c r="S426" s="253"/>
      <c r="T426" s="254"/>
      <c r="U426" s="14"/>
      <c r="V426" s="14"/>
      <c r="W426" s="14"/>
      <c r="X426" s="14"/>
      <c r="Y426" s="14"/>
      <c r="Z426" s="14"/>
      <c r="AA426" s="14"/>
      <c r="AB426" s="14"/>
      <c r="AC426" s="14"/>
      <c r="AD426" s="14"/>
      <c r="AE426" s="14"/>
      <c r="AT426" s="255" t="s">
        <v>190</v>
      </c>
      <c r="AU426" s="255" t="s">
        <v>83</v>
      </c>
      <c r="AV426" s="14" t="s">
        <v>83</v>
      </c>
      <c r="AW426" s="14" t="s">
        <v>34</v>
      </c>
      <c r="AX426" s="14" t="s">
        <v>81</v>
      </c>
      <c r="AY426" s="255" t="s">
        <v>180</v>
      </c>
    </row>
    <row r="427" s="2" customFormat="1" ht="24.15" customHeight="1">
      <c r="A427" s="41"/>
      <c r="B427" s="42"/>
      <c r="C427" s="216" t="s">
        <v>719</v>
      </c>
      <c r="D427" s="216" t="s">
        <v>182</v>
      </c>
      <c r="E427" s="217" t="s">
        <v>720</v>
      </c>
      <c r="F427" s="218" t="s">
        <v>721</v>
      </c>
      <c r="G427" s="219" t="s">
        <v>122</v>
      </c>
      <c r="H427" s="220">
        <v>56.799999999999997</v>
      </c>
      <c r="I427" s="221"/>
      <c r="J427" s="222">
        <f>ROUND(I427*H427,2)</f>
        <v>0</v>
      </c>
      <c r="K427" s="218" t="s">
        <v>185</v>
      </c>
      <c r="L427" s="47"/>
      <c r="M427" s="223" t="s">
        <v>19</v>
      </c>
      <c r="N427" s="224" t="s">
        <v>45</v>
      </c>
      <c r="O427" s="87"/>
      <c r="P427" s="225">
        <f>O427*H427</f>
        <v>0</v>
      </c>
      <c r="Q427" s="225">
        <v>0.01423</v>
      </c>
      <c r="R427" s="225">
        <f>Q427*H427</f>
        <v>0.80826399999999998</v>
      </c>
      <c r="S427" s="225">
        <v>0</v>
      </c>
      <c r="T427" s="226">
        <f>S427*H427</f>
        <v>0</v>
      </c>
      <c r="U427" s="41"/>
      <c r="V427" s="41"/>
      <c r="W427" s="41"/>
      <c r="X427" s="41"/>
      <c r="Y427" s="41"/>
      <c r="Z427" s="41"/>
      <c r="AA427" s="41"/>
      <c r="AB427" s="41"/>
      <c r="AC427" s="41"/>
      <c r="AD427" s="41"/>
      <c r="AE427" s="41"/>
      <c r="AR427" s="227" t="s">
        <v>279</v>
      </c>
      <c r="AT427" s="227" t="s">
        <v>182</v>
      </c>
      <c r="AU427" s="227" t="s">
        <v>83</v>
      </c>
      <c r="AY427" s="20" t="s">
        <v>180</v>
      </c>
      <c r="BE427" s="228">
        <f>IF(N427="základní",J427,0)</f>
        <v>0</v>
      </c>
      <c r="BF427" s="228">
        <f>IF(N427="snížená",J427,0)</f>
        <v>0</v>
      </c>
      <c r="BG427" s="228">
        <f>IF(N427="zákl. přenesená",J427,0)</f>
        <v>0</v>
      </c>
      <c r="BH427" s="228">
        <f>IF(N427="sníž. přenesená",J427,0)</f>
        <v>0</v>
      </c>
      <c r="BI427" s="228">
        <f>IF(N427="nulová",J427,0)</f>
        <v>0</v>
      </c>
      <c r="BJ427" s="20" t="s">
        <v>81</v>
      </c>
      <c r="BK427" s="228">
        <f>ROUND(I427*H427,2)</f>
        <v>0</v>
      </c>
      <c r="BL427" s="20" t="s">
        <v>279</v>
      </c>
      <c r="BM427" s="227" t="s">
        <v>722</v>
      </c>
    </row>
    <row r="428" s="2" customFormat="1">
      <c r="A428" s="41"/>
      <c r="B428" s="42"/>
      <c r="C428" s="43"/>
      <c r="D428" s="229" t="s">
        <v>188</v>
      </c>
      <c r="E428" s="43"/>
      <c r="F428" s="230" t="s">
        <v>723</v>
      </c>
      <c r="G428" s="43"/>
      <c r="H428" s="43"/>
      <c r="I428" s="231"/>
      <c r="J428" s="43"/>
      <c r="K428" s="43"/>
      <c r="L428" s="47"/>
      <c r="M428" s="232"/>
      <c r="N428" s="233"/>
      <c r="O428" s="87"/>
      <c r="P428" s="87"/>
      <c r="Q428" s="87"/>
      <c r="R428" s="87"/>
      <c r="S428" s="87"/>
      <c r="T428" s="88"/>
      <c r="U428" s="41"/>
      <c r="V428" s="41"/>
      <c r="W428" s="41"/>
      <c r="X428" s="41"/>
      <c r="Y428" s="41"/>
      <c r="Z428" s="41"/>
      <c r="AA428" s="41"/>
      <c r="AB428" s="41"/>
      <c r="AC428" s="41"/>
      <c r="AD428" s="41"/>
      <c r="AE428" s="41"/>
      <c r="AT428" s="20" t="s">
        <v>188</v>
      </c>
      <c r="AU428" s="20" t="s">
        <v>83</v>
      </c>
    </row>
    <row r="429" s="14" customFormat="1">
      <c r="A429" s="14"/>
      <c r="B429" s="245"/>
      <c r="C429" s="246"/>
      <c r="D429" s="236" t="s">
        <v>190</v>
      </c>
      <c r="E429" s="247" t="s">
        <v>19</v>
      </c>
      <c r="F429" s="248" t="s">
        <v>473</v>
      </c>
      <c r="G429" s="246"/>
      <c r="H429" s="249">
        <v>56.799999999999997</v>
      </c>
      <c r="I429" s="250"/>
      <c r="J429" s="246"/>
      <c r="K429" s="246"/>
      <c r="L429" s="251"/>
      <c r="M429" s="252"/>
      <c r="N429" s="253"/>
      <c r="O429" s="253"/>
      <c r="P429" s="253"/>
      <c r="Q429" s="253"/>
      <c r="R429" s="253"/>
      <c r="S429" s="253"/>
      <c r="T429" s="254"/>
      <c r="U429" s="14"/>
      <c r="V429" s="14"/>
      <c r="W429" s="14"/>
      <c r="X429" s="14"/>
      <c r="Y429" s="14"/>
      <c r="Z429" s="14"/>
      <c r="AA429" s="14"/>
      <c r="AB429" s="14"/>
      <c r="AC429" s="14"/>
      <c r="AD429" s="14"/>
      <c r="AE429" s="14"/>
      <c r="AT429" s="255" t="s">
        <v>190</v>
      </c>
      <c r="AU429" s="255" t="s">
        <v>83</v>
      </c>
      <c r="AV429" s="14" t="s">
        <v>83</v>
      </c>
      <c r="AW429" s="14" t="s">
        <v>34</v>
      </c>
      <c r="AX429" s="14" t="s">
        <v>81</v>
      </c>
      <c r="AY429" s="255" t="s">
        <v>180</v>
      </c>
    </row>
    <row r="430" s="2" customFormat="1" ht="16.5" customHeight="1">
      <c r="A430" s="41"/>
      <c r="B430" s="42"/>
      <c r="C430" s="216" t="s">
        <v>724</v>
      </c>
      <c r="D430" s="216" t="s">
        <v>182</v>
      </c>
      <c r="E430" s="217" t="s">
        <v>725</v>
      </c>
      <c r="F430" s="218" t="s">
        <v>726</v>
      </c>
      <c r="G430" s="219" t="s">
        <v>350</v>
      </c>
      <c r="H430" s="220">
        <v>180.30000000000001</v>
      </c>
      <c r="I430" s="221"/>
      <c r="J430" s="222">
        <f>ROUND(I430*H430,2)</f>
        <v>0</v>
      </c>
      <c r="K430" s="218" t="s">
        <v>185</v>
      </c>
      <c r="L430" s="47"/>
      <c r="M430" s="223" t="s">
        <v>19</v>
      </c>
      <c r="N430" s="224" t="s">
        <v>45</v>
      </c>
      <c r="O430" s="87"/>
      <c r="P430" s="225">
        <f>O430*H430</f>
        <v>0</v>
      </c>
      <c r="Q430" s="225">
        <v>1.0000000000000001E-05</v>
      </c>
      <c r="R430" s="225">
        <f>Q430*H430</f>
        <v>0.0018030000000000004</v>
      </c>
      <c r="S430" s="225">
        <v>0</v>
      </c>
      <c r="T430" s="226">
        <f>S430*H430</f>
        <v>0</v>
      </c>
      <c r="U430" s="41"/>
      <c r="V430" s="41"/>
      <c r="W430" s="41"/>
      <c r="X430" s="41"/>
      <c r="Y430" s="41"/>
      <c r="Z430" s="41"/>
      <c r="AA430" s="41"/>
      <c r="AB430" s="41"/>
      <c r="AC430" s="41"/>
      <c r="AD430" s="41"/>
      <c r="AE430" s="41"/>
      <c r="AR430" s="227" t="s">
        <v>279</v>
      </c>
      <c r="AT430" s="227" t="s">
        <v>182</v>
      </c>
      <c r="AU430" s="227" t="s">
        <v>83</v>
      </c>
      <c r="AY430" s="20" t="s">
        <v>180</v>
      </c>
      <c r="BE430" s="228">
        <f>IF(N430="základní",J430,0)</f>
        <v>0</v>
      </c>
      <c r="BF430" s="228">
        <f>IF(N430="snížená",J430,0)</f>
        <v>0</v>
      </c>
      <c r="BG430" s="228">
        <f>IF(N430="zákl. přenesená",J430,0)</f>
        <v>0</v>
      </c>
      <c r="BH430" s="228">
        <f>IF(N430="sníž. přenesená",J430,0)</f>
        <v>0</v>
      </c>
      <c r="BI430" s="228">
        <f>IF(N430="nulová",J430,0)</f>
        <v>0</v>
      </c>
      <c r="BJ430" s="20" t="s">
        <v>81</v>
      </c>
      <c r="BK430" s="228">
        <f>ROUND(I430*H430,2)</f>
        <v>0</v>
      </c>
      <c r="BL430" s="20" t="s">
        <v>279</v>
      </c>
      <c r="BM430" s="227" t="s">
        <v>727</v>
      </c>
    </row>
    <row r="431" s="2" customFormat="1">
      <c r="A431" s="41"/>
      <c r="B431" s="42"/>
      <c r="C431" s="43"/>
      <c r="D431" s="229" t="s">
        <v>188</v>
      </c>
      <c r="E431" s="43"/>
      <c r="F431" s="230" t="s">
        <v>728</v>
      </c>
      <c r="G431" s="43"/>
      <c r="H431" s="43"/>
      <c r="I431" s="231"/>
      <c r="J431" s="43"/>
      <c r="K431" s="43"/>
      <c r="L431" s="47"/>
      <c r="M431" s="232"/>
      <c r="N431" s="233"/>
      <c r="O431" s="87"/>
      <c r="P431" s="87"/>
      <c r="Q431" s="87"/>
      <c r="R431" s="87"/>
      <c r="S431" s="87"/>
      <c r="T431" s="88"/>
      <c r="U431" s="41"/>
      <c r="V431" s="41"/>
      <c r="W431" s="41"/>
      <c r="X431" s="41"/>
      <c r="Y431" s="41"/>
      <c r="Z431" s="41"/>
      <c r="AA431" s="41"/>
      <c r="AB431" s="41"/>
      <c r="AC431" s="41"/>
      <c r="AD431" s="41"/>
      <c r="AE431" s="41"/>
      <c r="AT431" s="20" t="s">
        <v>188</v>
      </c>
      <c r="AU431" s="20" t="s">
        <v>83</v>
      </c>
    </row>
    <row r="432" s="13" customFormat="1">
      <c r="A432" s="13"/>
      <c r="B432" s="234"/>
      <c r="C432" s="235"/>
      <c r="D432" s="236" t="s">
        <v>190</v>
      </c>
      <c r="E432" s="237" t="s">
        <v>19</v>
      </c>
      <c r="F432" s="238" t="s">
        <v>729</v>
      </c>
      <c r="G432" s="235"/>
      <c r="H432" s="237" t="s">
        <v>19</v>
      </c>
      <c r="I432" s="239"/>
      <c r="J432" s="235"/>
      <c r="K432" s="235"/>
      <c r="L432" s="240"/>
      <c r="M432" s="241"/>
      <c r="N432" s="242"/>
      <c r="O432" s="242"/>
      <c r="P432" s="242"/>
      <c r="Q432" s="242"/>
      <c r="R432" s="242"/>
      <c r="S432" s="242"/>
      <c r="T432" s="243"/>
      <c r="U432" s="13"/>
      <c r="V432" s="13"/>
      <c r="W432" s="13"/>
      <c r="X432" s="13"/>
      <c r="Y432" s="13"/>
      <c r="Z432" s="13"/>
      <c r="AA432" s="13"/>
      <c r="AB432" s="13"/>
      <c r="AC432" s="13"/>
      <c r="AD432" s="13"/>
      <c r="AE432" s="13"/>
      <c r="AT432" s="244" t="s">
        <v>190</v>
      </c>
      <c r="AU432" s="244" t="s">
        <v>83</v>
      </c>
      <c r="AV432" s="13" t="s">
        <v>81</v>
      </c>
      <c r="AW432" s="13" t="s">
        <v>34</v>
      </c>
      <c r="AX432" s="13" t="s">
        <v>74</v>
      </c>
      <c r="AY432" s="244" t="s">
        <v>180</v>
      </c>
    </row>
    <row r="433" s="14" customFormat="1">
      <c r="A433" s="14"/>
      <c r="B433" s="245"/>
      <c r="C433" s="246"/>
      <c r="D433" s="236" t="s">
        <v>190</v>
      </c>
      <c r="E433" s="247" t="s">
        <v>19</v>
      </c>
      <c r="F433" s="248" t="s">
        <v>730</v>
      </c>
      <c r="G433" s="246"/>
      <c r="H433" s="249">
        <v>180.30000000000001</v>
      </c>
      <c r="I433" s="250"/>
      <c r="J433" s="246"/>
      <c r="K433" s="246"/>
      <c r="L433" s="251"/>
      <c r="M433" s="252"/>
      <c r="N433" s="253"/>
      <c r="O433" s="253"/>
      <c r="P433" s="253"/>
      <c r="Q433" s="253"/>
      <c r="R433" s="253"/>
      <c r="S433" s="253"/>
      <c r="T433" s="254"/>
      <c r="U433" s="14"/>
      <c r="V433" s="14"/>
      <c r="W433" s="14"/>
      <c r="X433" s="14"/>
      <c r="Y433" s="14"/>
      <c r="Z433" s="14"/>
      <c r="AA433" s="14"/>
      <c r="AB433" s="14"/>
      <c r="AC433" s="14"/>
      <c r="AD433" s="14"/>
      <c r="AE433" s="14"/>
      <c r="AT433" s="255" t="s">
        <v>190</v>
      </c>
      <c r="AU433" s="255" t="s">
        <v>83</v>
      </c>
      <c r="AV433" s="14" t="s">
        <v>83</v>
      </c>
      <c r="AW433" s="14" t="s">
        <v>34</v>
      </c>
      <c r="AX433" s="14" t="s">
        <v>81</v>
      </c>
      <c r="AY433" s="255" t="s">
        <v>180</v>
      </c>
    </row>
    <row r="434" s="2" customFormat="1" ht="16.5" customHeight="1">
      <c r="A434" s="41"/>
      <c r="B434" s="42"/>
      <c r="C434" s="278" t="s">
        <v>731</v>
      </c>
      <c r="D434" s="278" t="s">
        <v>330</v>
      </c>
      <c r="E434" s="279" t="s">
        <v>732</v>
      </c>
      <c r="F434" s="280" t="s">
        <v>733</v>
      </c>
      <c r="G434" s="281" t="s">
        <v>195</v>
      </c>
      <c r="H434" s="282">
        <v>1.0800000000000001</v>
      </c>
      <c r="I434" s="283"/>
      <c r="J434" s="284">
        <f>ROUND(I434*H434,2)</f>
        <v>0</v>
      </c>
      <c r="K434" s="280" t="s">
        <v>185</v>
      </c>
      <c r="L434" s="285"/>
      <c r="M434" s="286" t="s">
        <v>19</v>
      </c>
      <c r="N434" s="287" t="s">
        <v>45</v>
      </c>
      <c r="O434" s="87"/>
      <c r="P434" s="225">
        <f>O434*H434</f>
        <v>0</v>
      </c>
      <c r="Q434" s="225">
        <v>0.44</v>
      </c>
      <c r="R434" s="225">
        <f>Q434*H434</f>
        <v>0.47520000000000001</v>
      </c>
      <c r="S434" s="225">
        <v>0</v>
      </c>
      <c r="T434" s="226">
        <f>S434*H434</f>
        <v>0</v>
      </c>
      <c r="U434" s="41"/>
      <c r="V434" s="41"/>
      <c r="W434" s="41"/>
      <c r="X434" s="41"/>
      <c r="Y434" s="41"/>
      <c r="Z434" s="41"/>
      <c r="AA434" s="41"/>
      <c r="AB434" s="41"/>
      <c r="AC434" s="41"/>
      <c r="AD434" s="41"/>
      <c r="AE434" s="41"/>
      <c r="AR434" s="227" t="s">
        <v>409</v>
      </c>
      <c r="AT434" s="227" t="s">
        <v>330</v>
      </c>
      <c r="AU434" s="227" t="s">
        <v>83</v>
      </c>
      <c r="AY434" s="20" t="s">
        <v>180</v>
      </c>
      <c r="BE434" s="228">
        <f>IF(N434="základní",J434,0)</f>
        <v>0</v>
      </c>
      <c r="BF434" s="228">
        <f>IF(N434="snížená",J434,0)</f>
        <v>0</v>
      </c>
      <c r="BG434" s="228">
        <f>IF(N434="zákl. přenesená",J434,0)</f>
        <v>0</v>
      </c>
      <c r="BH434" s="228">
        <f>IF(N434="sníž. přenesená",J434,0)</f>
        <v>0</v>
      </c>
      <c r="BI434" s="228">
        <f>IF(N434="nulová",J434,0)</f>
        <v>0</v>
      </c>
      <c r="BJ434" s="20" t="s">
        <v>81</v>
      </c>
      <c r="BK434" s="228">
        <f>ROUND(I434*H434,2)</f>
        <v>0</v>
      </c>
      <c r="BL434" s="20" t="s">
        <v>279</v>
      </c>
      <c r="BM434" s="227" t="s">
        <v>734</v>
      </c>
    </row>
    <row r="435" s="2" customFormat="1">
      <c r="A435" s="41"/>
      <c r="B435" s="42"/>
      <c r="C435" s="43"/>
      <c r="D435" s="236" t="s">
        <v>672</v>
      </c>
      <c r="E435" s="43"/>
      <c r="F435" s="289" t="s">
        <v>673</v>
      </c>
      <c r="G435" s="43"/>
      <c r="H435" s="43"/>
      <c r="I435" s="231"/>
      <c r="J435" s="43"/>
      <c r="K435" s="43"/>
      <c r="L435" s="47"/>
      <c r="M435" s="232"/>
      <c r="N435" s="233"/>
      <c r="O435" s="87"/>
      <c r="P435" s="87"/>
      <c r="Q435" s="87"/>
      <c r="R435" s="87"/>
      <c r="S435" s="87"/>
      <c r="T435" s="88"/>
      <c r="U435" s="41"/>
      <c r="V435" s="41"/>
      <c r="W435" s="41"/>
      <c r="X435" s="41"/>
      <c r="Y435" s="41"/>
      <c r="Z435" s="41"/>
      <c r="AA435" s="41"/>
      <c r="AB435" s="41"/>
      <c r="AC435" s="41"/>
      <c r="AD435" s="41"/>
      <c r="AE435" s="41"/>
      <c r="AT435" s="20" t="s">
        <v>672</v>
      </c>
      <c r="AU435" s="20" t="s">
        <v>83</v>
      </c>
    </row>
    <row r="436" s="13" customFormat="1">
      <c r="A436" s="13"/>
      <c r="B436" s="234"/>
      <c r="C436" s="235"/>
      <c r="D436" s="236" t="s">
        <v>190</v>
      </c>
      <c r="E436" s="237" t="s">
        <v>19</v>
      </c>
      <c r="F436" s="238" t="s">
        <v>674</v>
      </c>
      <c r="G436" s="235"/>
      <c r="H436" s="237" t="s">
        <v>19</v>
      </c>
      <c r="I436" s="239"/>
      <c r="J436" s="235"/>
      <c r="K436" s="235"/>
      <c r="L436" s="240"/>
      <c r="M436" s="241"/>
      <c r="N436" s="242"/>
      <c r="O436" s="242"/>
      <c r="P436" s="242"/>
      <c r="Q436" s="242"/>
      <c r="R436" s="242"/>
      <c r="S436" s="242"/>
      <c r="T436" s="243"/>
      <c r="U436" s="13"/>
      <c r="V436" s="13"/>
      <c r="W436" s="13"/>
      <c r="X436" s="13"/>
      <c r="Y436" s="13"/>
      <c r="Z436" s="13"/>
      <c r="AA436" s="13"/>
      <c r="AB436" s="13"/>
      <c r="AC436" s="13"/>
      <c r="AD436" s="13"/>
      <c r="AE436" s="13"/>
      <c r="AT436" s="244" t="s">
        <v>190</v>
      </c>
      <c r="AU436" s="244" t="s">
        <v>83</v>
      </c>
      <c r="AV436" s="13" t="s">
        <v>81</v>
      </c>
      <c r="AW436" s="13" t="s">
        <v>34</v>
      </c>
      <c r="AX436" s="13" t="s">
        <v>74</v>
      </c>
      <c r="AY436" s="244" t="s">
        <v>180</v>
      </c>
    </row>
    <row r="437" s="14" customFormat="1">
      <c r="A437" s="14"/>
      <c r="B437" s="245"/>
      <c r="C437" s="246"/>
      <c r="D437" s="236" t="s">
        <v>190</v>
      </c>
      <c r="E437" s="247" t="s">
        <v>19</v>
      </c>
      <c r="F437" s="248" t="s">
        <v>735</v>
      </c>
      <c r="G437" s="246"/>
      <c r="H437" s="249">
        <v>1.0800000000000001</v>
      </c>
      <c r="I437" s="250"/>
      <c r="J437" s="246"/>
      <c r="K437" s="246"/>
      <c r="L437" s="251"/>
      <c r="M437" s="252"/>
      <c r="N437" s="253"/>
      <c r="O437" s="253"/>
      <c r="P437" s="253"/>
      <c r="Q437" s="253"/>
      <c r="R437" s="253"/>
      <c r="S437" s="253"/>
      <c r="T437" s="254"/>
      <c r="U437" s="14"/>
      <c r="V437" s="14"/>
      <c r="W437" s="14"/>
      <c r="X437" s="14"/>
      <c r="Y437" s="14"/>
      <c r="Z437" s="14"/>
      <c r="AA437" s="14"/>
      <c r="AB437" s="14"/>
      <c r="AC437" s="14"/>
      <c r="AD437" s="14"/>
      <c r="AE437" s="14"/>
      <c r="AT437" s="255" t="s">
        <v>190</v>
      </c>
      <c r="AU437" s="255" t="s">
        <v>83</v>
      </c>
      <c r="AV437" s="14" t="s">
        <v>83</v>
      </c>
      <c r="AW437" s="14" t="s">
        <v>34</v>
      </c>
      <c r="AX437" s="14" t="s">
        <v>81</v>
      </c>
      <c r="AY437" s="255" t="s">
        <v>180</v>
      </c>
    </row>
    <row r="438" s="2" customFormat="1" ht="16.5" customHeight="1">
      <c r="A438" s="41"/>
      <c r="B438" s="42"/>
      <c r="C438" s="216" t="s">
        <v>736</v>
      </c>
      <c r="D438" s="216" t="s">
        <v>182</v>
      </c>
      <c r="E438" s="217" t="s">
        <v>737</v>
      </c>
      <c r="F438" s="218" t="s">
        <v>738</v>
      </c>
      <c r="G438" s="219" t="s">
        <v>122</v>
      </c>
      <c r="H438" s="220">
        <v>373.10000000000002</v>
      </c>
      <c r="I438" s="221"/>
      <c r="J438" s="222">
        <f>ROUND(I438*H438,2)</f>
        <v>0</v>
      </c>
      <c r="K438" s="218" t="s">
        <v>185</v>
      </c>
      <c r="L438" s="47"/>
      <c r="M438" s="223" t="s">
        <v>19</v>
      </c>
      <c r="N438" s="224" t="s">
        <v>45</v>
      </c>
      <c r="O438" s="87"/>
      <c r="P438" s="225">
        <f>O438*H438</f>
        <v>0</v>
      </c>
      <c r="Q438" s="225">
        <v>0.00018000000000000001</v>
      </c>
      <c r="R438" s="225">
        <f>Q438*H438</f>
        <v>0.067158000000000009</v>
      </c>
      <c r="S438" s="225">
        <v>0</v>
      </c>
      <c r="T438" s="226">
        <f>S438*H438</f>
        <v>0</v>
      </c>
      <c r="U438" s="41"/>
      <c r="V438" s="41"/>
      <c r="W438" s="41"/>
      <c r="X438" s="41"/>
      <c r="Y438" s="41"/>
      <c r="Z438" s="41"/>
      <c r="AA438" s="41"/>
      <c r="AB438" s="41"/>
      <c r="AC438" s="41"/>
      <c r="AD438" s="41"/>
      <c r="AE438" s="41"/>
      <c r="AR438" s="227" t="s">
        <v>279</v>
      </c>
      <c r="AT438" s="227" t="s">
        <v>182</v>
      </c>
      <c r="AU438" s="227" t="s">
        <v>83</v>
      </c>
      <c r="AY438" s="20" t="s">
        <v>180</v>
      </c>
      <c r="BE438" s="228">
        <f>IF(N438="základní",J438,0)</f>
        <v>0</v>
      </c>
      <c r="BF438" s="228">
        <f>IF(N438="snížená",J438,0)</f>
        <v>0</v>
      </c>
      <c r="BG438" s="228">
        <f>IF(N438="zákl. přenesená",J438,0)</f>
        <v>0</v>
      </c>
      <c r="BH438" s="228">
        <f>IF(N438="sníž. přenesená",J438,0)</f>
        <v>0</v>
      </c>
      <c r="BI438" s="228">
        <f>IF(N438="nulová",J438,0)</f>
        <v>0</v>
      </c>
      <c r="BJ438" s="20" t="s">
        <v>81</v>
      </c>
      <c r="BK438" s="228">
        <f>ROUND(I438*H438,2)</f>
        <v>0</v>
      </c>
      <c r="BL438" s="20" t="s">
        <v>279</v>
      </c>
      <c r="BM438" s="227" t="s">
        <v>739</v>
      </c>
    </row>
    <row r="439" s="2" customFormat="1">
      <c r="A439" s="41"/>
      <c r="B439" s="42"/>
      <c r="C439" s="43"/>
      <c r="D439" s="229" t="s">
        <v>188</v>
      </c>
      <c r="E439" s="43"/>
      <c r="F439" s="230" t="s">
        <v>740</v>
      </c>
      <c r="G439" s="43"/>
      <c r="H439" s="43"/>
      <c r="I439" s="231"/>
      <c r="J439" s="43"/>
      <c r="K439" s="43"/>
      <c r="L439" s="47"/>
      <c r="M439" s="232"/>
      <c r="N439" s="233"/>
      <c r="O439" s="87"/>
      <c r="P439" s="87"/>
      <c r="Q439" s="87"/>
      <c r="R439" s="87"/>
      <c r="S439" s="87"/>
      <c r="T439" s="88"/>
      <c r="U439" s="41"/>
      <c r="V439" s="41"/>
      <c r="W439" s="41"/>
      <c r="X439" s="41"/>
      <c r="Y439" s="41"/>
      <c r="Z439" s="41"/>
      <c r="AA439" s="41"/>
      <c r="AB439" s="41"/>
      <c r="AC439" s="41"/>
      <c r="AD439" s="41"/>
      <c r="AE439" s="41"/>
      <c r="AT439" s="20" t="s">
        <v>188</v>
      </c>
      <c r="AU439" s="20" t="s">
        <v>83</v>
      </c>
    </row>
    <row r="440" s="14" customFormat="1">
      <c r="A440" s="14"/>
      <c r="B440" s="245"/>
      <c r="C440" s="246"/>
      <c r="D440" s="236" t="s">
        <v>190</v>
      </c>
      <c r="E440" s="247" t="s">
        <v>19</v>
      </c>
      <c r="F440" s="248" t="s">
        <v>741</v>
      </c>
      <c r="G440" s="246"/>
      <c r="H440" s="249">
        <v>136</v>
      </c>
      <c r="I440" s="250"/>
      <c r="J440" s="246"/>
      <c r="K440" s="246"/>
      <c r="L440" s="251"/>
      <c r="M440" s="252"/>
      <c r="N440" s="253"/>
      <c r="O440" s="253"/>
      <c r="P440" s="253"/>
      <c r="Q440" s="253"/>
      <c r="R440" s="253"/>
      <c r="S440" s="253"/>
      <c r="T440" s="254"/>
      <c r="U440" s="14"/>
      <c r="V440" s="14"/>
      <c r="W440" s="14"/>
      <c r="X440" s="14"/>
      <c r="Y440" s="14"/>
      <c r="Z440" s="14"/>
      <c r="AA440" s="14"/>
      <c r="AB440" s="14"/>
      <c r="AC440" s="14"/>
      <c r="AD440" s="14"/>
      <c r="AE440" s="14"/>
      <c r="AT440" s="255" t="s">
        <v>190</v>
      </c>
      <c r="AU440" s="255" t="s">
        <v>83</v>
      </c>
      <c r="AV440" s="14" t="s">
        <v>83</v>
      </c>
      <c r="AW440" s="14" t="s">
        <v>34</v>
      </c>
      <c r="AX440" s="14" t="s">
        <v>74</v>
      </c>
      <c r="AY440" s="255" t="s">
        <v>180</v>
      </c>
    </row>
    <row r="441" s="14" customFormat="1">
      <c r="A441" s="14"/>
      <c r="B441" s="245"/>
      <c r="C441" s="246"/>
      <c r="D441" s="236" t="s">
        <v>190</v>
      </c>
      <c r="E441" s="247" t="s">
        <v>19</v>
      </c>
      <c r="F441" s="248" t="s">
        <v>742</v>
      </c>
      <c r="G441" s="246"/>
      <c r="H441" s="249">
        <v>56.799999999999997</v>
      </c>
      <c r="I441" s="250"/>
      <c r="J441" s="246"/>
      <c r="K441" s="246"/>
      <c r="L441" s="251"/>
      <c r="M441" s="252"/>
      <c r="N441" s="253"/>
      <c r="O441" s="253"/>
      <c r="P441" s="253"/>
      <c r="Q441" s="253"/>
      <c r="R441" s="253"/>
      <c r="S441" s="253"/>
      <c r="T441" s="254"/>
      <c r="U441" s="14"/>
      <c r="V441" s="14"/>
      <c r="W441" s="14"/>
      <c r="X441" s="14"/>
      <c r="Y441" s="14"/>
      <c r="Z441" s="14"/>
      <c r="AA441" s="14"/>
      <c r="AB441" s="14"/>
      <c r="AC441" s="14"/>
      <c r="AD441" s="14"/>
      <c r="AE441" s="14"/>
      <c r="AT441" s="255" t="s">
        <v>190</v>
      </c>
      <c r="AU441" s="255" t="s">
        <v>83</v>
      </c>
      <c r="AV441" s="14" t="s">
        <v>83</v>
      </c>
      <c r="AW441" s="14" t="s">
        <v>34</v>
      </c>
      <c r="AX441" s="14" t="s">
        <v>74</v>
      </c>
      <c r="AY441" s="255" t="s">
        <v>180</v>
      </c>
    </row>
    <row r="442" s="14" customFormat="1">
      <c r="A442" s="14"/>
      <c r="B442" s="245"/>
      <c r="C442" s="246"/>
      <c r="D442" s="236" t="s">
        <v>190</v>
      </c>
      <c r="E442" s="247" t="s">
        <v>19</v>
      </c>
      <c r="F442" s="248" t="s">
        <v>730</v>
      </c>
      <c r="G442" s="246"/>
      <c r="H442" s="249">
        <v>180.30000000000001</v>
      </c>
      <c r="I442" s="250"/>
      <c r="J442" s="246"/>
      <c r="K442" s="246"/>
      <c r="L442" s="251"/>
      <c r="M442" s="252"/>
      <c r="N442" s="253"/>
      <c r="O442" s="253"/>
      <c r="P442" s="253"/>
      <c r="Q442" s="253"/>
      <c r="R442" s="253"/>
      <c r="S442" s="253"/>
      <c r="T442" s="254"/>
      <c r="U442" s="14"/>
      <c r="V442" s="14"/>
      <c r="W442" s="14"/>
      <c r="X442" s="14"/>
      <c r="Y442" s="14"/>
      <c r="Z442" s="14"/>
      <c r="AA442" s="14"/>
      <c r="AB442" s="14"/>
      <c r="AC442" s="14"/>
      <c r="AD442" s="14"/>
      <c r="AE442" s="14"/>
      <c r="AT442" s="255" t="s">
        <v>190</v>
      </c>
      <c r="AU442" s="255" t="s">
        <v>83</v>
      </c>
      <c r="AV442" s="14" t="s">
        <v>83</v>
      </c>
      <c r="AW442" s="14" t="s">
        <v>34</v>
      </c>
      <c r="AX442" s="14" t="s">
        <v>74</v>
      </c>
      <c r="AY442" s="255" t="s">
        <v>180</v>
      </c>
    </row>
    <row r="443" s="15" customFormat="1">
      <c r="A443" s="15"/>
      <c r="B443" s="256"/>
      <c r="C443" s="257"/>
      <c r="D443" s="236" t="s">
        <v>190</v>
      </c>
      <c r="E443" s="258" t="s">
        <v>19</v>
      </c>
      <c r="F443" s="259" t="s">
        <v>227</v>
      </c>
      <c r="G443" s="257"/>
      <c r="H443" s="260">
        <v>373.10000000000002</v>
      </c>
      <c r="I443" s="261"/>
      <c r="J443" s="257"/>
      <c r="K443" s="257"/>
      <c r="L443" s="262"/>
      <c r="M443" s="263"/>
      <c r="N443" s="264"/>
      <c r="O443" s="264"/>
      <c r="P443" s="264"/>
      <c r="Q443" s="264"/>
      <c r="R443" s="264"/>
      <c r="S443" s="264"/>
      <c r="T443" s="265"/>
      <c r="U443" s="15"/>
      <c r="V443" s="15"/>
      <c r="W443" s="15"/>
      <c r="X443" s="15"/>
      <c r="Y443" s="15"/>
      <c r="Z443" s="15"/>
      <c r="AA443" s="15"/>
      <c r="AB443" s="15"/>
      <c r="AC443" s="15"/>
      <c r="AD443" s="15"/>
      <c r="AE443" s="15"/>
      <c r="AT443" s="266" t="s">
        <v>190</v>
      </c>
      <c r="AU443" s="266" t="s">
        <v>83</v>
      </c>
      <c r="AV443" s="15" t="s">
        <v>186</v>
      </c>
      <c r="AW443" s="15" t="s">
        <v>34</v>
      </c>
      <c r="AX443" s="15" t="s">
        <v>81</v>
      </c>
      <c r="AY443" s="266" t="s">
        <v>180</v>
      </c>
    </row>
    <row r="444" s="2" customFormat="1" ht="16.5" customHeight="1">
      <c r="A444" s="41"/>
      <c r="B444" s="42"/>
      <c r="C444" s="216" t="s">
        <v>743</v>
      </c>
      <c r="D444" s="216" t="s">
        <v>182</v>
      </c>
      <c r="E444" s="217" t="s">
        <v>744</v>
      </c>
      <c r="F444" s="218" t="s">
        <v>745</v>
      </c>
      <c r="G444" s="219" t="s">
        <v>350</v>
      </c>
      <c r="H444" s="220">
        <v>137.28</v>
      </c>
      <c r="I444" s="221"/>
      <c r="J444" s="222">
        <f>ROUND(I444*H444,2)</f>
        <v>0</v>
      </c>
      <c r="K444" s="218" t="s">
        <v>202</v>
      </c>
      <c r="L444" s="47"/>
      <c r="M444" s="223" t="s">
        <v>19</v>
      </c>
      <c r="N444" s="224" t="s">
        <v>45</v>
      </c>
      <c r="O444" s="87"/>
      <c r="P444" s="225">
        <f>O444*H444</f>
        <v>0</v>
      </c>
      <c r="Q444" s="225">
        <v>0.034779999999999998</v>
      </c>
      <c r="R444" s="225">
        <f>Q444*H444</f>
        <v>4.7745983999999995</v>
      </c>
      <c r="S444" s="225">
        <v>0</v>
      </c>
      <c r="T444" s="226">
        <f>S444*H444</f>
        <v>0</v>
      </c>
      <c r="U444" s="41"/>
      <c r="V444" s="41"/>
      <c r="W444" s="41"/>
      <c r="X444" s="41"/>
      <c r="Y444" s="41"/>
      <c r="Z444" s="41"/>
      <c r="AA444" s="41"/>
      <c r="AB444" s="41"/>
      <c r="AC444" s="41"/>
      <c r="AD444" s="41"/>
      <c r="AE444" s="41"/>
      <c r="AR444" s="227" t="s">
        <v>279</v>
      </c>
      <c r="AT444" s="227" t="s">
        <v>182</v>
      </c>
      <c r="AU444" s="227" t="s">
        <v>83</v>
      </c>
      <c r="AY444" s="20" t="s">
        <v>180</v>
      </c>
      <c r="BE444" s="228">
        <f>IF(N444="základní",J444,0)</f>
        <v>0</v>
      </c>
      <c r="BF444" s="228">
        <f>IF(N444="snížená",J444,0)</f>
        <v>0</v>
      </c>
      <c r="BG444" s="228">
        <f>IF(N444="zákl. přenesená",J444,0)</f>
        <v>0</v>
      </c>
      <c r="BH444" s="228">
        <f>IF(N444="sníž. přenesená",J444,0)</f>
        <v>0</v>
      </c>
      <c r="BI444" s="228">
        <f>IF(N444="nulová",J444,0)</f>
        <v>0</v>
      </c>
      <c r="BJ444" s="20" t="s">
        <v>81</v>
      </c>
      <c r="BK444" s="228">
        <f>ROUND(I444*H444,2)</f>
        <v>0</v>
      </c>
      <c r="BL444" s="20" t="s">
        <v>279</v>
      </c>
      <c r="BM444" s="227" t="s">
        <v>746</v>
      </c>
    </row>
    <row r="445" s="14" customFormat="1">
      <c r="A445" s="14"/>
      <c r="B445" s="245"/>
      <c r="C445" s="246"/>
      <c r="D445" s="236" t="s">
        <v>190</v>
      </c>
      <c r="E445" s="247" t="s">
        <v>19</v>
      </c>
      <c r="F445" s="248" t="s">
        <v>747</v>
      </c>
      <c r="G445" s="246"/>
      <c r="H445" s="249">
        <v>137.28</v>
      </c>
      <c r="I445" s="250"/>
      <c r="J445" s="246"/>
      <c r="K445" s="246"/>
      <c r="L445" s="251"/>
      <c r="M445" s="252"/>
      <c r="N445" s="253"/>
      <c r="O445" s="253"/>
      <c r="P445" s="253"/>
      <c r="Q445" s="253"/>
      <c r="R445" s="253"/>
      <c r="S445" s="253"/>
      <c r="T445" s="254"/>
      <c r="U445" s="14"/>
      <c r="V445" s="14"/>
      <c r="W445" s="14"/>
      <c r="X445" s="14"/>
      <c r="Y445" s="14"/>
      <c r="Z445" s="14"/>
      <c r="AA445" s="14"/>
      <c r="AB445" s="14"/>
      <c r="AC445" s="14"/>
      <c r="AD445" s="14"/>
      <c r="AE445" s="14"/>
      <c r="AT445" s="255" t="s">
        <v>190</v>
      </c>
      <c r="AU445" s="255" t="s">
        <v>83</v>
      </c>
      <c r="AV445" s="14" t="s">
        <v>83</v>
      </c>
      <c r="AW445" s="14" t="s">
        <v>34</v>
      </c>
      <c r="AX445" s="14" t="s">
        <v>81</v>
      </c>
      <c r="AY445" s="255" t="s">
        <v>180</v>
      </c>
    </row>
    <row r="446" s="2" customFormat="1" ht="24.15" customHeight="1">
      <c r="A446" s="41"/>
      <c r="B446" s="42"/>
      <c r="C446" s="216" t="s">
        <v>748</v>
      </c>
      <c r="D446" s="216" t="s">
        <v>182</v>
      </c>
      <c r="E446" s="217" t="s">
        <v>749</v>
      </c>
      <c r="F446" s="218" t="s">
        <v>750</v>
      </c>
      <c r="G446" s="219" t="s">
        <v>231</v>
      </c>
      <c r="H446" s="220">
        <v>17.327999999999999</v>
      </c>
      <c r="I446" s="221"/>
      <c r="J446" s="222">
        <f>ROUND(I446*H446,2)</f>
        <v>0</v>
      </c>
      <c r="K446" s="218" t="s">
        <v>185</v>
      </c>
      <c r="L446" s="47"/>
      <c r="M446" s="223" t="s">
        <v>19</v>
      </c>
      <c r="N446" s="224" t="s">
        <v>45</v>
      </c>
      <c r="O446" s="87"/>
      <c r="P446" s="225">
        <f>O446*H446</f>
        <v>0</v>
      </c>
      <c r="Q446" s="225">
        <v>0</v>
      </c>
      <c r="R446" s="225">
        <f>Q446*H446</f>
        <v>0</v>
      </c>
      <c r="S446" s="225">
        <v>0</v>
      </c>
      <c r="T446" s="226">
        <f>S446*H446</f>
        <v>0</v>
      </c>
      <c r="U446" s="41"/>
      <c r="V446" s="41"/>
      <c r="W446" s="41"/>
      <c r="X446" s="41"/>
      <c r="Y446" s="41"/>
      <c r="Z446" s="41"/>
      <c r="AA446" s="41"/>
      <c r="AB446" s="41"/>
      <c r="AC446" s="41"/>
      <c r="AD446" s="41"/>
      <c r="AE446" s="41"/>
      <c r="AR446" s="227" t="s">
        <v>279</v>
      </c>
      <c r="AT446" s="227" t="s">
        <v>182</v>
      </c>
      <c r="AU446" s="227" t="s">
        <v>83</v>
      </c>
      <c r="AY446" s="20" t="s">
        <v>180</v>
      </c>
      <c r="BE446" s="228">
        <f>IF(N446="základní",J446,0)</f>
        <v>0</v>
      </c>
      <c r="BF446" s="228">
        <f>IF(N446="snížená",J446,0)</f>
        <v>0</v>
      </c>
      <c r="BG446" s="228">
        <f>IF(N446="zákl. přenesená",J446,0)</f>
        <v>0</v>
      </c>
      <c r="BH446" s="228">
        <f>IF(N446="sníž. přenesená",J446,0)</f>
        <v>0</v>
      </c>
      <c r="BI446" s="228">
        <f>IF(N446="nulová",J446,0)</f>
        <v>0</v>
      </c>
      <c r="BJ446" s="20" t="s">
        <v>81</v>
      </c>
      <c r="BK446" s="228">
        <f>ROUND(I446*H446,2)</f>
        <v>0</v>
      </c>
      <c r="BL446" s="20" t="s">
        <v>279</v>
      </c>
      <c r="BM446" s="227" t="s">
        <v>751</v>
      </c>
    </row>
    <row r="447" s="2" customFormat="1">
      <c r="A447" s="41"/>
      <c r="B447" s="42"/>
      <c r="C447" s="43"/>
      <c r="D447" s="229" t="s">
        <v>188</v>
      </c>
      <c r="E447" s="43"/>
      <c r="F447" s="230" t="s">
        <v>752</v>
      </c>
      <c r="G447" s="43"/>
      <c r="H447" s="43"/>
      <c r="I447" s="231"/>
      <c r="J447" s="43"/>
      <c r="K447" s="43"/>
      <c r="L447" s="47"/>
      <c r="M447" s="232"/>
      <c r="N447" s="233"/>
      <c r="O447" s="87"/>
      <c r="P447" s="87"/>
      <c r="Q447" s="87"/>
      <c r="R447" s="87"/>
      <c r="S447" s="87"/>
      <c r="T447" s="88"/>
      <c r="U447" s="41"/>
      <c r="V447" s="41"/>
      <c r="W447" s="41"/>
      <c r="X447" s="41"/>
      <c r="Y447" s="41"/>
      <c r="Z447" s="41"/>
      <c r="AA447" s="41"/>
      <c r="AB447" s="41"/>
      <c r="AC447" s="41"/>
      <c r="AD447" s="41"/>
      <c r="AE447" s="41"/>
      <c r="AT447" s="20" t="s">
        <v>188</v>
      </c>
      <c r="AU447" s="20" t="s">
        <v>83</v>
      </c>
    </row>
    <row r="448" s="12" customFormat="1" ht="22.8" customHeight="1">
      <c r="A448" s="12"/>
      <c r="B448" s="200"/>
      <c r="C448" s="201"/>
      <c r="D448" s="202" t="s">
        <v>73</v>
      </c>
      <c r="E448" s="214" t="s">
        <v>753</v>
      </c>
      <c r="F448" s="214" t="s">
        <v>754</v>
      </c>
      <c r="G448" s="201"/>
      <c r="H448" s="201"/>
      <c r="I448" s="204"/>
      <c r="J448" s="215">
        <f>BK448</f>
        <v>0</v>
      </c>
      <c r="K448" s="201"/>
      <c r="L448" s="206"/>
      <c r="M448" s="207"/>
      <c r="N448" s="208"/>
      <c r="O448" s="208"/>
      <c r="P448" s="209">
        <f>SUM(P449:P524)</f>
        <v>0</v>
      </c>
      <c r="Q448" s="208"/>
      <c r="R448" s="209">
        <f>SUM(R449:R524)</f>
        <v>25.199002919999998</v>
      </c>
      <c r="S448" s="208"/>
      <c r="T448" s="210">
        <f>SUM(T449:T524)</f>
        <v>0</v>
      </c>
      <c r="U448" s="12"/>
      <c r="V448" s="12"/>
      <c r="W448" s="12"/>
      <c r="X448" s="12"/>
      <c r="Y448" s="12"/>
      <c r="Z448" s="12"/>
      <c r="AA448" s="12"/>
      <c r="AB448" s="12"/>
      <c r="AC448" s="12"/>
      <c r="AD448" s="12"/>
      <c r="AE448" s="12"/>
      <c r="AR448" s="211" t="s">
        <v>83</v>
      </c>
      <c r="AT448" s="212" t="s">
        <v>73</v>
      </c>
      <c r="AU448" s="212" t="s">
        <v>81</v>
      </c>
      <c r="AY448" s="211" t="s">
        <v>180</v>
      </c>
      <c r="BK448" s="213">
        <f>SUM(BK449:BK524)</f>
        <v>0</v>
      </c>
    </row>
    <row r="449" s="2" customFormat="1" ht="37.8" customHeight="1">
      <c r="A449" s="41"/>
      <c r="B449" s="42"/>
      <c r="C449" s="216" t="s">
        <v>755</v>
      </c>
      <c r="D449" s="216" t="s">
        <v>182</v>
      </c>
      <c r="E449" s="217" t="s">
        <v>756</v>
      </c>
      <c r="F449" s="218" t="s">
        <v>757</v>
      </c>
      <c r="G449" s="219" t="s">
        <v>122</v>
      </c>
      <c r="H449" s="220">
        <v>13.531000000000001</v>
      </c>
      <c r="I449" s="221"/>
      <c r="J449" s="222">
        <f>ROUND(I449*H449,2)</f>
        <v>0</v>
      </c>
      <c r="K449" s="218" t="s">
        <v>202</v>
      </c>
      <c r="L449" s="47"/>
      <c r="M449" s="223" t="s">
        <v>19</v>
      </c>
      <c r="N449" s="224" t="s">
        <v>45</v>
      </c>
      <c r="O449" s="87"/>
      <c r="P449" s="225">
        <f>O449*H449</f>
        <v>0</v>
      </c>
      <c r="Q449" s="225">
        <v>0.00107</v>
      </c>
      <c r="R449" s="225">
        <f>Q449*H449</f>
        <v>0.01447817</v>
      </c>
      <c r="S449" s="225">
        <v>0</v>
      </c>
      <c r="T449" s="226">
        <f>S449*H449</f>
        <v>0</v>
      </c>
      <c r="U449" s="41"/>
      <c r="V449" s="41"/>
      <c r="W449" s="41"/>
      <c r="X449" s="41"/>
      <c r="Y449" s="41"/>
      <c r="Z449" s="41"/>
      <c r="AA449" s="41"/>
      <c r="AB449" s="41"/>
      <c r="AC449" s="41"/>
      <c r="AD449" s="41"/>
      <c r="AE449" s="41"/>
      <c r="AR449" s="227" t="s">
        <v>279</v>
      </c>
      <c r="AT449" s="227" t="s">
        <v>182</v>
      </c>
      <c r="AU449" s="227" t="s">
        <v>83</v>
      </c>
      <c r="AY449" s="20" t="s">
        <v>180</v>
      </c>
      <c r="BE449" s="228">
        <f>IF(N449="základní",J449,0)</f>
        <v>0</v>
      </c>
      <c r="BF449" s="228">
        <f>IF(N449="snížená",J449,0)</f>
        <v>0</v>
      </c>
      <c r="BG449" s="228">
        <f>IF(N449="zákl. přenesená",J449,0)</f>
        <v>0</v>
      </c>
      <c r="BH449" s="228">
        <f>IF(N449="sníž. přenesená",J449,0)</f>
        <v>0</v>
      </c>
      <c r="BI449" s="228">
        <f>IF(N449="nulová",J449,0)</f>
        <v>0</v>
      </c>
      <c r="BJ449" s="20" t="s">
        <v>81</v>
      </c>
      <c r="BK449" s="228">
        <f>ROUND(I449*H449,2)</f>
        <v>0</v>
      </c>
      <c r="BL449" s="20" t="s">
        <v>279</v>
      </c>
      <c r="BM449" s="227" t="s">
        <v>758</v>
      </c>
    </row>
    <row r="450" s="14" customFormat="1">
      <c r="A450" s="14"/>
      <c r="B450" s="245"/>
      <c r="C450" s="246"/>
      <c r="D450" s="236" t="s">
        <v>190</v>
      </c>
      <c r="E450" s="247" t="s">
        <v>19</v>
      </c>
      <c r="F450" s="248" t="s">
        <v>759</v>
      </c>
      <c r="G450" s="246"/>
      <c r="H450" s="249">
        <v>6.2430000000000003</v>
      </c>
      <c r="I450" s="250"/>
      <c r="J450" s="246"/>
      <c r="K450" s="246"/>
      <c r="L450" s="251"/>
      <c r="M450" s="252"/>
      <c r="N450" s="253"/>
      <c r="O450" s="253"/>
      <c r="P450" s="253"/>
      <c r="Q450" s="253"/>
      <c r="R450" s="253"/>
      <c r="S450" s="253"/>
      <c r="T450" s="254"/>
      <c r="U450" s="14"/>
      <c r="V450" s="14"/>
      <c r="W450" s="14"/>
      <c r="X450" s="14"/>
      <c r="Y450" s="14"/>
      <c r="Z450" s="14"/>
      <c r="AA450" s="14"/>
      <c r="AB450" s="14"/>
      <c r="AC450" s="14"/>
      <c r="AD450" s="14"/>
      <c r="AE450" s="14"/>
      <c r="AT450" s="255" t="s">
        <v>190</v>
      </c>
      <c r="AU450" s="255" t="s">
        <v>83</v>
      </c>
      <c r="AV450" s="14" t="s">
        <v>83</v>
      </c>
      <c r="AW450" s="14" t="s">
        <v>34</v>
      </c>
      <c r="AX450" s="14" t="s">
        <v>74</v>
      </c>
      <c r="AY450" s="255" t="s">
        <v>180</v>
      </c>
    </row>
    <row r="451" s="14" customFormat="1">
      <c r="A451" s="14"/>
      <c r="B451" s="245"/>
      <c r="C451" s="246"/>
      <c r="D451" s="236" t="s">
        <v>190</v>
      </c>
      <c r="E451" s="247" t="s">
        <v>19</v>
      </c>
      <c r="F451" s="248" t="s">
        <v>760</v>
      </c>
      <c r="G451" s="246"/>
      <c r="H451" s="249">
        <v>7.2880000000000003</v>
      </c>
      <c r="I451" s="250"/>
      <c r="J451" s="246"/>
      <c r="K451" s="246"/>
      <c r="L451" s="251"/>
      <c r="M451" s="252"/>
      <c r="N451" s="253"/>
      <c r="O451" s="253"/>
      <c r="P451" s="253"/>
      <c r="Q451" s="253"/>
      <c r="R451" s="253"/>
      <c r="S451" s="253"/>
      <c r="T451" s="254"/>
      <c r="U451" s="14"/>
      <c r="V451" s="14"/>
      <c r="W451" s="14"/>
      <c r="X451" s="14"/>
      <c r="Y451" s="14"/>
      <c r="Z451" s="14"/>
      <c r="AA451" s="14"/>
      <c r="AB451" s="14"/>
      <c r="AC451" s="14"/>
      <c r="AD451" s="14"/>
      <c r="AE451" s="14"/>
      <c r="AT451" s="255" t="s">
        <v>190</v>
      </c>
      <c r="AU451" s="255" t="s">
        <v>83</v>
      </c>
      <c r="AV451" s="14" t="s">
        <v>83</v>
      </c>
      <c r="AW451" s="14" t="s">
        <v>34</v>
      </c>
      <c r="AX451" s="14" t="s">
        <v>74</v>
      </c>
      <c r="AY451" s="255" t="s">
        <v>180</v>
      </c>
    </row>
    <row r="452" s="15" customFormat="1">
      <c r="A452" s="15"/>
      <c r="B452" s="256"/>
      <c r="C452" s="257"/>
      <c r="D452" s="236" t="s">
        <v>190</v>
      </c>
      <c r="E452" s="258" t="s">
        <v>19</v>
      </c>
      <c r="F452" s="259" t="s">
        <v>227</v>
      </c>
      <c r="G452" s="257"/>
      <c r="H452" s="260">
        <v>13.531000000000001</v>
      </c>
      <c r="I452" s="261"/>
      <c r="J452" s="257"/>
      <c r="K452" s="257"/>
      <c r="L452" s="262"/>
      <c r="M452" s="263"/>
      <c r="N452" s="264"/>
      <c r="O452" s="264"/>
      <c r="P452" s="264"/>
      <c r="Q452" s="264"/>
      <c r="R452" s="264"/>
      <c r="S452" s="264"/>
      <c r="T452" s="265"/>
      <c r="U452" s="15"/>
      <c r="V452" s="15"/>
      <c r="W452" s="15"/>
      <c r="X452" s="15"/>
      <c r="Y452" s="15"/>
      <c r="Z452" s="15"/>
      <c r="AA452" s="15"/>
      <c r="AB452" s="15"/>
      <c r="AC452" s="15"/>
      <c r="AD452" s="15"/>
      <c r="AE452" s="15"/>
      <c r="AT452" s="266" t="s">
        <v>190</v>
      </c>
      <c r="AU452" s="266" t="s">
        <v>83</v>
      </c>
      <c r="AV452" s="15" t="s">
        <v>186</v>
      </c>
      <c r="AW452" s="15" t="s">
        <v>34</v>
      </c>
      <c r="AX452" s="15" t="s">
        <v>81</v>
      </c>
      <c r="AY452" s="266" t="s">
        <v>180</v>
      </c>
    </row>
    <row r="453" s="2" customFormat="1" ht="24.15" customHeight="1">
      <c r="A453" s="41"/>
      <c r="B453" s="42"/>
      <c r="C453" s="216" t="s">
        <v>761</v>
      </c>
      <c r="D453" s="216" t="s">
        <v>182</v>
      </c>
      <c r="E453" s="217" t="s">
        <v>762</v>
      </c>
      <c r="F453" s="218" t="s">
        <v>763</v>
      </c>
      <c r="G453" s="219" t="s">
        <v>122</v>
      </c>
      <c r="H453" s="220">
        <v>6.4539999999999997</v>
      </c>
      <c r="I453" s="221"/>
      <c r="J453" s="222">
        <f>ROUND(I453*H453,2)</f>
        <v>0</v>
      </c>
      <c r="K453" s="218" t="s">
        <v>185</v>
      </c>
      <c r="L453" s="47"/>
      <c r="M453" s="223" t="s">
        <v>19</v>
      </c>
      <c r="N453" s="224" t="s">
        <v>45</v>
      </c>
      <c r="O453" s="87"/>
      <c r="P453" s="225">
        <f>O453*H453</f>
        <v>0</v>
      </c>
      <c r="Q453" s="225">
        <v>0.012200000000000001</v>
      </c>
      <c r="R453" s="225">
        <f>Q453*H453</f>
        <v>0.078738799999999998</v>
      </c>
      <c r="S453" s="225">
        <v>0</v>
      </c>
      <c r="T453" s="226">
        <f>S453*H453</f>
        <v>0</v>
      </c>
      <c r="U453" s="41"/>
      <c r="V453" s="41"/>
      <c r="W453" s="41"/>
      <c r="X453" s="41"/>
      <c r="Y453" s="41"/>
      <c r="Z453" s="41"/>
      <c r="AA453" s="41"/>
      <c r="AB453" s="41"/>
      <c r="AC453" s="41"/>
      <c r="AD453" s="41"/>
      <c r="AE453" s="41"/>
      <c r="AR453" s="227" t="s">
        <v>279</v>
      </c>
      <c r="AT453" s="227" t="s">
        <v>182</v>
      </c>
      <c r="AU453" s="227" t="s">
        <v>83</v>
      </c>
      <c r="AY453" s="20" t="s">
        <v>180</v>
      </c>
      <c r="BE453" s="228">
        <f>IF(N453="základní",J453,0)</f>
        <v>0</v>
      </c>
      <c r="BF453" s="228">
        <f>IF(N453="snížená",J453,0)</f>
        <v>0</v>
      </c>
      <c r="BG453" s="228">
        <f>IF(N453="zákl. přenesená",J453,0)</f>
        <v>0</v>
      </c>
      <c r="BH453" s="228">
        <f>IF(N453="sníž. přenesená",J453,0)</f>
        <v>0</v>
      </c>
      <c r="BI453" s="228">
        <f>IF(N453="nulová",J453,0)</f>
        <v>0</v>
      </c>
      <c r="BJ453" s="20" t="s">
        <v>81</v>
      </c>
      <c r="BK453" s="228">
        <f>ROUND(I453*H453,2)</f>
        <v>0</v>
      </c>
      <c r="BL453" s="20" t="s">
        <v>279</v>
      </c>
      <c r="BM453" s="227" t="s">
        <v>764</v>
      </c>
    </row>
    <row r="454" s="2" customFormat="1">
      <c r="A454" s="41"/>
      <c r="B454" s="42"/>
      <c r="C454" s="43"/>
      <c r="D454" s="229" t="s">
        <v>188</v>
      </c>
      <c r="E454" s="43"/>
      <c r="F454" s="230" t="s">
        <v>765</v>
      </c>
      <c r="G454" s="43"/>
      <c r="H454" s="43"/>
      <c r="I454" s="231"/>
      <c r="J454" s="43"/>
      <c r="K454" s="43"/>
      <c r="L454" s="47"/>
      <c r="M454" s="232"/>
      <c r="N454" s="233"/>
      <c r="O454" s="87"/>
      <c r="P454" s="87"/>
      <c r="Q454" s="87"/>
      <c r="R454" s="87"/>
      <c r="S454" s="87"/>
      <c r="T454" s="88"/>
      <c r="U454" s="41"/>
      <c r="V454" s="41"/>
      <c r="W454" s="41"/>
      <c r="X454" s="41"/>
      <c r="Y454" s="41"/>
      <c r="Z454" s="41"/>
      <c r="AA454" s="41"/>
      <c r="AB454" s="41"/>
      <c r="AC454" s="41"/>
      <c r="AD454" s="41"/>
      <c r="AE454" s="41"/>
      <c r="AT454" s="20" t="s">
        <v>188</v>
      </c>
      <c r="AU454" s="20" t="s">
        <v>83</v>
      </c>
    </row>
    <row r="455" s="13" customFormat="1">
      <c r="A455" s="13"/>
      <c r="B455" s="234"/>
      <c r="C455" s="235"/>
      <c r="D455" s="236" t="s">
        <v>190</v>
      </c>
      <c r="E455" s="237" t="s">
        <v>19</v>
      </c>
      <c r="F455" s="238" t="s">
        <v>766</v>
      </c>
      <c r="G455" s="235"/>
      <c r="H455" s="237" t="s">
        <v>19</v>
      </c>
      <c r="I455" s="239"/>
      <c r="J455" s="235"/>
      <c r="K455" s="235"/>
      <c r="L455" s="240"/>
      <c r="M455" s="241"/>
      <c r="N455" s="242"/>
      <c r="O455" s="242"/>
      <c r="P455" s="242"/>
      <c r="Q455" s="242"/>
      <c r="R455" s="242"/>
      <c r="S455" s="242"/>
      <c r="T455" s="243"/>
      <c r="U455" s="13"/>
      <c r="V455" s="13"/>
      <c r="W455" s="13"/>
      <c r="X455" s="13"/>
      <c r="Y455" s="13"/>
      <c r="Z455" s="13"/>
      <c r="AA455" s="13"/>
      <c r="AB455" s="13"/>
      <c r="AC455" s="13"/>
      <c r="AD455" s="13"/>
      <c r="AE455" s="13"/>
      <c r="AT455" s="244" t="s">
        <v>190</v>
      </c>
      <c r="AU455" s="244" t="s">
        <v>83</v>
      </c>
      <c r="AV455" s="13" t="s">
        <v>81</v>
      </c>
      <c r="AW455" s="13" t="s">
        <v>34</v>
      </c>
      <c r="AX455" s="13" t="s">
        <v>74</v>
      </c>
      <c r="AY455" s="244" t="s">
        <v>180</v>
      </c>
    </row>
    <row r="456" s="14" customFormat="1">
      <c r="A456" s="14"/>
      <c r="B456" s="245"/>
      <c r="C456" s="246"/>
      <c r="D456" s="236" t="s">
        <v>190</v>
      </c>
      <c r="E456" s="247" t="s">
        <v>19</v>
      </c>
      <c r="F456" s="248" t="s">
        <v>767</v>
      </c>
      <c r="G456" s="246"/>
      <c r="H456" s="249">
        <v>3.9900000000000002</v>
      </c>
      <c r="I456" s="250"/>
      <c r="J456" s="246"/>
      <c r="K456" s="246"/>
      <c r="L456" s="251"/>
      <c r="M456" s="252"/>
      <c r="N456" s="253"/>
      <c r="O456" s="253"/>
      <c r="P456" s="253"/>
      <c r="Q456" s="253"/>
      <c r="R456" s="253"/>
      <c r="S456" s="253"/>
      <c r="T456" s="254"/>
      <c r="U456" s="14"/>
      <c r="V456" s="14"/>
      <c r="W456" s="14"/>
      <c r="X456" s="14"/>
      <c r="Y456" s="14"/>
      <c r="Z456" s="14"/>
      <c r="AA456" s="14"/>
      <c r="AB456" s="14"/>
      <c r="AC456" s="14"/>
      <c r="AD456" s="14"/>
      <c r="AE456" s="14"/>
      <c r="AT456" s="255" t="s">
        <v>190</v>
      </c>
      <c r="AU456" s="255" t="s">
        <v>83</v>
      </c>
      <c r="AV456" s="14" t="s">
        <v>83</v>
      </c>
      <c r="AW456" s="14" t="s">
        <v>34</v>
      </c>
      <c r="AX456" s="14" t="s">
        <v>74</v>
      </c>
      <c r="AY456" s="255" t="s">
        <v>180</v>
      </c>
    </row>
    <row r="457" s="14" customFormat="1">
      <c r="A457" s="14"/>
      <c r="B457" s="245"/>
      <c r="C457" s="246"/>
      <c r="D457" s="236" t="s">
        <v>190</v>
      </c>
      <c r="E457" s="247" t="s">
        <v>19</v>
      </c>
      <c r="F457" s="248" t="s">
        <v>768</v>
      </c>
      <c r="G457" s="246"/>
      <c r="H457" s="249">
        <v>2.464</v>
      </c>
      <c r="I457" s="250"/>
      <c r="J457" s="246"/>
      <c r="K457" s="246"/>
      <c r="L457" s="251"/>
      <c r="M457" s="252"/>
      <c r="N457" s="253"/>
      <c r="O457" s="253"/>
      <c r="P457" s="253"/>
      <c r="Q457" s="253"/>
      <c r="R457" s="253"/>
      <c r="S457" s="253"/>
      <c r="T457" s="254"/>
      <c r="U457" s="14"/>
      <c r="V457" s="14"/>
      <c r="W457" s="14"/>
      <c r="X457" s="14"/>
      <c r="Y457" s="14"/>
      <c r="Z457" s="14"/>
      <c r="AA457" s="14"/>
      <c r="AB457" s="14"/>
      <c r="AC457" s="14"/>
      <c r="AD457" s="14"/>
      <c r="AE457" s="14"/>
      <c r="AT457" s="255" t="s">
        <v>190</v>
      </c>
      <c r="AU457" s="255" t="s">
        <v>83</v>
      </c>
      <c r="AV457" s="14" t="s">
        <v>83</v>
      </c>
      <c r="AW457" s="14" t="s">
        <v>34</v>
      </c>
      <c r="AX457" s="14" t="s">
        <v>74</v>
      </c>
      <c r="AY457" s="255" t="s">
        <v>180</v>
      </c>
    </row>
    <row r="458" s="15" customFormat="1">
      <c r="A458" s="15"/>
      <c r="B458" s="256"/>
      <c r="C458" s="257"/>
      <c r="D458" s="236" t="s">
        <v>190</v>
      </c>
      <c r="E458" s="258" t="s">
        <v>19</v>
      </c>
      <c r="F458" s="259" t="s">
        <v>227</v>
      </c>
      <c r="G458" s="257"/>
      <c r="H458" s="260">
        <v>6.4540000000000006</v>
      </c>
      <c r="I458" s="261"/>
      <c r="J458" s="257"/>
      <c r="K458" s="257"/>
      <c r="L458" s="262"/>
      <c r="M458" s="263"/>
      <c r="N458" s="264"/>
      <c r="O458" s="264"/>
      <c r="P458" s="264"/>
      <c r="Q458" s="264"/>
      <c r="R458" s="264"/>
      <c r="S458" s="264"/>
      <c r="T458" s="265"/>
      <c r="U458" s="15"/>
      <c r="V458" s="15"/>
      <c r="W458" s="15"/>
      <c r="X458" s="15"/>
      <c r="Y458" s="15"/>
      <c r="Z458" s="15"/>
      <c r="AA458" s="15"/>
      <c r="AB458" s="15"/>
      <c r="AC458" s="15"/>
      <c r="AD458" s="15"/>
      <c r="AE458" s="15"/>
      <c r="AT458" s="266" t="s">
        <v>190</v>
      </c>
      <c r="AU458" s="266" t="s">
        <v>83</v>
      </c>
      <c r="AV458" s="15" t="s">
        <v>186</v>
      </c>
      <c r="AW458" s="15" t="s">
        <v>34</v>
      </c>
      <c r="AX458" s="15" t="s">
        <v>81</v>
      </c>
      <c r="AY458" s="266" t="s">
        <v>180</v>
      </c>
    </row>
    <row r="459" s="2" customFormat="1" ht="24.15" customHeight="1">
      <c r="A459" s="41"/>
      <c r="B459" s="42"/>
      <c r="C459" s="216" t="s">
        <v>769</v>
      </c>
      <c r="D459" s="216" t="s">
        <v>182</v>
      </c>
      <c r="E459" s="217" t="s">
        <v>770</v>
      </c>
      <c r="F459" s="218" t="s">
        <v>771</v>
      </c>
      <c r="G459" s="219" t="s">
        <v>122</v>
      </c>
      <c r="H459" s="220">
        <v>2.8999999999999999</v>
      </c>
      <c r="I459" s="221"/>
      <c r="J459" s="222">
        <f>ROUND(I459*H459,2)</f>
        <v>0</v>
      </c>
      <c r="K459" s="218" t="s">
        <v>202</v>
      </c>
      <c r="L459" s="47"/>
      <c r="M459" s="223" t="s">
        <v>19</v>
      </c>
      <c r="N459" s="224" t="s">
        <v>45</v>
      </c>
      <c r="O459" s="87"/>
      <c r="P459" s="225">
        <f>O459*H459</f>
        <v>0</v>
      </c>
      <c r="Q459" s="225">
        <v>0.015769999999999999</v>
      </c>
      <c r="R459" s="225">
        <f>Q459*H459</f>
        <v>0.045732999999999996</v>
      </c>
      <c r="S459" s="225">
        <v>0</v>
      </c>
      <c r="T459" s="226">
        <f>S459*H459</f>
        <v>0</v>
      </c>
      <c r="U459" s="41"/>
      <c r="V459" s="41"/>
      <c r="W459" s="41"/>
      <c r="X459" s="41"/>
      <c r="Y459" s="41"/>
      <c r="Z459" s="41"/>
      <c r="AA459" s="41"/>
      <c r="AB459" s="41"/>
      <c r="AC459" s="41"/>
      <c r="AD459" s="41"/>
      <c r="AE459" s="41"/>
      <c r="AR459" s="227" t="s">
        <v>279</v>
      </c>
      <c r="AT459" s="227" t="s">
        <v>182</v>
      </c>
      <c r="AU459" s="227" t="s">
        <v>83</v>
      </c>
      <c r="AY459" s="20" t="s">
        <v>180</v>
      </c>
      <c r="BE459" s="228">
        <f>IF(N459="základní",J459,0)</f>
        <v>0</v>
      </c>
      <c r="BF459" s="228">
        <f>IF(N459="snížená",J459,0)</f>
        <v>0</v>
      </c>
      <c r="BG459" s="228">
        <f>IF(N459="zákl. přenesená",J459,0)</f>
        <v>0</v>
      </c>
      <c r="BH459" s="228">
        <f>IF(N459="sníž. přenesená",J459,0)</f>
        <v>0</v>
      </c>
      <c r="BI459" s="228">
        <f>IF(N459="nulová",J459,0)</f>
        <v>0</v>
      </c>
      <c r="BJ459" s="20" t="s">
        <v>81</v>
      </c>
      <c r="BK459" s="228">
        <f>ROUND(I459*H459,2)</f>
        <v>0</v>
      </c>
      <c r="BL459" s="20" t="s">
        <v>279</v>
      </c>
      <c r="BM459" s="227" t="s">
        <v>772</v>
      </c>
    </row>
    <row r="460" s="13" customFormat="1">
      <c r="A460" s="13"/>
      <c r="B460" s="234"/>
      <c r="C460" s="235"/>
      <c r="D460" s="236" t="s">
        <v>190</v>
      </c>
      <c r="E460" s="237" t="s">
        <v>19</v>
      </c>
      <c r="F460" s="238" t="s">
        <v>620</v>
      </c>
      <c r="G460" s="235"/>
      <c r="H460" s="237" t="s">
        <v>19</v>
      </c>
      <c r="I460" s="239"/>
      <c r="J460" s="235"/>
      <c r="K460" s="235"/>
      <c r="L460" s="240"/>
      <c r="M460" s="241"/>
      <c r="N460" s="242"/>
      <c r="O460" s="242"/>
      <c r="P460" s="242"/>
      <c r="Q460" s="242"/>
      <c r="R460" s="242"/>
      <c r="S460" s="242"/>
      <c r="T460" s="243"/>
      <c r="U460" s="13"/>
      <c r="V460" s="13"/>
      <c r="W460" s="13"/>
      <c r="X460" s="13"/>
      <c r="Y460" s="13"/>
      <c r="Z460" s="13"/>
      <c r="AA460" s="13"/>
      <c r="AB460" s="13"/>
      <c r="AC460" s="13"/>
      <c r="AD460" s="13"/>
      <c r="AE460" s="13"/>
      <c r="AT460" s="244" t="s">
        <v>190</v>
      </c>
      <c r="AU460" s="244" t="s">
        <v>83</v>
      </c>
      <c r="AV460" s="13" t="s">
        <v>81</v>
      </c>
      <c r="AW460" s="13" t="s">
        <v>34</v>
      </c>
      <c r="AX460" s="13" t="s">
        <v>74</v>
      </c>
      <c r="AY460" s="244" t="s">
        <v>180</v>
      </c>
    </row>
    <row r="461" s="14" customFormat="1">
      <c r="A461" s="14"/>
      <c r="B461" s="245"/>
      <c r="C461" s="246"/>
      <c r="D461" s="236" t="s">
        <v>190</v>
      </c>
      <c r="E461" s="247" t="s">
        <v>19</v>
      </c>
      <c r="F461" s="248" t="s">
        <v>773</v>
      </c>
      <c r="G461" s="246"/>
      <c r="H461" s="249">
        <v>2.8999999999999999</v>
      </c>
      <c r="I461" s="250"/>
      <c r="J461" s="246"/>
      <c r="K461" s="246"/>
      <c r="L461" s="251"/>
      <c r="M461" s="252"/>
      <c r="N461" s="253"/>
      <c r="O461" s="253"/>
      <c r="P461" s="253"/>
      <c r="Q461" s="253"/>
      <c r="R461" s="253"/>
      <c r="S461" s="253"/>
      <c r="T461" s="254"/>
      <c r="U461" s="14"/>
      <c r="V461" s="14"/>
      <c r="W461" s="14"/>
      <c r="X461" s="14"/>
      <c r="Y461" s="14"/>
      <c r="Z461" s="14"/>
      <c r="AA461" s="14"/>
      <c r="AB461" s="14"/>
      <c r="AC461" s="14"/>
      <c r="AD461" s="14"/>
      <c r="AE461" s="14"/>
      <c r="AT461" s="255" t="s">
        <v>190</v>
      </c>
      <c r="AU461" s="255" t="s">
        <v>83</v>
      </c>
      <c r="AV461" s="14" t="s">
        <v>83</v>
      </c>
      <c r="AW461" s="14" t="s">
        <v>34</v>
      </c>
      <c r="AX461" s="14" t="s">
        <v>81</v>
      </c>
      <c r="AY461" s="255" t="s">
        <v>180</v>
      </c>
    </row>
    <row r="462" s="2" customFormat="1" ht="33" customHeight="1">
      <c r="A462" s="41"/>
      <c r="B462" s="42"/>
      <c r="C462" s="216" t="s">
        <v>774</v>
      </c>
      <c r="D462" s="216" t="s">
        <v>182</v>
      </c>
      <c r="E462" s="217" t="s">
        <v>775</v>
      </c>
      <c r="F462" s="218" t="s">
        <v>776</v>
      </c>
      <c r="G462" s="219" t="s">
        <v>122</v>
      </c>
      <c r="H462" s="220">
        <v>165.27000000000001</v>
      </c>
      <c r="I462" s="221"/>
      <c r="J462" s="222">
        <f>ROUND(I462*H462,2)</f>
        <v>0</v>
      </c>
      <c r="K462" s="218" t="s">
        <v>185</v>
      </c>
      <c r="L462" s="47"/>
      <c r="M462" s="223" t="s">
        <v>19</v>
      </c>
      <c r="N462" s="224" t="s">
        <v>45</v>
      </c>
      <c r="O462" s="87"/>
      <c r="P462" s="225">
        <f>O462*H462</f>
        <v>0</v>
      </c>
      <c r="Q462" s="225">
        <v>0.02487</v>
      </c>
      <c r="R462" s="225">
        <f>Q462*H462</f>
        <v>4.1102648999999998</v>
      </c>
      <c r="S462" s="225">
        <v>0</v>
      </c>
      <c r="T462" s="226">
        <f>S462*H462</f>
        <v>0</v>
      </c>
      <c r="U462" s="41"/>
      <c r="V462" s="41"/>
      <c r="W462" s="41"/>
      <c r="X462" s="41"/>
      <c r="Y462" s="41"/>
      <c r="Z462" s="41"/>
      <c r="AA462" s="41"/>
      <c r="AB462" s="41"/>
      <c r="AC462" s="41"/>
      <c r="AD462" s="41"/>
      <c r="AE462" s="41"/>
      <c r="AR462" s="227" t="s">
        <v>279</v>
      </c>
      <c r="AT462" s="227" t="s">
        <v>182</v>
      </c>
      <c r="AU462" s="227" t="s">
        <v>83</v>
      </c>
      <c r="AY462" s="20" t="s">
        <v>180</v>
      </c>
      <c r="BE462" s="228">
        <f>IF(N462="základní",J462,0)</f>
        <v>0</v>
      </c>
      <c r="BF462" s="228">
        <f>IF(N462="snížená",J462,0)</f>
        <v>0</v>
      </c>
      <c r="BG462" s="228">
        <f>IF(N462="zákl. přenesená",J462,0)</f>
        <v>0</v>
      </c>
      <c r="BH462" s="228">
        <f>IF(N462="sníž. přenesená",J462,0)</f>
        <v>0</v>
      </c>
      <c r="BI462" s="228">
        <f>IF(N462="nulová",J462,0)</f>
        <v>0</v>
      </c>
      <c r="BJ462" s="20" t="s">
        <v>81</v>
      </c>
      <c r="BK462" s="228">
        <f>ROUND(I462*H462,2)</f>
        <v>0</v>
      </c>
      <c r="BL462" s="20" t="s">
        <v>279</v>
      </c>
      <c r="BM462" s="227" t="s">
        <v>777</v>
      </c>
    </row>
    <row r="463" s="2" customFormat="1">
      <c r="A463" s="41"/>
      <c r="B463" s="42"/>
      <c r="C463" s="43"/>
      <c r="D463" s="229" t="s">
        <v>188</v>
      </c>
      <c r="E463" s="43"/>
      <c r="F463" s="230" t="s">
        <v>778</v>
      </c>
      <c r="G463" s="43"/>
      <c r="H463" s="43"/>
      <c r="I463" s="231"/>
      <c r="J463" s="43"/>
      <c r="K463" s="43"/>
      <c r="L463" s="47"/>
      <c r="M463" s="232"/>
      <c r="N463" s="233"/>
      <c r="O463" s="87"/>
      <c r="P463" s="87"/>
      <c r="Q463" s="87"/>
      <c r="R463" s="87"/>
      <c r="S463" s="87"/>
      <c r="T463" s="88"/>
      <c r="U463" s="41"/>
      <c r="V463" s="41"/>
      <c r="W463" s="41"/>
      <c r="X463" s="41"/>
      <c r="Y463" s="41"/>
      <c r="Z463" s="41"/>
      <c r="AA463" s="41"/>
      <c r="AB463" s="41"/>
      <c r="AC463" s="41"/>
      <c r="AD463" s="41"/>
      <c r="AE463" s="41"/>
      <c r="AT463" s="20" t="s">
        <v>188</v>
      </c>
      <c r="AU463" s="20" t="s">
        <v>83</v>
      </c>
    </row>
    <row r="464" s="14" customFormat="1">
      <c r="A464" s="14"/>
      <c r="B464" s="245"/>
      <c r="C464" s="246"/>
      <c r="D464" s="236" t="s">
        <v>190</v>
      </c>
      <c r="E464" s="247" t="s">
        <v>19</v>
      </c>
      <c r="F464" s="248" t="s">
        <v>514</v>
      </c>
      <c r="G464" s="246"/>
      <c r="H464" s="249">
        <v>136</v>
      </c>
      <c r="I464" s="250"/>
      <c r="J464" s="246"/>
      <c r="K464" s="246"/>
      <c r="L464" s="251"/>
      <c r="M464" s="252"/>
      <c r="N464" s="253"/>
      <c r="O464" s="253"/>
      <c r="P464" s="253"/>
      <c r="Q464" s="253"/>
      <c r="R464" s="253"/>
      <c r="S464" s="253"/>
      <c r="T464" s="254"/>
      <c r="U464" s="14"/>
      <c r="V464" s="14"/>
      <c r="W464" s="14"/>
      <c r="X464" s="14"/>
      <c r="Y464" s="14"/>
      <c r="Z464" s="14"/>
      <c r="AA464" s="14"/>
      <c r="AB464" s="14"/>
      <c r="AC464" s="14"/>
      <c r="AD464" s="14"/>
      <c r="AE464" s="14"/>
      <c r="AT464" s="255" t="s">
        <v>190</v>
      </c>
      <c r="AU464" s="255" t="s">
        <v>83</v>
      </c>
      <c r="AV464" s="14" t="s">
        <v>83</v>
      </c>
      <c r="AW464" s="14" t="s">
        <v>34</v>
      </c>
      <c r="AX464" s="14" t="s">
        <v>74</v>
      </c>
      <c r="AY464" s="255" t="s">
        <v>180</v>
      </c>
    </row>
    <row r="465" s="14" customFormat="1">
      <c r="A465" s="14"/>
      <c r="B465" s="245"/>
      <c r="C465" s="246"/>
      <c r="D465" s="236" t="s">
        <v>190</v>
      </c>
      <c r="E465" s="247" t="s">
        <v>19</v>
      </c>
      <c r="F465" s="248" t="s">
        <v>779</v>
      </c>
      <c r="G465" s="246"/>
      <c r="H465" s="249">
        <v>47.5</v>
      </c>
      <c r="I465" s="250"/>
      <c r="J465" s="246"/>
      <c r="K465" s="246"/>
      <c r="L465" s="251"/>
      <c r="M465" s="252"/>
      <c r="N465" s="253"/>
      <c r="O465" s="253"/>
      <c r="P465" s="253"/>
      <c r="Q465" s="253"/>
      <c r="R465" s="253"/>
      <c r="S465" s="253"/>
      <c r="T465" s="254"/>
      <c r="U465" s="14"/>
      <c r="V465" s="14"/>
      <c r="W465" s="14"/>
      <c r="X465" s="14"/>
      <c r="Y465" s="14"/>
      <c r="Z465" s="14"/>
      <c r="AA465" s="14"/>
      <c r="AB465" s="14"/>
      <c r="AC465" s="14"/>
      <c r="AD465" s="14"/>
      <c r="AE465" s="14"/>
      <c r="AT465" s="255" t="s">
        <v>190</v>
      </c>
      <c r="AU465" s="255" t="s">
        <v>83</v>
      </c>
      <c r="AV465" s="14" t="s">
        <v>83</v>
      </c>
      <c r="AW465" s="14" t="s">
        <v>34</v>
      </c>
      <c r="AX465" s="14" t="s">
        <v>74</v>
      </c>
      <c r="AY465" s="255" t="s">
        <v>180</v>
      </c>
    </row>
    <row r="466" s="14" customFormat="1">
      <c r="A466" s="14"/>
      <c r="B466" s="245"/>
      <c r="C466" s="246"/>
      <c r="D466" s="236" t="s">
        <v>190</v>
      </c>
      <c r="E466" s="247" t="s">
        <v>19</v>
      </c>
      <c r="F466" s="248" t="s">
        <v>780</v>
      </c>
      <c r="G466" s="246"/>
      <c r="H466" s="249">
        <v>-18.23</v>
      </c>
      <c r="I466" s="250"/>
      <c r="J466" s="246"/>
      <c r="K466" s="246"/>
      <c r="L466" s="251"/>
      <c r="M466" s="252"/>
      <c r="N466" s="253"/>
      <c r="O466" s="253"/>
      <c r="P466" s="253"/>
      <c r="Q466" s="253"/>
      <c r="R466" s="253"/>
      <c r="S466" s="253"/>
      <c r="T466" s="254"/>
      <c r="U466" s="14"/>
      <c r="V466" s="14"/>
      <c r="W466" s="14"/>
      <c r="X466" s="14"/>
      <c r="Y466" s="14"/>
      <c r="Z466" s="14"/>
      <c r="AA466" s="14"/>
      <c r="AB466" s="14"/>
      <c r="AC466" s="14"/>
      <c r="AD466" s="14"/>
      <c r="AE466" s="14"/>
      <c r="AT466" s="255" t="s">
        <v>190</v>
      </c>
      <c r="AU466" s="255" t="s">
        <v>83</v>
      </c>
      <c r="AV466" s="14" t="s">
        <v>83</v>
      </c>
      <c r="AW466" s="14" t="s">
        <v>34</v>
      </c>
      <c r="AX466" s="14" t="s">
        <v>74</v>
      </c>
      <c r="AY466" s="255" t="s">
        <v>180</v>
      </c>
    </row>
    <row r="467" s="15" customFormat="1">
      <c r="A467" s="15"/>
      <c r="B467" s="256"/>
      <c r="C467" s="257"/>
      <c r="D467" s="236" t="s">
        <v>190</v>
      </c>
      <c r="E467" s="258" t="s">
        <v>19</v>
      </c>
      <c r="F467" s="259" t="s">
        <v>227</v>
      </c>
      <c r="G467" s="257"/>
      <c r="H467" s="260">
        <v>165.27000000000001</v>
      </c>
      <c r="I467" s="261"/>
      <c r="J467" s="257"/>
      <c r="K467" s="257"/>
      <c r="L467" s="262"/>
      <c r="M467" s="263"/>
      <c r="N467" s="264"/>
      <c r="O467" s="264"/>
      <c r="P467" s="264"/>
      <c r="Q467" s="264"/>
      <c r="R467" s="264"/>
      <c r="S467" s="264"/>
      <c r="T467" s="265"/>
      <c r="U467" s="15"/>
      <c r="V467" s="15"/>
      <c r="W467" s="15"/>
      <c r="X467" s="15"/>
      <c r="Y467" s="15"/>
      <c r="Z467" s="15"/>
      <c r="AA467" s="15"/>
      <c r="AB467" s="15"/>
      <c r="AC467" s="15"/>
      <c r="AD467" s="15"/>
      <c r="AE467" s="15"/>
      <c r="AT467" s="266" t="s">
        <v>190</v>
      </c>
      <c r="AU467" s="266" t="s">
        <v>83</v>
      </c>
      <c r="AV467" s="15" t="s">
        <v>186</v>
      </c>
      <c r="AW467" s="15" t="s">
        <v>34</v>
      </c>
      <c r="AX467" s="15" t="s">
        <v>81</v>
      </c>
      <c r="AY467" s="266" t="s">
        <v>180</v>
      </c>
    </row>
    <row r="468" s="2" customFormat="1" ht="33" customHeight="1">
      <c r="A468" s="41"/>
      <c r="B468" s="42"/>
      <c r="C468" s="216" t="s">
        <v>781</v>
      </c>
      <c r="D468" s="216" t="s">
        <v>182</v>
      </c>
      <c r="E468" s="217" t="s">
        <v>782</v>
      </c>
      <c r="F468" s="218" t="s">
        <v>783</v>
      </c>
      <c r="G468" s="219" t="s">
        <v>122</v>
      </c>
      <c r="H468" s="220">
        <v>18.23</v>
      </c>
      <c r="I468" s="221"/>
      <c r="J468" s="222">
        <f>ROUND(I468*H468,2)</f>
        <v>0</v>
      </c>
      <c r="K468" s="218" t="s">
        <v>185</v>
      </c>
      <c r="L468" s="47"/>
      <c r="M468" s="223" t="s">
        <v>19</v>
      </c>
      <c r="N468" s="224" t="s">
        <v>45</v>
      </c>
      <c r="O468" s="87"/>
      <c r="P468" s="225">
        <f>O468*H468</f>
        <v>0</v>
      </c>
      <c r="Q468" s="225">
        <v>0.024889999999999999</v>
      </c>
      <c r="R468" s="225">
        <f>Q468*H468</f>
        <v>0.4537447</v>
      </c>
      <c r="S468" s="225">
        <v>0</v>
      </c>
      <c r="T468" s="226">
        <f>S468*H468</f>
        <v>0</v>
      </c>
      <c r="U468" s="41"/>
      <c r="V468" s="41"/>
      <c r="W468" s="41"/>
      <c r="X468" s="41"/>
      <c r="Y468" s="41"/>
      <c r="Z468" s="41"/>
      <c r="AA468" s="41"/>
      <c r="AB468" s="41"/>
      <c r="AC468" s="41"/>
      <c r="AD468" s="41"/>
      <c r="AE468" s="41"/>
      <c r="AR468" s="227" t="s">
        <v>279</v>
      </c>
      <c r="AT468" s="227" t="s">
        <v>182</v>
      </c>
      <c r="AU468" s="227" t="s">
        <v>83</v>
      </c>
      <c r="AY468" s="20" t="s">
        <v>180</v>
      </c>
      <c r="BE468" s="228">
        <f>IF(N468="základní",J468,0)</f>
        <v>0</v>
      </c>
      <c r="BF468" s="228">
        <f>IF(N468="snížená",J468,0)</f>
        <v>0</v>
      </c>
      <c r="BG468" s="228">
        <f>IF(N468="zákl. přenesená",J468,0)</f>
        <v>0</v>
      </c>
      <c r="BH468" s="228">
        <f>IF(N468="sníž. přenesená",J468,0)</f>
        <v>0</v>
      </c>
      <c r="BI468" s="228">
        <f>IF(N468="nulová",J468,0)</f>
        <v>0</v>
      </c>
      <c r="BJ468" s="20" t="s">
        <v>81</v>
      </c>
      <c r="BK468" s="228">
        <f>ROUND(I468*H468,2)</f>
        <v>0</v>
      </c>
      <c r="BL468" s="20" t="s">
        <v>279</v>
      </c>
      <c r="BM468" s="227" t="s">
        <v>784</v>
      </c>
    </row>
    <row r="469" s="2" customFormat="1">
      <c r="A469" s="41"/>
      <c r="B469" s="42"/>
      <c r="C469" s="43"/>
      <c r="D469" s="229" t="s">
        <v>188</v>
      </c>
      <c r="E469" s="43"/>
      <c r="F469" s="230" t="s">
        <v>785</v>
      </c>
      <c r="G469" s="43"/>
      <c r="H469" s="43"/>
      <c r="I469" s="231"/>
      <c r="J469" s="43"/>
      <c r="K469" s="43"/>
      <c r="L469" s="47"/>
      <c r="M469" s="232"/>
      <c r="N469" s="233"/>
      <c r="O469" s="87"/>
      <c r="P469" s="87"/>
      <c r="Q469" s="87"/>
      <c r="R469" s="87"/>
      <c r="S469" s="87"/>
      <c r="T469" s="88"/>
      <c r="U469" s="41"/>
      <c r="V469" s="41"/>
      <c r="W469" s="41"/>
      <c r="X469" s="41"/>
      <c r="Y469" s="41"/>
      <c r="Z469" s="41"/>
      <c r="AA469" s="41"/>
      <c r="AB469" s="41"/>
      <c r="AC469" s="41"/>
      <c r="AD469" s="41"/>
      <c r="AE469" s="41"/>
      <c r="AT469" s="20" t="s">
        <v>188</v>
      </c>
      <c r="AU469" s="20" t="s">
        <v>83</v>
      </c>
    </row>
    <row r="470" s="14" customFormat="1">
      <c r="A470" s="14"/>
      <c r="B470" s="245"/>
      <c r="C470" s="246"/>
      <c r="D470" s="236" t="s">
        <v>190</v>
      </c>
      <c r="E470" s="247" t="s">
        <v>19</v>
      </c>
      <c r="F470" s="248" t="s">
        <v>404</v>
      </c>
      <c r="G470" s="246"/>
      <c r="H470" s="249">
        <v>9</v>
      </c>
      <c r="I470" s="250"/>
      <c r="J470" s="246"/>
      <c r="K470" s="246"/>
      <c r="L470" s="251"/>
      <c r="M470" s="252"/>
      <c r="N470" s="253"/>
      <c r="O470" s="253"/>
      <c r="P470" s="253"/>
      <c r="Q470" s="253"/>
      <c r="R470" s="253"/>
      <c r="S470" s="253"/>
      <c r="T470" s="254"/>
      <c r="U470" s="14"/>
      <c r="V470" s="14"/>
      <c r="W470" s="14"/>
      <c r="X470" s="14"/>
      <c r="Y470" s="14"/>
      <c r="Z470" s="14"/>
      <c r="AA470" s="14"/>
      <c r="AB470" s="14"/>
      <c r="AC470" s="14"/>
      <c r="AD470" s="14"/>
      <c r="AE470" s="14"/>
      <c r="AT470" s="255" t="s">
        <v>190</v>
      </c>
      <c r="AU470" s="255" t="s">
        <v>83</v>
      </c>
      <c r="AV470" s="14" t="s">
        <v>83</v>
      </c>
      <c r="AW470" s="14" t="s">
        <v>34</v>
      </c>
      <c r="AX470" s="14" t="s">
        <v>74</v>
      </c>
      <c r="AY470" s="255" t="s">
        <v>180</v>
      </c>
    </row>
    <row r="471" s="14" customFormat="1">
      <c r="A471" s="14"/>
      <c r="B471" s="245"/>
      <c r="C471" s="246"/>
      <c r="D471" s="236" t="s">
        <v>190</v>
      </c>
      <c r="E471" s="247" t="s">
        <v>19</v>
      </c>
      <c r="F471" s="248" t="s">
        <v>405</v>
      </c>
      <c r="G471" s="246"/>
      <c r="H471" s="249">
        <v>7.7000000000000002</v>
      </c>
      <c r="I471" s="250"/>
      <c r="J471" s="246"/>
      <c r="K471" s="246"/>
      <c r="L471" s="251"/>
      <c r="M471" s="252"/>
      <c r="N471" s="253"/>
      <c r="O471" s="253"/>
      <c r="P471" s="253"/>
      <c r="Q471" s="253"/>
      <c r="R471" s="253"/>
      <c r="S471" s="253"/>
      <c r="T471" s="254"/>
      <c r="U471" s="14"/>
      <c r="V471" s="14"/>
      <c r="W471" s="14"/>
      <c r="X471" s="14"/>
      <c r="Y471" s="14"/>
      <c r="Z471" s="14"/>
      <c r="AA471" s="14"/>
      <c r="AB471" s="14"/>
      <c r="AC471" s="14"/>
      <c r="AD471" s="14"/>
      <c r="AE471" s="14"/>
      <c r="AT471" s="255" t="s">
        <v>190</v>
      </c>
      <c r="AU471" s="255" t="s">
        <v>83</v>
      </c>
      <c r="AV471" s="14" t="s">
        <v>83</v>
      </c>
      <c r="AW471" s="14" t="s">
        <v>34</v>
      </c>
      <c r="AX471" s="14" t="s">
        <v>74</v>
      </c>
      <c r="AY471" s="255" t="s">
        <v>180</v>
      </c>
    </row>
    <row r="472" s="14" customFormat="1">
      <c r="A472" s="14"/>
      <c r="B472" s="245"/>
      <c r="C472" s="246"/>
      <c r="D472" s="236" t="s">
        <v>190</v>
      </c>
      <c r="E472" s="247" t="s">
        <v>19</v>
      </c>
      <c r="F472" s="248" t="s">
        <v>406</v>
      </c>
      <c r="G472" s="246"/>
      <c r="H472" s="249">
        <v>1.53</v>
      </c>
      <c r="I472" s="250"/>
      <c r="J472" s="246"/>
      <c r="K472" s="246"/>
      <c r="L472" s="251"/>
      <c r="M472" s="252"/>
      <c r="N472" s="253"/>
      <c r="O472" s="253"/>
      <c r="P472" s="253"/>
      <c r="Q472" s="253"/>
      <c r="R472" s="253"/>
      <c r="S472" s="253"/>
      <c r="T472" s="254"/>
      <c r="U472" s="14"/>
      <c r="V472" s="14"/>
      <c r="W472" s="14"/>
      <c r="X472" s="14"/>
      <c r="Y472" s="14"/>
      <c r="Z472" s="14"/>
      <c r="AA472" s="14"/>
      <c r="AB472" s="14"/>
      <c r="AC472" s="14"/>
      <c r="AD472" s="14"/>
      <c r="AE472" s="14"/>
      <c r="AT472" s="255" t="s">
        <v>190</v>
      </c>
      <c r="AU472" s="255" t="s">
        <v>83</v>
      </c>
      <c r="AV472" s="14" t="s">
        <v>83</v>
      </c>
      <c r="AW472" s="14" t="s">
        <v>34</v>
      </c>
      <c r="AX472" s="14" t="s">
        <v>74</v>
      </c>
      <c r="AY472" s="255" t="s">
        <v>180</v>
      </c>
    </row>
    <row r="473" s="15" customFormat="1">
      <c r="A473" s="15"/>
      <c r="B473" s="256"/>
      <c r="C473" s="257"/>
      <c r="D473" s="236" t="s">
        <v>190</v>
      </c>
      <c r="E473" s="258" t="s">
        <v>19</v>
      </c>
      <c r="F473" s="259" t="s">
        <v>227</v>
      </c>
      <c r="G473" s="257"/>
      <c r="H473" s="260">
        <v>18.23</v>
      </c>
      <c r="I473" s="261"/>
      <c r="J473" s="257"/>
      <c r="K473" s="257"/>
      <c r="L473" s="262"/>
      <c r="M473" s="263"/>
      <c r="N473" s="264"/>
      <c r="O473" s="264"/>
      <c r="P473" s="264"/>
      <c r="Q473" s="264"/>
      <c r="R473" s="264"/>
      <c r="S473" s="264"/>
      <c r="T473" s="265"/>
      <c r="U473" s="15"/>
      <c r="V473" s="15"/>
      <c r="W473" s="15"/>
      <c r="X473" s="15"/>
      <c r="Y473" s="15"/>
      <c r="Z473" s="15"/>
      <c r="AA473" s="15"/>
      <c r="AB473" s="15"/>
      <c r="AC473" s="15"/>
      <c r="AD473" s="15"/>
      <c r="AE473" s="15"/>
      <c r="AT473" s="266" t="s">
        <v>190</v>
      </c>
      <c r="AU473" s="266" t="s">
        <v>83</v>
      </c>
      <c r="AV473" s="15" t="s">
        <v>186</v>
      </c>
      <c r="AW473" s="15" t="s">
        <v>34</v>
      </c>
      <c r="AX473" s="15" t="s">
        <v>81</v>
      </c>
      <c r="AY473" s="266" t="s">
        <v>180</v>
      </c>
    </row>
    <row r="474" s="2" customFormat="1" ht="24.15" customHeight="1">
      <c r="A474" s="41"/>
      <c r="B474" s="42"/>
      <c r="C474" s="216" t="s">
        <v>786</v>
      </c>
      <c r="D474" s="216" t="s">
        <v>182</v>
      </c>
      <c r="E474" s="217" t="s">
        <v>787</v>
      </c>
      <c r="F474" s="218" t="s">
        <v>788</v>
      </c>
      <c r="G474" s="219" t="s">
        <v>122</v>
      </c>
      <c r="H474" s="220">
        <v>183.5</v>
      </c>
      <c r="I474" s="221"/>
      <c r="J474" s="222">
        <f>ROUND(I474*H474,2)</f>
        <v>0</v>
      </c>
      <c r="K474" s="218" t="s">
        <v>185</v>
      </c>
      <c r="L474" s="47"/>
      <c r="M474" s="223" t="s">
        <v>19</v>
      </c>
      <c r="N474" s="224" t="s">
        <v>45</v>
      </c>
      <c r="O474" s="87"/>
      <c r="P474" s="225">
        <f>O474*H474</f>
        <v>0</v>
      </c>
      <c r="Q474" s="225">
        <v>0.00010000000000000001</v>
      </c>
      <c r="R474" s="225">
        <f>Q474*H474</f>
        <v>0.018350000000000002</v>
      </c>
      <c r="S474" s="225">
        <v>0</v>
      </c>
      <c r="T474" s="226">
        <f>S474*H474</f>
        <v>0</v>
      </c>
      <c r="U474" s="41"/>
      <c r="V474" s="41"/>
      <c r="W474" s="41"/>
      <c r="X474" s="41"/>
      <c r="Y474" s="41"/>
      <c r="Z474" s="41"/>
      <c r="AA474" s="41"/>
      <c r="AB474" s="41"/>
      <c r="AC474" s="41"/>
      <c r="AD474" s="41"/>
      <c r="AE474" s="41"/>
      <c r="AR474" s="227" t="s">
        <v>279</v>
      </c>
      <c r="AT474" s="227" t="s">
        <v>182</v>
      </c>
      <c r="AU474" s="227" t="s">
        <v>83</v>
      </c>
      <c r="AY474" s="20" t="s">
        <v>180</v>
      </c>
      <c r="BE474" s="228">
        <f>IF(N474="základní",J474,0)</f>
        <v>0</v>
      </c>
      <c r="BF474" s="228">
        <f>IF(N474="snížená",J474,0)</f>
        <v>0</v>
      </c>
      <c r="BG474" s="228">
        <f>IF(N474="zákl. přenesená",J474,0)</f>
        <v>0</v>
      </c>
      <c r="BH474" s="228">
        <f>IF(N474="sníž. přenesená",J474,0)</f>
        <v>0</v>
      </c>
      <c r="BI474" s="228">
        <f>IF(N474="nulová",J474,0)</f>
        <v>0</v>
      </c>
      <c r="BJ474" s="20" t="s">
        <v>81</v>
      </c>
      <c r="BK474" s="228">
        <f>ROUND(I474*H474,2)</f>
        <v>0</v>
      </c>
      <c r="BL474" s="20" t="s">
        <v>279</v>
      </c>
      <c r="BM474" s="227" t="s">
        <v>789</v>
      </c>
    </row>
    <row r="475" s="2" customFormat="1">
      <c r="A475" s="41"/>
      <c r="B475" s="42"/>
      <c r="C475" s="43"/>
      <c r="D475" s="229" t="s">
        <v>188</v>
      </c>
      <c r="E475" s="43"/>
      <c r="F475" s="230" t="s">
        <v>790</v>
      </c>
      <c r="G475" s="43"/>
      <c r="H475" s="43"/>
      <c r="I475" s="231"/>
      <c r="J475" s="43"/>
      <c r="K475" s="43"/>
      <c r="L475" s="47"/>
      <c r="M475" s="232"/>
      <c r="N475" s="233"/>
      <c r="O475" s="87"/>
      <c r="P475" s="87"/>
      <c r="Q475" s="87"/>
      <c r="R475" s="87"/>
      <c r="S475" s="87"/>
      <c r="T475" s="88"/>
      <c r="U475" s="41"/>
      <c r="V475" s="41"/>
      <c r="W475" s="41"/>
      <c r="X475" s="41"/>
      <c r="Y475" s="41"/>
      <c r="Z475" s="41"/>
      <c r="AA475" s="41"/>
      <c r="AB475" s="41"/>
      <c r="AC475" s="41"/>
      <c r="AD475" s="41"/>
      <c r="AE475" s="41"/>
      <c r="AT475" s="20" t="s">
        <v>188</v>
      </c>
      <c r="AU475" s="20" t="s">
        <v>83</v>
      </c>
    </row>
    <row r="476" s="14" customFormat="1">
      <c r="A476" s="14"/>
      <c r="B476" s="245"/>
      <c r="C476" s="246"/>
      <c r="D476" s="236" t="s">
        <v>190</v>
      </c>
      <c r="E476" s="247" t="s">
        <v>19</v>
      </c>
      <c r="F476" s="248" t="s">
        <v>514</v>
      </c>
      <c r="G476" s="246"/>
      <c r="H476" s="249">
        <v>136</v>
      </c>
      <c r="I476" s="250"/>
      <c r="J476" s="246"/>
      <c r="K476" s="246"/>
      <c r="L476" s="251"/>
      <c r="M476" s="252"/>
      <c r="N476" s="253"/>
      <c r="O476" s="253"/>
      <c r="P476" s="253"/>
      <c r="Q476" s="253"/>
      <c r="R476" s="253"/>
      <c r="S476" s="253"/>
      <c r="T476" s="254"/>
      <c r="U476" s="14"/>
      <c r="V476" s="14"/>
      <c r="W476" s="14"/>
      <c r="X476" s="14"/>
      <c r="Y476" s="14"/>
      <c r="Z476" s="14"/>
      <c r="AA476" s="14"/>
      <c r="AB476" s="14"/>
      <c r="AC476" s="14"/>
      <c r="AD476" s="14"/>
      <c r="AE476" s="14"/>
      <c r="AT476" s="255" t="s">
        <v>190</v>
      </c>
      <c r="AU476" s="255" t="s">
        <v>83</v>
      </c>
      <c r="AV476" s="14" t="s">
        <v>83</v>
      </c>
      <c r="AW476" s="14" t="s">
        <v>34</v>
      </c>
      <c r="AX476" s="14" t="s">
        <v>74</v>
      </c>
      <c r="AY476" s="255" t="s">
        <v>180</v>
      </c>
    </row>
    <row r="477" s="14" customFormat="1">
      <c r="A477" s="14"/>
      <c r="B477" s="245"/>
      <c r="C477" s="246"/>
      <c r="D477" s="236" t="s">
        <v>190</v>
      </c>
      <c r="E477" s="247" t="s">
        <v>19</v>
      </c>
      <c r="F477" s="248" t="s">
        <v>779</v>
      </c>
      <c r="G477" s="246"/>
      <c r="H477" s="249">
        <v>47.5</v>
      </c>
      <c r="I477" s="250"/>
      <c r="J477" s="246"/>
      <c r="K477" s="246"/>
      <c r="L477" s="251"/>
      <c r="M477" s="252"/>
      <c r="N477" s="253"/>
      <c r="O477" s="253"/>
      <c r="P477" s="253"/>
      <c r="Q477" s="253"/>
      <c r="R477" s="253"/>
      <c r="S477" s="253"/>
      <c r="T477" s="254"/>
      <c r="U477" s="14"/>
      <c r="V477" s="14"/>
      <c r="W477" s="14"/>
      <c r="X477" s="14"/>
      <c r="Y477" s="14"/>
      <c r="Z477" s="14"/>
      <c r="AA477" s="14"/>
      <c r="AB477" s="14"/>
      <c r="AC477" s="14"/>
      <c r="AD477" s="14"/>
      <c r="AE477" s="14"/>
      <c r="AT477" s="255" t="s">
        <v>190</v>
      </c>
      <c r="AU477" s="255" t="s">
        <v>83</v>
      </c>
      <c r="AV477" s="14" t="s">
        <v>83</v>
      </c>
      <c r="AW477" s="14" t="s">
        <v>34</v>
      </c>
      <c r="AX477" s="14" t="s">
        <v>74</v>
      </c>
      <c r="AY477" s="255" t="s">
        <v>180</v>
      </c>
    </row>
    <row r="478" s="15" customFormat="1">
      <c r="A478" s="15"/>
      <c r="B478" s="256"/>
      <c r="C478" s="257"/>
      <c r="D478" s="236" t="s">
        <v>190</v>
      </c>
      <c r="E478" s="258" t="s">
        <v>19</v>
      </c>
      <c r="F478" s="259" t="s">
        <v>227</v>
      </c>
      <c r="G478" s="257"/>
      <c r="H478" s="260">
        <v>183.5</v>
      </c>
      <c r="I478" s="261"/>
      <c r="J478" s="257"/>
      <c r="K478" s="257"/>
      <c r="L478" s="262"/>
      <c r="M478" s="263"/>
      <c r="N478" s="264"/>
      <c r="O478" s="264"/>
      <c r="P478" s="264"/>
      <c r="Q478" s="264"/>
      <c r="R478" s="264"/>
      <c r="S478" s="264"/>
      <c r="T478" s="265"/>
      <c r="U478" s="15"/>
      <c r="V478" s="15"/>
      <c r="W478" s="15"/>
      <c r="X478" s="15"/>
      <c r="Y478" s="15"/>
      <c r="Z478" s="15"/>
      <c r="AA478" s="15"/>
      <c r="AB478" s="15"/>
      <c r="AC478" s="15"/>
      <c r="AD478" s="15"/>
      <c r="AE478" s="15"/>
      <c r="AT478" s="266" t="s">
        <v>190</v>
      </c>
      <c r="AU478" s="266" t="s">
        <v>83</v>
      </c>
      <c r="AV478" s="15" t="s">
        <v>186</v>
      </c>
      <c r="AW478" s="15" t="s">
        <v>34</v>
      </c>
      <c r="AX478" s="15" t="s">
        <v>81</v>
      </c>
      <c r="AY478" s="266" t="s">
        <v>180</v>
      </c>
    </row>
    <row r="479" s="2" customFormat="1" ht="24.15" customHeight="1">
      <c r="A479" s="41"/>
      <c r="B479" s="42"/>
      <c r="C479" s="216" t="s">
        <v>791</v>
      </c>
      <c r="D479" s="216" t="s">
        <v>182</v>
      </c>
      <c r="E479" s="217" t="s">
        <v>792</v>
      </c>
      <c r="F479" s="218" t="s">
        <v>793</v>
      </c>
      <c r="G479" s="219" t="s">
        <v>122</v>
      </c>
      <c r="H479" s="220">
        <v>136</v>
      </c>
      <c r="I479" s="221"/>
      <c r="J479" s="222">
        <f>ROUND(I479*H479,2)</f>
        <v>0</v>
      </c>
      <c r="K479" s="218" t="s">
        <v>185</v>
      </c>
      <c r="L479" s="47"/>
      <c r="M479" s="223" t="s">
        <v>19</v>
      </c>
      <c r="N479" s="224" t="s">
        <v>45</v>
      </c>
      <c r="O479" s="87"/>
      <c r="P479" s="225">
        <f>O479*H479</f>
        <v>0</v>
      </c>
      <c r="Q479" s="225">
        <v>0</v>
      </c>
      <c r="R479" s="225">
        <f>Q479*H479</f>
        <v>0</v>
      </c>
      <c r="S479" s="225">
        <v>0</v>
      </c>
      <c r="T479" s="226">
        <f>S479*H479</f>
        <v>0</v>
      </c>
      <c r="U479" s="41"/>
      <c r="V479" s="41"/>
      <c r="W479" s="41"/>
      <c r="X479" s="41"/>
      <c r="Y479" s="41"/>
      <c r="Z479" s="41"/>
      <c r="AA479" s="41"/>
      <c r="AB479" s="41"/>
      <c r="AC479" s="41"/>
      <c r="AD479" s="41"/>
      <c r="AE479" s="41"/>
      <c r="AR479" s="227" t="s">
        <v>279</v>
      </c>
      <c r="AT479" s="227" t="s">
        <v>182</v>
      </c>
      <c r="AU479" s="227" t="s">
        <v>83</v>
      </c>
      <c r="AY479" s="20" t="s">
        <v>180</v>
      </c>
      <c r="BE479" s="228">
        <f>IF(N479="základní",J479,0)</f>
        <v>0</v>
      </c>
      <c r="BF479" s="228">
        <f>IF(N479="snížená",J479,0)</f>
        <v>0</v>
      </c>
      <c r="BG479" s="228">
        <f>IF(N479="zákl. přenesená",J479,0)</f>
        <v>0</v>
      </c>
      <c r="BH479" s="228">
        <f>IF(N479="sníž. přenesená",J479,0)</f>
        <v>0</v>
      </c>
      <c r="BI479" s="228">
        <f>IF(N479="nulová",J479,0)</f>
        <v>0</v>
      </c>
      <c r="BJ479" s="20" t="s">
        <v>81</v>
      </c>
      <c r="BK479" s="228">
        <f>ROUND(I479*H479,2)</f>
        <v>0</v>
      </c>
      <c r="BL479" s="20" t="s">
        <v>279</v>
      </c>
      <c r="BM479" s="227" t="s">
        <v>794</v>
      </c>
    </row>
    <row r="480" s="2" customFormat="1">
      <c r="A480" s="41"/>
      <c r="B480" s="42"/>
      <c r="C480" s="43"/>
      <c r="D480" s="229" t="s">
        <v>188</v>
      </c>
      <c r="E480" s="43"/>
      <c r="F480" s="230" t="s">
        <v>795</v>
      </c>
      <c r="G480" s="43"/>
      <c r="H480" s="43"/>
      <c r="I480" s="231"/>
      <c r="J480" s="43"/>
      <c r="K480" s="43"/>
      <c r="L480" s="47"/>
      <c r="M480" s="232"/>
      <c r="N480" s="233"/>
      <c r="O480" s="87"/>
      <c r="P480" s="87"/>
      <c r="Q480" s="87"/>
      <c r="R480" s="87"/>
      <c r="S480" s="87"/>
      <c r="T480" s="88"/>
      <c r="U480" s="41"/>
      <c r="V480" s="41"/>
      <c r="W480" s="41"/>
      <c r="X480" s="41"/>
      <c r="Y480" s="41"/>
      <c r="Z480" s="41"/>
      <c r="AA480" s="41"/>
      <c r="AB480" s="41"/>
      <c r="AC480" s="41"/>
      <c r="AD480" s="41"/>
      <c r="AE480" s="41"/>
      <c r="AT480" s="20" t="s">
        <v>188</v>
      </c>
      <c r="AU480" s="20" t="s">
        <v>83</v>
      </c>
    </row>
    <row r="481" s="14" customFormat="1">
      <c r="A481" s="14"/>
      <c r="B481" s="245"/>
      <c r="C481" s="246"/>
      <c r="D481" s="236" t="s">
        <v>190</v>
      </c>
      <c r="E481" s="247" t="s">
        <v>19</v>
      </c>
      <c r="F481" s="248" t="s">
        <v>514</v>
      </c>
      <c r="G481" s="246"/>
      <c r="H481" s="249">
        <v>136</v>
      </c>
      <c r="I481" s="250"/>
      <c r="J481" s="246"/>
      <c r="K481" s="246"/>
      <c r="L481" s="251"/>
      <c r="M481" s="252"/>
      <c r="N481" s="253"/>
      <c r="O481" s="253"/>
      <c r="P481" s="253"/>
      <c r="Q481" s="253"/>
      <c r="R481" s="253"/>
      <c r="S481" s="253"/>
      <c r="T481" s="254"/>
      <c r="U481" s="14"/>
      <c r="V481" s="14"/>
      <c r="W481" s="14"/>
      <c r="X481" s="14"/>
      <c r="Y481" s="14"/>
      <c r="Z481" s="14"/>
      <c r="AA481" s="14"/>
      <c r="AB481" s="14"/>
      <c r="AC481" s="14"/>
      <c r="AD481" s="14"/>
      <c r="AE481" s="14"/>
      <c r="AT481" s="255" t="s">
        <v>190</v>
      </c>
      <c r="AU481" s="255" t="s">
        <v>83</v>
      </c>
      <c r="AV481" s="14" t="s">
        <v>83</v>
      </c>
      <c r="AW481" s="14" t="s">
        <v>34</v>
      </c>
      <c r="AX481" s="14" t="s">
        <v>81</v>
      </c>
      <c r="AY481" s="255" t="s">
        <v>180</v>
      </c>
    </row>
    <row r="482" s="2" customFormat="1" ht="16.5" customHeight="1">
      <c r="A482" s="41"/>
      <c r="B482" s="42"/>
      <c r="C482" s="278" t="s">
        <v>796</v>
      </c>
      <c r="D482" s="278" t="s">
        <v>330</v>
      </c>
      <c r="E482" s="279" t="s">
        <v>797</v>
      </c>
      <c r="F482" s="280" t="s">
        <v>798</v>
      </c>
      <c r="G482" s="281" t="s">
        <v>122</v>
      </c>
      <c r="H482" s="282">
        <v>152.79599999999999</v>
      </c>
      <c r="I482" s="283"/>
      <c r="J482" s="284">
        <f>ROUND(I482*H482,2)</f>
        <v>0</v>
      </c>
      <c r="K482" s="280" t="s">
        <v>185</v>
      </c>
      <c r="L482" s="285"/>
      <c r="M482" s="286" t="s">
        <v>19</v>
      </c>
      <c r="N482" s="287" t="s">
        <v>45</v>
      </c>
      <c r="O482" s="87"/>
      <c r="P482" s="225">
        <f>O482*H482</f>
        <v>0</v>
      </c>
      <c r="Q482" s="225">
        <v>0.00017000000000000001</v>
      </c>
      <c r="R482" s="225">
        <f>Q482*H482</f>
        <v>0.02597532</v>
      </c>
      <c r="S482" s="225">
        <v>0</v>
      </c>
      <c r="T482" s="226">
        <f>S482*H482</f>
        <v>0</v>
      </c>
      <c r="U482" s="41"/>
      <c r="V482" s="41"/>
      <c r="W482" s="41"/>
      <c r="X482" s="41"/>
      <c r="Y482" s="41"/>
      <c r="Z482" s="41"/>
      <c r="AA482" s="41"/>
      <c r="AB482" s="41"/>
      <c r="AC482" s="41"/>
      <c r="AD482" s="41"/>
      <c r="AE482" s="41"/>
      <c r="AR482" s="227" t="s">
        <v>409</v>
      </c>
      <c r="AT482" s="227" t="s">
        <v>330</v>
      </c>
      <c r="AU482" s="227" t="s">
        <v>83</v>
      </c>
      <c r="AY482" s="20" t="s">
        <v>180</v>
      </c>
      <c r="BE482" s="228">
        <f>IF(N482="základní",J482,0)</f>
        <v>0</v>
      </c>
      <c r="BF482" s="228">
        <f>IF(N482="snížená",J482,0)</f>
        <v>0</v>
      </c>
      <c r="BG482" s="228">
        <f>IF(N482="zákl. přenesená",J482,0)</f>
        <v>0</v>
      </c>
      <c r="BH482" s="228">
        <f>IF(N482="sníž. přenesená",J482,0)</f>
        <v>0</v>
      </c>
      <c r="BI482" s="228">
        <f>IF(N482="nulová",J482,0)</f>
        <v>0</v>
      </c>
      <c r="BJ482" s="20" t="s">
        <v>81</v>
      </c>
      <c r="BK482" s="228">
        <f>ROUND(I482*H482,2)</f>
        <v>0</v>
      </c>
      <c r="BL482" s="20" t="s">
        <v>279</v>
      </c>
      <c r="BM482" s="227" t="s">
        <v>799</v>
      </c>
    </row>
    <row r="483" s="14" customFormat="1">
      <c r="A483" s="14"/>
      <c r="B483" s="245"/>
      <c r="C483" s="246"/>
      <c r="D483" s="236" t="s">
        <v>190</v>
      </c>
      <c r="E483" s="246"/>
      <c r="F483" s="248" t="s">
        <v>800</v>
      </c>
      <c r="G483" s="246"/>
      <c r="H483" s="249">
        <v>152.79599999999999</v>
      </c>
      <c r="I483" s="250"/>
      <c r="J483" s="246"/>
      <c r="K483" s="246"/>
      <c r="L483" s="251"/>
      <c r="M483" s="252"/>
      <c r="N483" s="253"/>
      <c r="O483" s="253"/>
      <c r="P483" s="253"/>
      <c r="Q483" s="253"/>
      <c r="R483" s="253"/>
      <c r="S483" s="253"/>
      <c r="T483" s="254"/>
      <c r="U483" s="14"/>
      <c r="V483" s="14"/>
      <c r="W483" s="14"/>
      <c r="X483" s="14"/>
      <c r="Y483" s="14"/>
      <c r="Z483" s="14"/>
      <c r="AA483" s="14"/>
      <c r="AB483" s="14"/>
      <c r="AC483" s="14"/>
      <c r="AD483" s="14"/>
      <c r="AE483" s="14"/>
      <c r="AT483" s="255" t="s">
        <v>190</v>
      </c>
      <c r="AU483" s="255" t="s">
        <v>83</v>
      </c>
      <c r="AV483" s="14" t="s">
        <v>83</v>
      </c>
      <c r="AW483" s="14" t="s">
        <v>4</v>
      </c>
      <c r="AX483" s="14" t="s">
        <v>81</v>
      </c>
      <c r="AY483" s="255" t="s">
        <v>180</v>
      </c>
    </row>
    <row r="484" s="2" customFormat="1" ht="24.15" customHeight="1">
      <c r="A484" s="41"/>
      <c r="B484" s="42"/>
      <c r="C484" s="216" t="s">
        <v>801</v>
      </c>
      <c r="D484" s="216" t="s">
        <v>182</v>
      </c>
      <c r="E484" s="217" t="s">
        <v>802</v>
      </c>
      <c r="F484" s="218" t="s">
        <v>803</v>
      </c>
      <c r="G484" s="219" t="s">
        <v>350</v>
      </c>
      <c r="H484" s="220">
        <v>1.0800000000000001</v>
      </c>
      <c r="I484" s="221"/>
      <c r="J484" s="222">
        <f>ROUND(I484*H484,2)</f>
        <v>0</v>
      </c>
      <c r="K484" s="218" t="s">
        <v>185</v>
      </c>
      <c r="L484" s="47"/>
      <c r="M484" s="223" t="s">
        <v>19</v>
      </c>
      <c r="N484" s="224" t="s">
        <v>45</v>
      </c>
      <c r="O484" s="87"/>
      <c r="P484" s="225">
        <f>O484*H484</f>
        <v>0</v>
      </c>
      <c r="Q484" s="225">
        <v>0.0051500000000000001</v>
      </c>
      <c r="R484" s="225">
        <f>Q484*H484</f>
        <v>0.0055620000000000001</v>
      </c>
      <c r="S484" s="225">
        <v>0</v>
      </c>
      <c r="T484" s="226">
        <f>S484*H484</f>
        <v>0</v>
      </c>
      <c r="U484" s="41"/>
      <c r="V484" s="41"/>
      <c r="W484" s="41"/>
      <c r="X484" s="41"/>
      <c r="Y484" s="41"/>
      <c r="Z484" s="41"/>
      <c r="AA484" s="41"/>
      <c r="AB484" s="41"/>
      <c r="AC484" s="41"/>
      <c r="AD484" s="41"/>
      <c r="AE484" s="41"/>
      <c r="AR484" s="227" t="s">
        <v>279</v>
      </c>
      <c r="AT484" s="227" t="s">
        <v>182</v>
      </c>
      <c r="AU484" s="227" t="s">
        <v>83</v>
      </c>
      <c r="AY484" s="20" t="s">
        <v>180</v>
      </c>
      <c r="BE484" s="228">
        <f>IF(N484="základní",J484,0)</f>
        <v>0</v>
      </c>
      <c r="BF484" s="228">
        <f>IF(N484="snížená",J484,0)</f>
        <v>0</v>
      </c>
      <c r="BG484" s="228">
        <f>IF(N484="zákl. přenesená",J484,0)</f>
        <v>0</v>
      </c>
      <c r="BH484" s="228">
        <f>IF(N484="sníž. přenesená",J484,0)</f>
        <v>0</v>
      </c>
      <c r="BI484" s="228">
        <f>IF(N484="nulová",J484,0)</f>
        <v>0</v>
      </c>
      <c r="BJ484" s="20" t="s">
        <v>81</v>
      </c>
      <c r="BK484" s="228">
        <f>ROUND(I484*H484,2)</f>
        <v>0</v>
      </c>
      <c r="BL484" s="20" t="s">
        <v>279</v>
      </c>
      <c r="BM484" s="227" t="s">
        <v>804</v>
      </c>
    </row>
    <row r="485" s="2" customFormat="1">
      <c r="A485" s="41"/>
      <c r="B485" s="42"/>
      <c r="C485" s="43"/>
      <c r="D485" s="229" t="s">
        <v>188</v>
      </c>
      <c r="E485" s="43"/>
      <c r="F485" s="230" t="s">
        <v>805</v>
      </c>
      <c r="G485" s="43"/>
      <c r="H485" s="43"/>
      <c r="I485" s="231"/>
      <c r="J485" s="43"/>
      <c r="K485" s="43"/>
      <c r="L485" s="47"/>
      <c r="M485" s="232"/>
      <c r="N485" s="233"/>
      <c r="O485" s="87"/>
      <c r="P485" s="87"/>
      <c r="Q485" s="87"/>
      <c r="R485" s="87"/>
      <c r="S485" s="87"/>
      <c r="T485" s="88"/>
      <c r="U485" s="41"/>
      <c r="V485" s="41"/>
      <c r="W485" s="41"/>
      <c r="X485" s="41"/>
      <c r="Y485" s="41"/>
      <c r="Z485" s="41"/>
      <c r="AA485" s="41"/>
      <c r="AB485" s="41"/>
      <c r="AC485" s="41"/>
      <c r="AD485" s="41"/>
      <c r="AE485" s="41"/>
      <c r="AT485" s="20" t="s">
        <v>188</v>
      </c>
      <c r="AU485" s="20" t="s">
        <v>83</v>
      </c>
    </row>
    <row r="486" s="14" customFormat="1">
      <c r="A486" s="14"/>
      <c r="B486" s="245"/>
      <c r="C486" s="246"/>
      <c r="D486" s="236" t="s">
        <v>190</v>
      </c>
      <c r="E486" s="247" t="s">
        <v>19</v>
      </c>
      <c r="F486" s="248" t="s">
        <v>806</v>
      </c>
      <c r="G486" s="246"/>
      <c r="H486" s="249">
        <v>1.0800000000000001</v>
      </c>
      <c r="I486" s="250"/>
      <c r="J486" s="246"/>
      <c r="K486" s="246"/>
      <c r="L486" s="251"/>
      <c r="M486" s="252"/>
      <c r="N486" s="253"/>
      <c r="O486" s="253"/>
      <c r="P486" s="253"/>
      <c r="Q486" s="253"/>
      <c r="R486" s="253"/>
      <c r="S486" s="253"/>
      <c r="T486" s="254"/>
      <c r="U486" s="14"/>
      <c r="V486" s="14"/>
      <c r="W486" s="14"/>
      <c r="X486" s="14"/>
      <c r="Y486" s="14"/>
      <c r="Z486" s="14"/>
      <c r="AA486" s="14"/>
      <c r="AB486" s="14"/>
      <c r="AC486" s="14"/>
      <c r="AD486" s="14"/>
      <c r="AE486" s="14"/>
      <c r="AT486" s="255" t="s">
        <v>190</v>
      </c>
      <c r="AU486" s="255" t="s">
        <v>83</v>
      </c>
      <c r="AV486" s="14" t="s">
        <v>83</v>
      </c>
      <c r="AW486" s="14" t="s">
        <v>34</v>
      </c>
      <c r="AX486" s="14" t="s">
        <v>81</v>
      </c>
      <c r="AY486" s="255" t="s">
        <v>180</v>
      </c>
    </row>
    <row r="487" s="2" customFormat="1" ht="16.5" customHeight="1">
      <c r="A487" s="41"/>
      <c r="B487" s="42"/>
      <c r="C487" s="216" t="s">
        <v>807</v>
      </c>
      <c r="D487" s="216" t="s">
        <v>182</v>
      </c>
      <c r="E487" s="217" t="s">
        <v>808</v>
      </c>
      <c r="F487" s="218" t="s">
        <v>809</v>
      </c>
      <c r="G487" s="219" t="s">
        <v>122</v>
      </c>
      <c r="H487" s="220">
        <v>140.602</v>
      </c>
      <c r="I487" s="221"/>
      <c r="J487" s="222">
        <f>ROUND(I487*H487,2)</f>
        <v>0</v>
      </c>
      <c r="K487" s="218" t="s">
        <v>202</v>
      </c>
      <c r="L487" s="47"/>
      <c r="M487" s="223" t="s">
        <v>19</v>
      </c>
      <c r="N487" s="224" t="s">
        <v>45</v>
      </c>
      <c r="O487" s="87"/>
      <c r="P487" s="225">
        <f>O487*H487</f>
        <v>0</v>
      </c>
      <c r="Q487" s="225">
        <v>0.052810000000000003</v>
      </c>
      <c r="R487" s="225">
        <f>Q487*H487</f>
        <v>7.4251916200000005</v>
      </c>
      <c r="S487" s="225">
        <v>0</v>
      </c>
      <c r="T487" s="226">
        <f>S487*H487</f>
        <v>0</v>
      </c>
      <c r="U487" s="41"/>
      <c r="V487" s="41"/>
      <c r="W487" s="41"/>
      <c r="X487" s="41"/>
      <c r="Y487" s="41"/>
      <c r="Z487" s="41"/>
      <c r="AA487" s="41"/>
      <c r="AB487" s="41"/>
      <c r="AC487" s="41"/>
      <c r="AD487" s="41"/>
      <c r="AE487" s="41"/>
      <c r="AR487" s="227" t="s">
        <v>279</v>
      </c>
      <c r="AT487" s="227" t="s">
        <v>182</v>
      </c>
      <c r="AU487" s="227" t="s">
        <v>83</v>
      </c>
      <c r="AY487" s="20" t="s">
        <v>180</v>
      </c>
      <c r="BE487" s="228">
        <f>IF(N487="základní",J487,0)</f>
        <v>0</v>
      </c>
      <c r="BF487" s="228">
        <f>IF(N487="snížená",J487,0)</f>
        <v>0</v>
      </c>
      <c r="BG487" s="228">
        <f>IF(N487="zákl. přenesená",J487,0)</f>
        <v>0</v>
      </c>
      <c r="BH487" s="228">
        <f>IF(N487="sníž. přenesená",J487,0)</f>
        <v>0</v>
      </c>
      <c r="BI487" s="228">
        <f>IF(N487="nulová",J487,0)</f>
        <v>0</v>
      </c>
      <c r="BJ487" s="20" t="s">
        <v>81</v>
      </c>
      <c r="BK487" s="228">
        <f>ROUND(I487*H487,2)</f>
        <v>0</v>
      </c>
      <c r="BL487" s="20" t="s">
        <v>279</v>
      </c>
      <c r="BM487" s="227" t="s">
        <v>810</v>
      </c>
    </row>
    <row r="488" s="14" customFormat="1">
      <c r="A488" s="14"/>
      <c r="B488" s="245"/>
      <c r="C488" s="246"/>
      <c r="D488" s="236" t="s">
        <v>190</v>
      </c>
      <c r="E488" s="247" t="s">
        <v>19</v>
      </c>
      <c r="F488" s="248" t="s">
        <v>313</v>
      </c>
      <c r="G488" s="246"/>
      <c r="H488" s="249">
        <v>56.348999999999997</v>
      </c>
      <c r="I488" s="250"/>
      <c r="J488" s="246"/>
      <c r="K488" s="246"/>
      <c r="L488" s="251"/>
      <c r="M488" s="252"/>
      <c r="N488" s="253"/>
      <c r="O488" s="253"/>
      <c r="P488" s="253"/>
      <c r="Q488" s="253"/>
      <c r="R488" s="253"/>
      <c r="S488" s="253"/>
      <c r="T488" s="254"/>
      <c r="U488" s="14"/>
      <c r="V488" s="14"/>
      <c r="W488" s="14"/>
      <c r="X488" s="14"/>
      <c r="Y488" s="14"/>
      <c r="Z488" s="14"/>
      <c r="AA488" s="14"/>
      <c r="AB488" s="14"/>
      <c r="AC488" s="14"/>
      <c r="AD488" s="14"/>
      <c r="AE488" s="14"/>
      <c r="AT488" s="255" t="s">
        <v>190</v>
      </c>
      <c r="AU488" s="255" t="s">
        <v>83</v>
      </c>
      <c r="AV488" s="14" t="s">
        <v>83</v>
      </c>
      <c r="AW488" s="14" t="s">
        <v>34</v>
      </c>
      <c r="AX488" s="14" t="s">
        <v>74</v>
      </c>
      <c r="AY488" s="255" t="s">
        <v>180</v>
      </c>
    </row>
    <row r="489" s="14" customFormat="1">
      <c r="A489" s="14"/>
      <c r="B489" s="245"/>
      <c r="C489" s="246"/>
      <c r="D489" s="236" t="s">
        <v>190</v>
      </c>
      <c r="E489" s="247" t="s">
        <v>19</v>
      </c>
      <c r="F489" s="248" t="s">
        <v>314</v>
      </c>
      <c r="G489" s="246"/>
      <c r="H489" s="249">
        <v>48.633000000000003</v>
      </c>
      <c r="I489" s="250"/>
      <c r="J489" s="246"/>
      <c r="K489" s="246"/>
      <c r="L489" s="251"/>
      <c r="M489" s="252"/>
      <c r="N489" s="253"/>
      <c r="O489" s="253"/>
      <c r="P489" s="253"/>
      <c r="Q489" s="253"/>
      <c r="R489" s="253"/>
      <c r="S489" s="253"/>
      <c r="T489" s="254"/>
      <c r="U489" s="14"/>
      <c r="V489" s="14"/>
      <c r="W489" s="14"/>
      <c r="X489" s="14"/>
      <c r="Y489" s="14"/>
      <c r="Z489" s="14"/>
      <c r="AA489" s="14"/>
      <c r="AB489" s="14"/>
      <c r="AC489" s="14"/>
      <c r="AD489" s="14"/>
      <c r="AE489" s="14"/>
      <c r="AT489" s="255" t="s">
        <v>190</v>
      </c>
      <c r="AU489" s="255" t="s">
        <v>83</v>
      </c>
      <c r="AV489" s="14" t="s">
        <v>83</v>
      </c>
      <c r="AW489" s="14" t="s">
        <v>34</v>
      </c>
      <c r="AX489" s="14" t="s">
        <v>74</v>
      </c>
      <c r="AY489" s="255" t="s">
        <v>180</v>
      </c>
    </row>
    <row r="490" s="14" customFormat="1">
      <c r="A490" s="14"/>
      <c r="B490" s="245"/>
      <c r="C490" s="246"/>
      <c r="D490" s="236" t="s">
        <v>190</v>
      </c>
      <c r="E490" s="247" t="s">
        <v>19</v>
      </c>
      <c r="F490" s="248" t="s">
        <v>313</v>
      </c>
      <c r="G490" s="246"/>
      <c r="H490" s="249">
        <v>56.348999999999997</v>
      </c>
      <c r="I490" s="250"/>
      <c r="J490" s="246"/>
      <c r="K490" s="246"/>
      <c r="L490" s="251"/>
      <c r="M490" s="252"/>
      <c r="N490" s="253"/>
      <c r="O490" s="253"/>
      <c r="P490" s="253"/>
      <c r="Q490" s="253"/>
      <c r="R490" s="253"/>
      <c r="S490" s="253"/>
      <c r="T490" s="254"/>
      <c r="U490" s="14"/>
      <c r="V490" s="14"/>
      <c r="W490" s="14"/>
      <c r="X490" s="14"/>
      <c r="Y490" s="14"/>
      <c r="Z490" s="14"/>
      <c r="AA490" s="14"/>
      <c r="AB490" s="14"/>
      <c r="AC490" s="14"/>
      <c r="AD490" s="14"/>
      <c r="AE490" s="14"/>
      <c r="AT490" s="255" t="s">
        <v>190</v>
      </c>
      <c r="AU490" s="255" t="s">
        <v>83</v>
      </c>
      <c r="AV490" s="14" t="s">
        <v>83</v>
      </c>
      <c r="AW490" s="14" t="s">
        <v>34</v>
      </c>
      <c r="AX490" s="14" t="s">
        <v>74</v>
      </c>
      <c r="AY490" s="255" t="s">
        <v>180</v>
      </c>
    </row>
    <row r="491" s="14" customFormat="1">
      <c r="A491" s="14"/>
      <c r="B491" s="245"/>
      <c r="C491" s="246"/>
      <c r="D491" s="236" t="s">
        <v>190</v>
      </c>
      <c r="E491" s="247" t="s">
        <v>19</v>
      </c>
      <c r="F491" s="248" t="s">
        <v>315</v>
      </c>
      <c r="G491" s="246"/>
      <c r="H491" s="249">
        <v>13.416</v>
      </c>
      <c r="I491" s="250"/>
      <c r="J491" s="246"/>
      <c r="K491" s="246"/>
      <c r="L491" s="251"/>
      <c r="M491" s="252"/>
      <c r="N491" s="253"/>
      <c r="O491" s="253"/>
      <c r="P491" s="253"/>
      <c r="Q491" s="253"/>
      <c r="R491" s="253"/>
      <c r="S491" s="253"/>
      <c r="T491" s="254"/>
      <c r="U491" s="14"/>
      <c r="V491" s="14"/>
      <c r="W491" s="14"/>
      <c r="X491" s="14"/>
      <c r="Y491" s="14"/>
      <c r="Z491" s="14"/>
      <c r="AA491" s="14"/>
      <c r="AB491" s="14"/>
      <c r="AC491" s="14"/>
      <c r="AD491" s="14"/>
      <c r="AE491" s="14"/>
      <c r="AT491" s="255" t="s">
        <v>190</v>
      </c>
      <c r="AU491" s="255" t="s">
        <v>83</v>
      </c>
      <c r="AV491" s="14" t="s">
        <v>83</v>
      </c>
      <c r="AW491" s="14" t="s">
        <v>34</v>
      </c>
      <c r="AX491" s="14" t="s">
        <v>74</v>
      </c>
      <c r="AY491" s="255" t="s">
        <v>180</v>
      </c>
    </row>
    <row r="492" s="16" customFormat="1">
      <c r="A492" s="16"/>
      <c r="B492" s="267"/>
      <c r="C492" s="268"/>
      <c r="D492" s="236" t="s">
        <v>190</v>
      </c>
      <c r="E492" s="269" t="s">
        <v>19</v>
      </c>
      <c r="F492" s="270" t="s">
        <v>292</v>
      </c>
      <c r="G492" s="268"/>
      <c r="H492" s="271">
        <v>174.74700000000001</v>
      </c>
      <c r="I492" s="272"/>
      <c r="J492" s="268"/>
      <c r="K492" s="268"/>
      <c r="L492" s="273"/>
      <c r="M492" s="274"/>
      <c r="N492" s="275"/>
      <c r="O492" s="275"/>
      <c r="P492" s="275"/>
      <c r="Q492" s="275"/>
      <c r="R492" s="275"/>
      <c r="S492" s="275"/>
      <c r="T492" s="276"/>
      <c r="U492" s="16"/>
      <c r="V492" s="16"/>
      <c r="W492" s="16"/>
      <c r="X492" s="16"/>
      <c r="Y492" s="16"/>
      <c r="Z492" s="16"/>
      <c r="AA492" s="16"/>
      <c r="AB492" s="16"/>
      <c r="AC492" s="16"/>
      <c r="AD492" s="16"/>
      <c r="AE492" s="16"/>
      <c r="AT492" s="277" t="s">
        <v>190</v>
      </c>
      <c r="AU492" s="277" t="s">
        <v>83</v>
      </c>
      <c r="AV492" s="16" t="s">
        <v>124</v>
      </c>
      <c r="AW492" s="16" t="s">
        <v>34</v>
      </c>
      <c r="AX492" s="16" t="s">
        <v>74</v>
      </c>
      <c r="AY492" s="277" t="s">
        <v>180</v>
      </c>
    </row>
    <row r="493" s="14" customFormat="1">
      <c r="A493" s="14"/>
      <c r="B493" s="245"/>
      <c r="C493" s="246"/>
      <c r="D493" s="236" t="s">
        <v>190</v>
      </c>
      <c r="E493" s="247" t="s">
        <v>19</v>
      </c>
      <c r="F493" s="248" t="s">
        <v>325</v>
      </c>
      <c r="G493" s="246"/>
      <c r="H493" s="249">
        <v>-1.26</v>
      </c>
      <c r="I493" s="250"/>
      <c r="J493" s="246"/>
      <c r="K493" s="246"/>
      <c r="L493" s="251"/>
      <c r="M493" s="252"/>
      <c r="N493" s="253"/>
      <c r="O493" s="253"/>
      <c r="P493" s="253"/>
      <c r="Q493" s="253"/>
      <c r="R493" s="253"/>
      <c r="S493" s="253"/>
      <c r="T493" s="254"/>
      <c r="U493" s="14"/>
      <c r="V493" s="14"/>
      <c r="W493" s="14"/>
      <c r="X493" s="14"/>
      <c r="Y493" s="14"/>
      <c r="Z493" s="14"/>
      <c r="AA493" s="14"/>
      <c r="AB493" s="14"/>
      <c r="AC493" s="14"/>
      <c r="AD493" s="14"/>
      <c r="AE493" s="14"/>
      <c r="AT493" s="255" t="s">
        <v>190</v>
      </c>
      <c r="AU493" s="255" t="s">
        <v>83</v>
      </c>
      <c r="AV493" s="14" t="s">
        <v>83</v>
      </c>
      <c r="AW493" s="14" t="s">
        <v>34</v>
      </c>
      <c r="AX493" s="14" t="s">
        <v>74</v>
      </c>
      <c r="AY493" s="255" t="s">
        <v>180</v>
      </c>
    </row>
    <row r="494" s="14" customFormat="1">
      <c r="A494" s="14"/>
      <c r="B494" s="245"/>
      <c r="C494" s="246"/>
      <c r="D494" s="236" t="s">
        <v>190</v>
      </c>
      <c r="E494" s="247" t="s">
        <v>19</v>
      </c>
      <c r="F494" s="248" t="s">
        <v>326</v>
      </c>
      <c r="G494" s="246"/>
      <c r="H494" s="249">
        <v>-4.0499999999999998</v>
      </c>
      <c r="I494" s="250"/>
      <c r="J494" s="246"/>
      <c r="K494" s="246"/>
      <c r="L494" s="251"/>
      <c r="M494" s="252"/>
      <c r="N494" s="253"/>
      <c r="O494" s="253"/>
      <c r="P494" s="253"/>
      <c r="Q494" s="253"/>
      <c r="R494" s="253"/>
      <c r="S494" s="253"/>
      <c r="T494" s="254"/>
      <c r="U494" s="14"/>
      <c r="V494" s="14"/>
      <c r="W494" s="14"/>
      <c r="X494" s="14"/>
      <c r="Y494" s="14"/>
      <c r="Z494" s="14"/>
      <c r="AA494" s="14"/>
      <c r="AB494" s="14"/>
      <c r="AC494" s="14"/>
      <c r="AD494" s="14"/>
      <c r="AE494" s="14"/>
      <c r="AT494" s="255" t="s">
        <v>190</v>
      </c>
      <c r="AU494" s="255" t="s">
        <v>83</v>
      </c>
      <c r="AV494" s="14" t="s">
        <v>83</v>
      </c>
      <c r="AW494" s="14" t="s">
        <v>34</v>
      </c>
      <c r="AX494" s="14" t="s">
        <v>74</v>
      </c>
      <c r="AY494" s="255" t="s">
        <v>180</v>
      </c>
    </row>
    <row r="495" s="14" customFormat="1">
      <c r="A495" s="14"/>
      <c r="B495" s="245"/>
      <c r="C495" s="246"/>
      <c r="D495" s="236" t="s">
        <v>190</v>
      </c>
      <c r="E495" s="247" t="s">
        <v>19</v>
      </c>
      <c r="F495" s="248" t="s">
        <v>327</v>
      </c>
      <c r="G495" s="246"/>
      <c r="H495" s="249">
        <v>-25.920000000000002</v>
      </c>
      <c r="I495" s="250"/>
      <c r="J495" s="246"/>
      <c r="K495" s="246"/>
      <c r="L495" s="251"/>
      <c r="M495" s="252"/>
      <c r="N495" s="253"/>
      <c r="O495" s="253"/>
      <c r="P495" s="253"/>
      <c r="Q495" s="253"/>
      <c r="R495" s="253"/>
      <c r="S495" s="253"/>
      <c r="T495" s="254"/>
      <c r="U495" s="14"/>
      <c r="V495" s="14"/>
      <c r="W495" s="14"/>
      <c r="X495" s="14"/>
      <c r="Y495" s="14"/>
      <c r="Z495" s="14"/>
      <c r="AA495" s="14"/>
      <c r="AB495" s="14"/>
      <c r="AC495" s="14"/>
      <c r="AD495" s="14"/>
      <c r="AE495" s="14"/>
      <c r="AT495" s="255" t="s">
        <v>190</v>
      </c>
      <c r="AU495" s="255" t="s">
        <v>83</v>
      </c>
      <c r="AV495" s="14" t="s">
        <v>83</v>
      </c>
      <c r="AW495" s="14" t="s">
        <v>34</v>
      </c>
      <c r="AX495" s="14" t="s">
        <v>74</v>
      </c>
      <c r="AY495" s="255" t="s">
        <v>180</v>
      </c>
    </row>
    <row r="496" s="14" customFormat="1">
      <c r="A496" s="14"/>
      <c r="B496" s="245"/>
      <c r="C496" s="246"/>
      <c r="D496" s="236" t="s">
        <v>190</v>
      </c>
      <c r="E496" s="247" t="s">
        <v>19</v>
      </c>
      <c r="F496" s="248" t="s">
        <v>328</v>
      </c>
      <c r="G496" s="246"/>
      <c r="H496" s="249">
        <v>-2.915</v>
      </c>
      <c r="I496" s="250"/>
      <c r="J496" s="246"/>
      <c r="K496" s="246"/>
      <c r="L496" s="251"/>
      <c r="M496" s="252"/>
      <c r="N496" s="253"/>
      <c r="O496" s="253"/>
      <c r="P496" s="253"/>
      <c r="Q496" s="253"/>
      <c r="R496" s="253"/>
      <c r="S496" s="253"/>
      <c r="T496" s="254"/>
      <c r="U496" s="14"/>
      <c r="V496" s="14"/>
      <c r="W496" s="14"/>
      <c r="X496" s="14"/>
      <c r="Y496" s="14"/>
      <c r="Z496" s="14"/>
      <c r="AA496" s="14"/>
      <c r="AB496" s="14"/>
      <c r="AC496" s="14"/>
      <c r="AD496" s="14"/>
      <c r="AE496" s="14"/>
      <c r="AT496" s="255" t="s">
        <v>190</v>
      </c>
      <c r="AU496" s="255" t="s">
        <v>83</v>
      </c>
      <c r="AV496" s="14" t="s">
        <v>83</v>
      </c>
      <c r="AW496" s="14" t="s">
        <v>34</v>
      </c>
      <c r="AX496" s="14" t="s">
        <v>74</v>
      </c>
      <c r="AY496" s="255" t="s">
        <v>180</v>
      </c>
    </row>
    <row r="497" s="16" customFormat="1">
      <c r="A497" s="16"/>
      <c r="B497" s="267"/>
      <c r="C497" s="268"/>
      <c r="D497" s="236" t="s">
        <v>190</v>
      </c>
      <c r="E497" s="269" t="s">
        <v>19</v>
      </c>
      <c r="F497" s="270" t="s">
        <v>292</v>
      </c>
      <c r="G497" s="268"/>
      <c r="H497" s="271">
        <v>-34.145000000000003</v>
      </c>
      <c r="I497" s="272"/>
      <c r="J497" s="268"/>
      <c r="K497" s="268"/>
      <c r="L497" s="273"/>
      <c r="M497" s="274"/>
      <c r="N497" s="275"/>
      <c r="O497" s="275"/>
      <c r="P497" s="275"/>
      <c r="Q497" s="275"/>
      <c r="R497" s="275"/>
      <c r="S497" s="275"/>
      <c r="T497" s="276"/>
      <c r="U497" s="16"/>
      <c r="V497" s="16"/>
      <c r="W497" s="16"/>
      <c r="X497" s="16"/>
      <c r="Y497" s="16"/>
      <c r="Z497" s="16"/>
      <c r="AA497" s="16"/>
      <c r="AB497" s="16"/>
      <c r="AC497" s="16"/>
      <c r="AD497" s="16"/>
      <c r="AE497" s="16"/>
      <c r="AT497" s="277" t="s">
        <v>190</v>
      </c>
      <c r="AU497" s="277" t="s">
        <v>83</v>
      </c>
      <c r="AV497" s="16" t="s">
        <v>124</v>
      </c>
      <c r="AW497" s="16" t="s">
        <v>34</v>
      </c>
      <c r="AX497" s="16" t="s">
        <v>74</v>
      </c>
      <c r="AY497" s="277" t="s">
        <v>180</v>
      </c>
    </row>
    <row r="498" s="15" customFormat="1">
      <c r="A498" s="15"/>
      <c r="B498" s="256"/>
      <c r="C498" s="257"/>
      <c r="D498" s="236" t="s">
        <v>190</v>
      </c>
      <c r="E498" s="258" t="s">
        <v>19</v>
      </c>
      <c r="F498" s="259" t="s">
        <v>227</v>
      </c>
      <c r="G498" s="257"/>
      <c r="H498" s="260">
        <v>140.602</v>
      </c>
      <c r="I498" s="261"/>
      <c r="J498" s="257"/>
      <c r="K498" s="257"/>
      <c r="L498" s="262"/>
      <c r="M498" s="263"/>
      <c r="N498" s="264"/>
      <c r="O498" s="264"/>
      <c r="P498" s="264"/>
      <c r="Q498" s="264"/>
      <c r="R498" s="264"/>
      <c r="S498" s="264"/>
      <c r="T498" s="265"/>
      <c r="U498" s="15"/>
      <c r="V498" s="15"/>
      <c r="W498" s="15"/>
      <c r="X498" s="15"/>
      <c r="Y498" s="15"/>
      <c r="Z498" s="15"/>
      <c r="AA498" s="15"/>
      <c r="AB498" s="15"/>
      <c r="AC498" s="15"/>
      <c r="AD498" s="15"/>
      <c r="AE498" s="15"/>
      <c r="AT498" s="266" t="s">
        <v>190</v>
      </c>
      <c r="AU498" s="266" t="s">
        <v>83</v>
      </c>
      <c r="AV498" s="15" t="s">
        <v>186</v>
      </c>
      <c r="AW498" s="15" t="s">
        <v>34</v>
      </c>
      <c r="AX498" s="15" t="s">
        <v>81</v>
      </c>
      <c r="AY498" s="266" t="s">
        <v>180</v>
      </c>
    </row>
    <row r="499" s="2" customFormat="1" ht="16.5" customHeight="1">
      <c r="A499" s="41"/>
      <c r="B499" s="42"/>
      <c r="C499" s="216" t="s">
        <v>811</v>
      </c>
      <c r="D499" s="216" t="s">
        <v>182</v>
      </c>
      <c r="E499" s="217" t="s">
        <v>812</v>
      </c>
      <c r="F499" s="218" t="s">
        <v>813</v>
      </c>
      <c r="G499" s="219" t="s">
        <v>122</v>
      </c>
      <c r="H499" s="220">
        <v>95.215999999999994</v>
      </c>
      <c r="I499" s="221"/>
      <c r="J499" s="222">
        <f>ROUND(I499*H499,2)</f>
        <v>0</v>
      </c>
      <c r="K499" s="218" t="s">
        <v>202</v>
      </c>
      <c r="L499" s="47"/>
      <c r="M499" s="223" t="s">
        <v>19</v>
      </c>
      <c r="N499" s="224" t="s">
        <v>45</v>
      </c>
      <c r="O499" s="87"/>
      <c r="P499" s="225">
        <f>O499*H499</f>
        <v>0</v>
      </c>
      <c r="Q499" s="225">
        <v>0.052810000000000003</v>
      </c>
      <c r="R499" s="225">
        <f>Q499*H499</f>
        <v>5.02835696</v>
      </c>
      <c r="S499" s="225">
        <v>0</v>
      </c>
      <c r="T499" s="226">
        <f>S499*H499</f>
        <v>0</v>
      </c>
      <c r="U499" s="41"/>
      <c r="V499" s="41"/>
      <c r="W499" s="41"/>
      <c r="X499" s="41"/>
      <c r="Y499" s="41"/>
      <c r="Z499" s="41"/>
      <c r="AA499" s="41"/>
      <c r="AB499" s="41"/>
      <c r="AC499" s="41"/>
      <c r="AD499" s="41"/>
      <c r="AE499" s="41"/>
      <c r="AR499" s="227" t="s">
        <v>279</v>
      </c>
      <c r="AT499" s="227" t="s">
        <v>182</v>
      </c>
      <c r="AU499" s="227" t="s">
        <v>83</v>
      </c>
      <c r="AY499" s="20" t="s">
        <v>180</v>
      </c>
      <c r="BE499" s="228">
        <f>IF(N499="základní",J499,0)</f>
        <v>0</v>
      </c>
      <c r="BF499" s="228">
        <f>IF(N499="snížená",J499,0)</f>
        <v>0</v>
      </c>
      <c r="BG499" s="228">
        <f>IF(N499="zákl. přenesená",J499,0)</f>
        <v>0</v>
      </c>
      <c r="BH499" s="228">
        <f>IF(N499="sníž. přenesená",J499,0)</f>
        <v>0</v>
      </c>
      <c r="BI499" s="228">
        <f>IF(N499="nulová",J499,0)</f>
        <v>0</v>
      </c>
      <c r="BJ499" s="20" t="s">
        <v>81</v>
      </c>
      <c r="BK499" s="228">
        <f>ROUND(I499*H499,2)</f>
        <v>0</v>
      </c>
      <c r="BL499" s="20" t="s">
        <v>279</v>
      </c>
      <c r="BM499" s="227" t="s">
        <v>814</v>
      </c>
    </row>
    <row r="500" s="14" customFormat="1">
      <c r="A500" s="14"/>
      <c r="B500" s="245"/>
      <c r="C500" s="246"/>
      <c r="D500" s="236" t="s">
        <v>190</v>
      </c>
      <c r="E500" s="247" t="s">
        <v>19</v>
      </c>
      <c r="F500" s="248" t="s">
        <v>815</v>
      </c>
      <c r="G500" s="246"/>
      <c r="H500" s="249">
        <v>66.560000000000002</v>
      </c>
      <c r="I500" s="250"/>
      <c r="J500" s="246"/>
      <c r="K500" s="246"/>
      <c r="L500" s="251"/>
      <c r="M500" s="252"/>
      <c r="N500" s="253"/>
      <c r="O500" s="253"/>
      <c r="P500" s="253"/>
      <c r="Q500" s="253"/>
      <c r="R500" s="253"/>
      <c r="S500" s="253"/>
      <c r="T500" s="254"/>
      <c r="U500" s="14"/>
      <c r="V500" s="14"/>
      <c r="W500" s="14"/>
      <c r="X500" s="14"/>
      <c r="Y500" s="14"/>
      <c r="Z500" s="14"/>
      <c r="AA500" s="14"/>
      <c r="AB500" s="14"/>
      <c r="AC500" s="14"/>
      <c r="AD500" s="14"/>
      <c r="AE500" s="14"/>
      <c r="AT500" s="255" t="s">
        <v>190</v>
      </c>
      <c r="AU500" s="255" t="s">
        <v>83</v>
      </c>
      <c r="AV500" s="14" t="s">
        <v>83</v>
      </c>
      <c r="AW500" s="14" t="s">
        <v>34</v>
      </c>
      <c r="AX500" s="14" t="s">
        <v>74</v>
      </c>
      <c r="AY500" s="255" t="s">
        <v>180</v>
      </c>
    </row>
    <row r="501" s="14" customFormat="1">
      <c r="A501" s="14"/>
      <c r="B501" s="245"/>
      <c r="C501" s="246"/>
      <c r="D501" s="236" t="s">
        <v>190</v>
      </c>
      <c r="E501" s="247" t="s">
        <v>19</v>
      </c>
      <c r="F501" s="248" t="s">
        <v>816</v>
      </c>
      <c r="G501" s="246"/>
      <c r="H501" s="249">
        <v>31.02</v>
      </c>
      <c r="I501" s="250"/>
      <c r="J501" s="246"/>
      <c r="K501" s="246"/>
      <c r="L501" s="251"/>
      <c r="M501" s="252"/>
      <c r="N501" s="253"/>
      <c r="O501" s="253"/>
      <c r="P501" s="253"/>
      <c r="Q501" s="253"/>
      <c r="R501" s="253"/>
      <c r="S501" s="253"/>
      <c r="T501" s="254"/>
      <c r="U501" s="14"/>
      <c r="V501" s="14"/>
      <c r="W501" s="14"/>
      <c r="X501" s="14"/>
      <c r="Y501" s="14"/>
      <c r="Z501" s="14"/>
      <c r="AA501" s="14"/>
      <c r="AB501" s="14"/>
      <c r="AC501" s="14"/>
      <c r="AD501" s="14"/>
      <c r="AE501" s="14"/>
      <c r="AT501" s="255" t="s">
        <v>190</v>
      </c>
      <c r="AU501" s="255" t="s">
        <v>83</v>
      </c>
      <c r="AV501" s="14" t="s">
        <v>83</v>
      </c>
      <c r="AW501" s="14" t="s">
        <v>34</v>
      </c>
      <c r="AX501" s="14" t="s">
        <v>74</v>
      </c>
      <c r="AY501" s="255" t="s">
        <v>180</v>
      </c>
    </row>
    <row r="502" s="16" customFormat="1">
      <c r="A502" s="16"/>
      <c r="B502" s="267"/>
      <c r="C502" s="268"/>
      <c r="D502" s="236" t="s">
        <v>190</v>
      </c>
      <c r="E502" s="269" t="s">
        <v>19</v>
      </c>
      <c r="F502" s="270" t="s">
        <v>292</v>
      </c>
      <c r="G502" s="268"/>
      <c r="H502" s="271">
        <v>97.579999999999998</v>
      </c>
      <c r="I502" s="272"/>
      <c r="J502" s="268"/>
      <c r="K502" s="268"/>
      <c r="L502" s="273"/>
      <c r="M502" s="274"/>
      <c r="N502" s="275"/>
      <c r="O502" s="275"/>
      <c r="P502" s="275"/>
      <c r="Q502" s="275"/>
      <c r="R502" s="275"/>
      <c r="S502" s="275"/>
      <c r="T502" s="276"/>
      <c r="U502" s="16"/>
      <c r="V502" s="16"/>
      <c r="W502" s="16"/>
      <c r="X502" s="16"/>
      <c r="Y502" s="16"/>
      <c r="Z502" s="16"/>
      <c r="AA502" s="16"/>
      <c r="AB502" s="16"/>
      <c r="AC502" s="16"/>
      <c r="AD502" s="16"/>
      <c r="AE502" s="16"/>
      <c r="AT502" s="277" t="s">
        <v>190</v>
      </c>
      <c r="AU502" s="277" t="s">
        <v>83</v>
      </c>
      <c r="AV502" s="16" t="s">
        <v>124</v>
      </c>
      <c r="AW502" s="16" t="s">
        <v>34</v>
      </c>
      <c r="AX502" s="16" t="s">
        <v>74</v>
      </c>
      <c r="AY502" s="277" t="s">
        <v>180</v>
      </c>
    </row>
    <row r="503" s="14" customFormat="1">
      <c r="A503" s="14"/>
      <c r="B503" s="245"/>
      <c r="C503" s="246"/>
      <c r="D503" s="236" t="s">
        <v>190</v>
      </c>
      <c r="E503" s="247" t="s">
        <v>19</v>
      </c>
      <c r="F503" s="248" t="s">
        <v>817</v>
      </c>
      <c r="G503" s="246"/>
      <c r="H503" s="249">
        <v>3.1520000000000001</v>
      </c>
      <c r="I503" s="250"/>
      <c r="J503" s="246"/>
      <c r="K503" s="246"/>
      <c r="L503" s="251"/>
      <c r="M503" s="252"/>
      <c r="N503" s="253"/>
      <c r="O503" s="253"/>
      <c r="P503" s="253"/>
      <c r="Q503" s="253"/>
      <c r="R503" s="253"/>
      <c r="S503" s="253"/>
      <c r="T503" s="254"/>
      <c r="U503" s="14"/>
      <c r="V503" s="14"/>
      <c r="W503" s="14"/>
      <c r="X503" s="14"/>
      <c r="Y503" s="14"/>
      <c r="Z503" s="14"/>
      <c r="AA503" s="14"/>
      <c r="AB503" s="14"/>
      <c r="AC503" s="14"/>
      <c r="AD503" s="14"/>
      <c r="AE503" s="14"/>
      <c r="AT503" s="255" t="s">
        <v>190</v>
      </c>
      <c r="AU503" s="255" t="s">
        <v>83</v>
      </c>
      <c r="AV503" s="14" t="s">
        <v>83</v>
      </c>
      <c r="AW503" s="14" t="s">
        <v>34</v>
      </c>
      <c r="AX503" s="14" t="s">
        <v>74</v>
      </c>
      <c r="AY503" s="255" t="s">
        <v>180</v>
      </c>
    </row>
    <row r="504" s="14" customFormat="1">
      <c r="A504" s="14"/>
      <c r="B504" s="245"/>
      <c r="C504" s="246"/>
      <c r="D504" s="236" t="s">
        <v>190</v>
      </c>
      <c r="E504" s="247" t="s">
        <v>19</v>
      </c>
      <c r="F504" s="248" t="s">
        <v>818</v>
      </c>
      <c r="G504" s="246"/>
      <c r="H504" s="249">
        <v>-3.5459999999999998</v>
      </c>
      <c r="I504" s="250"/>
      <c r="J504" s="246"/>
      <c r="K504" s="246"/>
      <c r="L504" s="251"/>
      <c r="M504" s="252"/>
      <c r="N504" s="253"/>
      <c r="O504" s="253"/>
      <c r="P504" s="253"/>
      <c r="Q504" s="253"/>
      <c r="R504" s="253"/>
      <c r="S504" s="253"/>
      <c r="T504" s="254"/>
      <c r="U504" s="14"/>
      <c r="V504" s="14"/>
      <c r="W504" s="14"/>
      <c r="X504" s="14"/>
      <c r="Y504" s="14"/>
      <c r="Z504" s="14"/>
      <c r="AA504" s="14"/>
      <c r="AB504" s="14"/>
      <c r="AC504" s="14"/>
      <c r="AD504" s="14"/>
      <c r="AE504" s="14"/>
      <c r="AT504" s="255" t="s">
        <v>190</v>
      </c>
      <c r="AU504" s="255" t="s">
        <v>83</v>
      </c>
      <c r="AV504" s="14" t="s">
        <v>83</v>
      </c>
      <c r="AW504" s="14" t="s">
        <v>34</v>
      </c>
      <c r="AX504" s="14" t="s">
        <v>74</v>
      </c>
      <c r="AY504" s="255" t="s">
        <v>180</v>
      </c>
    </row>
    <row r="505" s="14" customFormat="1">
      <c r="A505" s="14"/>
      <c r="B505" s="245"/>
      <c r="C505" s="246"/>
      <c r="D505" s="236" t="s">
        <v>190</v>
      </c>
      <c r="E505" s="247" t="s">
        <v>19</v>
      </c>
      <c r="F505" s="248" t="s">
        <v>819</v>
      </c>
      <c r="G505" s="246"/>
      <c r="H505" s="249">
        <v>-1.97</v>
      </c>
      <c r="I505" s="250"/>
      <c r="J505" s="246"/>
      <c r="K505" s="246"/>
      <c r="L505" s="251"/>
      <c r="M505" s="252"/>
      <c r="N505" s="253"/>
      <c r="O505" s="253"/>
      <c r="P505" s="253"/>
      <c r="Q505" s="253"/>
      <c r="R505" s="253"/>
      <c r="S505" s="253"/>
      <c r="T505" s="254"/>
      <c r="U505" s="14"/>
      <c r="V505" s="14"/>
      <c r="W505" s="14"/>
      <c r="X505" s="14"/>
      <c r="Y505" s="14"/>
      <c r="Z505" s="14"/>
      <c r="AA505" s="14"/>
      <c r="AB505" s="14"/>
      <c r="AC505" s="14"/>
      <c r="AD505" s="14"/>
      <c r="AE505" s="14"/>
      <c r="AT505" s="255" t="s">
        <v>190</v>
      </c>
      <c r="AU505" s="255" t="s">
        <v>83</v>
      </c>
      <c r="AV505" s="14" t="s">
        <v>83</v>
      </c>
      <c r="AW505" s="14" t="s">
        <v>34</v>
      </c>
      <c r="AX505" s="14" t="s">
        <v>74</v>
      </c>
      <c r="AY505" s="255" t="s">
        <v>180</v>
      </c>
    </row>
    <row r="506" s="16" customFormat="1">
      <c r="A506" s="16"/>
      <c r="B506" s="267"/>
      <c r="C506" s="268"/>
      <c r="D506" s="236" t="s">
        <v>190</v>
      </c>
      <c r="E506" s="269" t="s">
        <v>19</v>
      </c>
      <c r="F506" s="270" t="s">
        <v>292</v>
      </c>
      <c r="G506" s="268"/>
      <c r="H506" s="271">
        <v>-2.3639999999999999</v>
      </c>
      <c r="I506" s="272"/>
      <c r="J506" s="268"/>
      <c r="K506" s="268"/>
      <c r="L506" s="273"/>
      <c r="M506" s="274"/>
      <c r="N506" s="275"/>
      <c r="O506" s="275"/>
      <c r="P506" s="275"/>
      <c r="Q506" s="275"/>
      <c r="R506" s="275"/>
      <c r="S506" s="275"/>
      <c r="T506" s="276"/>
      <c r="U506" s="16"/>
      <c r="V506" s="16"/>
      <c r="W506" s="16"/>
      <c r="X506" s="16"/>
      <c r="Y506" s="16"/>
      <c r="Z506" s="16"/>
      <c r="AA506" s="16"/>
      <c r="AB506" s="16"/>
      <c r="AC506" s="16"/>
      <c r="AD506" s="16"/>
      <c r="AE506" s="16"/>
      <c r="AT506" s="277" t="s">
        <v>190</v>
      </c>
      <c r="AU506" s="277" t="s">
        <v>83</v>
      </c>
      <c r="AV506" s="16" t="s">
        <v>124</v>
      </c>
      <c r="AW506" s="16" t="s">
        <v>34</v>
      </c>
      <c r="AX506" s="16" t="s">
        <v>74</v>
      </c>
      <c r="AY506" s="277" t="s">
        <v>180</v>
      </c>
    </row>
    <row r="507" s="15" customFormat="1">
      <c r="A507" s="15"/>
      <c r="B507" s="256"/>
      <c r="C507" s="257"/>
      <c r="D507" s="236" t="s">
        <v>190</v>
      </c>
      <c r="E507" s="258" t="s">
        <v>19</v>
      </c>
      <c r="F507" s="259" t="s">
        <v>227</v>
      </c>
      <c r="G507" s="257"/>
      <c r="H507" s="260">
        <v>95.215999999999994</v>
      </c>
      <c r="I507" s="261"/>
      <c r="J507" s="257"/>
      <c r="K507" s="257"/>
      <c r="L507" s="262"/>
      <c r="M507" s="263"/>
      <c r="N507" s="264"/>
      <c r="O507" s="264"/>
      <c r="P507" s="264"/>
      <c r="Q507" s="264"/>
      <c r="R507" s="264"/>
      <c r="S507" s="264"/>
      <c r="T507" s="265"/>
      <c r="U507" s="15"/>
      <c r="V507" s="15"/>
      <c r="W507" s="15"/>
      <c r="X507" s="15"/>
      <c r="Y507" s="15"/>
      <c r="Z507" s="15"/>
      <c r="AA507" s="15"/>
      <c r="AB507" s="15"/>
      <c r="AC507" s="15"/>
      <c r="AD507" s="15"/>
      <c r="AE507" s="15"/>
      <c r="AT507" s="266" t="s">
        <v>190</v>
      </c>
      <c r="AU507" s="266" t="s">
        <v>83</v>
      </c>
      <c r="AV507" s="15" t="s">
        <v>186</v>
      </c>
      <c r="AW507" s="15" t="s">
        <v>34</v>
      </c>
      <c r="AX507" s="15" t="s">
        <v>81</v>
      </c>
      <c r="AY507" s="266" t="s">
        <v>180</v>
      </c>
    </row>
    <row r="508" s="2" customFormat="1" ht="16.5" customHeight="1">
      <c r="A508" s="41"/>
      <c r="B508" s="42"/>
      <c r="C508" s="216" t="s">
        <v>820</v>
      </c>
      <c r="D508" s="216" t="s">
        <v>182</v>
      </c>
      <c r="E508" s="217" t="s">
        <v>821</v>
      </c>
      <c r="F508" s="218" t="s">
        <v>822</v>
      </c>
      <c r="G508" s="219" t="s">
        <v>122</v>
      </c>
      <c r="H508" s="220">
        <v>41.488999999999997</v>
      </c>
      <c r="I508" s="221"/>
      <c r="J508" s="222">
        <f>ROUND(I508*H508,2)</f>
        <v>0</v>
      </c>
      <c r="K508" s="218" t="s">
        <v>202</v>
      </c>
      <c r="L508" s="47"/>
      <c r="M508" s="223" t="s">
        <v>19</v>
      </c>
      <c r="N508" s="224" t="s">
        <v>45</v>
      </c>
      <c r="O508" s="87"/>
      <c r="P508" s="225">
        <f>O508*H508</f>
        <v>0</v>
      </c>
      <c r="Q508" s="225">
        <v>0.052810000000000003</v>
      </c>
      <c r="R508" s="225">
        <f>Q508*H508</f>
        <v>2.19103409</v>
      </c>
      <c r="S508" s="225">
        <v>0</v>
      </c>
      <c r="T508" s="226">
        <f>S508*H508</f>
        <v>0</v>
      </c>
      <c r="U508" s="41"/>
      <c r="V508" s="41"/>
      <c r="W508" s="41"/>
      <c r="X508" s="41"/>
      <c r="Y508" s="41"/>
      <c r="Z508" s="41"/>
      <c r="AA508" s="41"/>
      <c r="AB508" s="41"/>
      <c r="AC508" s="41"/>
      <c r="AD508" s="41"/>
      <c r="AE508" s="41"/>
      <c r="AR508" s="227" t="s">
        <v>279</v>
      </c>
      <c r="AT508" s="227" t="s">
        <v>182</v>
      </c>
      <c r="AU508" s="227" t="s">
        <v>83</v>
      </c>
      <c r="AY508" s="20" t="s">
        <v>180</v>
      </c>
      <c r="BE508" s="228">
        <f>IF(N508="základní",J508,0)</f>
        <v>0</v>
      </c>
      <c r="BF508" s="228">
        <f>IF(N508="snížená",J508,0)</f>
        <v>0</v>
      </c>
      <c r="BG508" s="228">
        <f>IF(N508="zákl. přenesená",J508,0)</f>
        <v>0</v>
      </c>
      <c r="BH508" s="228">
        <f>IF(N508="sníž. přenesená",J508,0)</f>
        <v>0</v>
      </c>
      <c r="BI508" s="228">
        <f>IF(N508="nulová",J508,0)</f>
        <v>0</v>
      </c>
      <c r="BJ508" s="20" t="s">
        <v>81</v>
      </c>
      <c r="BK508" s="228">
        <f>ROUND(I508*H508,2)</f>
        <v>0</v>
      </c>
      <c r="BL508" s="20" t="s">
        <v>279</v>
      </c>
      <c r="BM508" s="227" t="s">
        <v>823</v>
      </c>
    </row>
    <row r="509" s="14" customFormat="1">
      <c r="A509" s="14"/>
      <c r="B509" s="245"/>
      <c r="C509" s="246"/>
      <c r="D509" s="236" t="s">
        <v>190</v>
      </c>
      <c r="E509" s="247" t="s">
        <v>19</v>
      </c>
      <c r="F509" s="248" t="s">
        <v>824</v>
      </c>
      <c r="G509" s="246"/>
      <c r="H509" s="249">
        <v>1.5129999999999999</v>
      </c>
      <c r="I509" s="250"/>
      <c r="J509" s="246"/>
      <c r="K509" s="246"/>
      <c r="L509" s="251"/>
      <c r="M509" s="252"/>
      <c r="N509" s="253"/>
      <c r="O509" s="253"/>
      <c r="P509" s="253"/>
      <c r="Q509" s="253"/>
      <c r="R509" s="253"/>
      <c r="S509" s="253"/>
      <c r="T509" s="254"/>
      <c r="U509" s="14"/>
      <c r="V509" s="14"/>
      <c r="W509" s="14"/>
      <c r="X509" s="14"/>
      <c r="Y509" s="14"/>
      <c r="Z509" s="14"/>
      <c r="AA509" s="14"/>
      <c r="AB509" s="14"/>
      <c r="AC509" s="14"/>
      <c r="AD509" s="14"/>
      <c r="AE509" s="14"/>
      <c r="AT509" s="255" t="s">
        <v>190</v>
      </c>
      <c r="AU509" s="255" t="s">
        <v>83</v>
      </c>
      <c r="AV509" s="14" t="s">
        <v>83</v>
      </c>
      <c r="AW509" s="14" t="s">
        <v>34</v>
      </c>
      <c r="AX509" s="14" t="s">
        <v>74</v>
      </c>
      <c r="AY509" s="255" t="s">
        <v>180</v>
      </c>
    </row>
    <row r="510" s="14" customFormat="1">
      <c r="A510" s="14"/>
      <c r="B510" s="245"/>
      <c r="C510" s="246"/>
      <c r="D510" s="236" t="s">
        <v>190</v>
      </c>
      <c r="E510" s="247" t="s">
        <v>19</v>
      </c>
      <c r="F510" s="248" t="s">
        <v>825</v>
      </c>
      <c r="G510" s="246"/>
      <c r="H510" s="249">
        <v>18.452999999999999</v>
      </c>
      <c r="I510" s="250"/>
      <c r="J510" s="246"/>
      <c r="K510" s="246"/>
      <c r="L510" s="251"/>
      <c r="M510" s="252"/>
      <c r="N510" s="253"/>
      <c r="O510" s="253"/>
      <c r="P510" s="253"/>
      <c r="Q510" s="253"/>
      <c r="R510" s="253"/>
      <c r="S510" s="253"/>
      <c r="T510" s="254"/>
      <c r="U510" s="14"/>
      <c r="V510" s="14"/>
      <c r="W510" s="14"/>
      <c r="X510" s="14"/>
      <c r="Y510" s="14"/>
      <c r="Z510" s="14"/>
      <c r="AA510" s="14"/>
      <c r="AB510" s="14"/>
      <c r="AC510" s="14"/>
      <c r="AD510" s="14"/>
      <c r="AE510" s="14"/>
      <c r="AT510" s="255" t="s">
        <v>190</v>
      </c>
      <c r="AU510" s="255" t="s">
        <v>83</v>
      </c>
      <c r="AV510" s="14" t="s">
        <v>83</v>
      </c>
      <c r="AW510" s="14" t="s">
        <v>34</v>
      </c>
      <c r="AX510" s="14" t="s">
        <v>74</v>
      </c>
      <c r="AY510" s="255" t="s">
        <v>180</v>
      </c>
    </row>
    <row r="511" s="14" customFormat="1">
      <c r="A511" s="14"/>
      <c r="B511" s="245"/>
      <c r="C511" s="246"/>
      <c r="D511" s="236" t="s">
        <v>190</v>
      </c>
      <c r="E511" s="247" t="s">
        <v>19</v>
      </c>
      <c r="F511" s="248" t="s">
        <v>826</v>
      </c>
      <c r="G511" s="246"/>
      <c r="H511" s="249">
        <v>11.275</v>
      </c>
      <c r="I511" s="250"/>
      <c r="J511" s="246"/>
      <c r="K511" s="246"/>
      <c r="L511" s="251"/>
      <c r="M511" s="252"/>
      <c r="N511" s="253"/>
      <c r="O511" s="253"/>
      <c r="P511" s="253"/>
      <c r="Q511" s="253"/>
      <c r="R511" s="253"/>
      <c r="S511" s="253"/>
      <c r="T511" s="254"/>
      <c r="U511" s="14"/>
      <c r="V511" s="14"/>
      <c r="W511" s="14"/>
      <c r="X511" s="14"/>
      <c r="Y511" s="14"/>
      <c r="Z511" s="14"/>
      <c r="AA511" s="14"/>
      <c r="AB511" s="14"/>
      <c r="AC511" s="14"/>
      <c r="AD511" s="14"/>
      <c r="AE511" s="14"/>
      <c r="AT511" s="255" t="s">
        <v>190</v>
      </c>
      <c r="AU511" s="255" t="s">
        <v>83</v>
      </c>
      <c r="AV511" s="14" t="s">
        <v>83</v>
      </c>
      <c r="AW511" s="14" t="s">
        <v>34</v>
      </c>
      <c r="AX511" s="14" t="s">
        <v>74</v>
      </c>
      <c r="AY511" s="255" t="s">
        <v>180</v>
      </c>
    </row>
    <row r="512" s="14" customFormat="1">
      <c r="A512" s="14"/>
      <c r="B512" s="245"/>
      <c r="C512" s="246"/>
      <c r="D512" s="236" t="s">
        <v>190</v>
      </c>
      <c r="E512" s="247" t="s">
        <v>19</v>
      </c>
      <c r="F512" s="248" t="s">
        <v>827</v>
      </c>
      <c r="G512" s="246"/>
      <c r="H512" s="249">
        <v>14.976000000000001</v>
      </c>
      <c r="I512" s="250"/>
      <c r="J512" s="246"/>
      <c r="K512" s="246"/>
      <c r="L512" s="251"/>
      <c r="M512" s="252"/>
      <c r="N512" s="253"/>
      <c r="O512" s="253"/>
      <c r="P512" s="253"/>
      <c r="Q512" s="253"/>
      <c r="R512" s="253"/>
      <c r="S512" s="253"/>
      <c r="T512" s="254"/>
      <c r="U512" s="14"/>
      <c r="V512" s="14"/>
      <c r="W512" s="14"/>
      <c r="X512" s="14"/>
      <c r="Y512" s="14"/>
      <c r="Z512" s="14"/>
      <c r="AA512" s="14"/>
      <c r="AB512" s="14"/>
      <c r="AC512" s="14"/>
      <c r="AD512" s="14"/>
      <c r="AE512" s="14"/>
      <c r="AT512" s="255" t="s">
        <v>190</v>
      </c>
      <c r="AU512" s="255" t="s">
        <v>83</v>
      </c>
      <c r="AV512" s="14" t="s">
        <v>83</v>
      </c>
      <c r="AW512" s="14" t="s">
        <v>34</v>
      </c>
      <c r="AX512" s="14" t="s">
        <v>74</v>
      </c>
      <c r="AY512" s="255" t="s">
        <v>180</v>
      </c>
    </row>
    <row r="513" s="16" customFormat="1">
      <c r="A513" s="16"/>
      <c r="B513" s="267"/>
      <c r="C513" s="268"/>
      <c r="D513" s="236" t="s">
        <v>190</v>
      </c>
      <c r="E513" s="269" t="s">
        <v>19</v>
      </c>
      <c r="F513" s="270" t="s">
        <v>292</v>
      </c>
      <c r="G513" s="268"/>
      <c r="H513" s="271">
        <v>46.216999999999999</v>
      </c>
      <c r="I513" s="272"/>
      <c r="J513" s="268"/>
      <c r="K513" s="268"/>
      <c r="L513" s="273"/>
      <c r="M513" s="274"/>
      <c r="N513" s="275"/>
      <c r="O513" s="275"/>
      <c r="P513" s="275"/>
      <c r="Q513" s="275"/>
      <c r="R513" s="275"/>
      <c r="S513" s="275"/>
      <c r="T513" s="276"/>
      <c r="U513" s="16"/>
      <c r="V513" s="16"/>
      <c r="W513" s="16"/>
      <c r="X513" s="16"/>
      <c r="Y513" s="16"/>
      <c r="Z513" s="16"/>
      <c r="AA513" s="16"/>
      <c r="AB513" s="16"/>
      <c r="AC513" s="16"/>
      <c r="AD513" s="16"/>
      <c r="AE513" s="16"/>
      <c r="AT513" s="277" t="s">
        <v>190</v>
      </c>
      <c r="AU513" s="277" t="s">
        <v>83</v>
      </c>
      <c r="AV513" s="16" t="s">
        <v>124</v>
      </c>
      <c r="AW513" s="16" t="s">
        <v>34</v>
      </c>
      <c r="AX513" s="16" t="s">
        <v>74</v>
      </c>
      <c r="AY513" s="277" t="s">
        <v>180</v>
      </c>
    </row>
    <row r="514" s="14" customFormat="1">
      <c r="A514" s="14"/>
      <c r="B514" s="245"/>
      <c r="C514" s="246"/>
      <c r="D514" s="236" t="s">
        <v>190</v>
      </c>
      <c r="E514" s="247" t="s">
        <v>19</v>
      </c>
      <c r="F514" s="248" t="s">
        <v>828</v>
      </c>
      <c r="G514" s="246"/>
      <c r="H514" s="249">
        <v>-1.379</v>
      </c>
      <c r="I514" s="250"/>
      <c r="J514" s="246"/>
      <c r="K514" s="246"/>
      <c r="L514" s="251"/>
      <c r="M514" s="252"/>
      <c r="N514" s="253"/>
      <c r="O514" s="253"/>
      <c r="P514" s="253"/>
      <c r="Q514" s="253"/>
      <c r="R514" s="253"/>
      <c r="S514" s="253"/>
      <c r="T514" s="254"/>
      <c r="U514" s="14"/>
      <c r="V514" s="14"/>
      <c r="W514" s="14"/>
      <c r="X514" s="14"/>
      <c r="Y514" s="14"/>
      <c r="Z514" s="14"/>
      <c r="AA514" s="14"/>
      <c r="AB514" s="14"/>
      <c r="AC514" s="14"/>
      <c r="AD514" s="14"/>
      <c r="AE514" s="14"/>
      <c r="AT514" s="255" t="s">
        <v>190</v>
      </c>
      <c r="AU514" s="255" t="s">
        <v>83</v>
      </c>
      <c r="AV514" s="14" t="s">
        <v>83</v>
      </c>
      <c r="AW514" s="14" t="s">
        <v>34</v>
      </c>
      <c r="AX514" s="14" t="s">
        <v>74</v>
      </c>
      <c r="AY514" s="255" t="s">
        <v>180</v>
      </c>
    </row>
    <row r="515" s="14" customFormat="1">
      <c r="A515" s="14"/>
      <c r="B515" s="245"/>
      <c r="C515" s="246"/>
      <c r="D515" s="236" t="s">
        <v>190</v>
      </c>
      <c r="E515" s="247" t="s">
        <v>19</v>
      </c>
      <c r="F515" s="248" t="s">
        <v>829</v>
      </c>
      <c r="G515" s="246"/>
      <c r="H515" s="249">
        <v>-1.5760000000000001</v>
      </c>
      <c r="I515" s="250"/>
      <c r="J515" s="246"/>
      <c r="K515" s="246"/>
      <c r="L515" s="251"/>
      <c r="M515" s="252"/>
      <c r="N515" s="253"/>
      <c r="O515" s="253"/>
      <c r="P515" s="253"/>
      <c r="Q515" s="253"/>
      <c r="R515" s="253"/>
      <c r="S515" s="253"/>
      <c r="T515" s="254"/>
      <c r="U515" s="14"/>
      <c r="V515" s="14"/>
      <c r="W515" s="14"/>
      <c r="X515" s="14"/>
      <c r="Y515" s="14"/>
      <c r="Z515" s="14"/>
      <c r="AA515" s="14"/>
      <c r="AB515" s="14"/>
      <c r="AC515" s="14"/>
      <c r="AD515" s="14"/>
      <c r="AE515" s="14"/>
      <c r="AT515" s="255" t="s">
        <v>190</v>
      </c>
      <c r="AU515" s="255" t="s">
        <v>83</v>
      </c>
      <c r="AV515" s="14" t="s">
        <v>83</v>
      </c>
      <c r="AW515" s="14" t="s">
        <v>34</v>
      </c>
      <c r="AX515" s="14" t="s">
        <v>74</v>
      </c>
      <c r="AY515" s="255" t="s">
        <v>180</v>
      </c>
    </row>
    <row r="516" s="14" customFormat="1">
      <c r="A516" s="14"/>
      <c r="B516" s="245"/>
      <c r="C516" s="246"/>
      <c r="D516" s="236" t="s">
        <v>190</v>
      </c>
      <c r="E516" s="247" t="s">
        <v>19</v>
      </c>
      <c r="F516" s="248" t="s">
        <v>830</v>
      </c>
      <c r="G516" s="246"/>
      <c r="H516" s="249">
        <v>-1.7729999999999999</v>
      </c>
      <c r="I516" s="250"/>
      <c r="J516" s="246"/>
      <c r="K516" s="246"/>
      <c r="L516" s="251"/>
      <c r="M516" s="252"/>
      <c r="N516" s="253"/>
      <c r="O516" s="253"/>
      <c r="P516" s="253"/>
      <c r="Q516" s="253"/>
      <c r="R516" s="253"/>
      <c r="S516" s="253"/>
      <c r="T516" s="254"/>
      <c r="U516" s="14"/>
      <c r="V516" s="14"/>
      <c r="W516" s="14"/>
      <c r="X516" s="14"/>
      <c r="Y516" s="14"/>
      <c r="Z516" s="14"/>
      <c r="AA516" s="14"/>
      <c r="AB516" s="14"/>
      <c r="AC516" s="14"/>
      <c r="AD516" s="14"/>
      <c r="AE516" s="14"/>
      <c r="AT516" s="255" t="s">
        <v>190</v>
      </c>
      <c r="AU516" s="255" t="s">
        <v>83</v>
      </c>
      <c r="AV516" s="14" t="s">
        <v>83</v>
      </c>
      <c r="AW516" s="14" t="s">
        <v>34</v>
      </c>
      <c r="AX516" s="14" t="s">
        <v>74</v>
      </c>
      <c r="AY516" s="255" t="s">
        <v>180</v>
      </c>
    </row>
    <row r="517" s="16" customFormat="1">
      <c r="A517" s="16"/>
      <c r="B517" s="267"/>
      <c r="C517" s="268"/>
      <c r="D517" s="236" t="s">
        <v>190</v>
      </c>
      <c r="E517" s="269" t="s">
        <v>19</v>
      </c>
      <c r="F517" s="270" t="s">
        <v>292</v>
      </c>
      <c r="G517" s="268"/>
      <c r="H517" s="271">
        <v>-4.7279999999999998</v>
      </c>
      <c r="I517" s="272"/>
      <c r="J517" s="268"/>
      <c r="K517" s="268"/>
      <c r="L517" s="273"/>
      <c r="M517" s="274"/>
      <c r="N517" s="275"/>
      <c r="O517" s="275"/>
      <c r="P517" s="275"/>
      <c r="Q517" s="275"/>
      <c r="R517" s="275"/>
      <c r="S517" s="275"/>
      <c r="T517" s="276"/>
      <c r="U517" s="16"/>
      <c r="V517" s="16"/>
      <c r="W517" s="16"/>
      <c r="X517" s="16"/>
      <c r="Y517" s="16"/>
      <c r="Z517" s="16"/>
      <c r="AA517" s="16"/>
      <c r="AB517" s="16"/>
      <c r="AC517" s="16"/>
      <c r="AD517" s="16"/>
      <c r="AE517" s="16"/>
      <c r="AT517" s="277" t="s">
        <v>190</v>
      </c>
      <c r="AU517" s="277" t="s">
        <v>83</v>
      </c>
      <c r="AV517" s="16" t="s">
        <v>124</v>
      </c>
      <c r="AW517" s="16" t="s">
        <v>34</v>
      </c>
      <c r="AX517" s="16" t="s">
        <v>74</v>
      </c>
      <c r="AY517" s="277" t="s">
        <v>180</v>
      </c>
    </row>
    <row r="518" s="15" customFormat="1">
      <c r="A518" s="15"/>
      <c r="B518" s="256"/>
      <c r="C518" s="257"/>
      <c r="D518" s="236" t="s">
        <v>190</v>
      </c>
      <c r="E518" s="258" t="s">
        <v>19</v>
      </c>
      <c r="F518" s="259" t="s">
        <v>227</v>
      </c>
      <c r="G518" s="257"/>
      <c r="H518" s="260">
        <v>41.488999999999997</v>
      </c>
      <c r="I518" s="261"/>
      <c r="J518" s="257"/>
      <c r="K518" s="257"/>
      <c r="L518" s="262"/>
      <c r="M518" s="263"/>
      <c r="N518" s="264"/>
      <c r="O518" s="264"/>
      <c r="P518" s="264"/>
      <c r="Q518" s="264"/>
      <c r="R518" s="264"/>
      <c r="S518" s="264"/>
      <c r="T518" s="265"/>
      <c r="U518" s="15"/>
      <c r="V518" s="15"/>
      <c r="W518" s="15"/>
      <c r="X518" s="15"/>
      <c r="Y518" s="15"/>
      <c r="Z518" s="15"/>
      <c r="AA518" s="15"/>
      <c r="AB518" s="15"/>
      <c r="AC518" s="15"/>
      <c r="AD518" s="15"/>
      <c r="AE518" s="15"/>
      <c r="AT518" s="266" t="s">
        <v>190</v>
      </c>
      <c r="AU518" s="266" t="s">
        <v>83</v>
      </c>
      <c r="AV518" s="15" t="s">
        <v>186</v>
      </c>
      <c r="AW518" s="15" t="s">
        <v>34</v>
      </c>
      <c r="AX518" s="15" t="s">
        <v>81</v>
      </c>
      <c r="AY518" s="266" t="s">
        <v>180</v>
      </c>
    </row>
    <row r="519" s="2" customFormat="1" ht="16.5" customHeight="1">
      <c r="A519" s="41"/>
      <c r="B519" s="42"/>
      <c r="C519" s="216" t="s">
        <v>831</v>
      </c>
      <c r="D519" s="216" t="s">
        <v>182</v>
      </c>
      <c r="E519" s="217" t="s">
        <v>832</v>
      </c>
      <c r="F519" s="218" t="s">
        <v>833</v>
      </c>
      <c r="G519" s="219" t="s">
        <v>350</v>
      </c>
      <c r="H519" s="220">
        <v>7.5999999999999996</v>
      </c>
      <c r="I519" s="221"/>
      <c r="J519" s="222">
        <f>ROUND(I519*H519,2)</f>
        <v>0</v>
      </c>
      <c r="K519" s="218" t="s">
        <v>202</v>
      </c>
      <c r="L519" s="47"/>
      <c r="M519" s="223" t="s">
        <v>19</v>
      </c>
      <c r="N519" s="224" t="s">
        <v>45</v>
      </c>
      <c r="O519" s="87"/>
      <c r="P519" s="225">
        <f>O519*H519</f>
        <v>0</v>
      </c>
      <c r="Q519" s="225">
        <v>0.032559999999999999</v>
      </c>
      <c r="R519" s="225">
        <f>Q519*H519</f>
        <v>0.24745599999999998</v>
      </c>
      <c r="S519" s="225">
        <v>0</v>
      </c>
      <c r="T519" s="226">
        <f>S519*H519</f>
        <v>0</v>
      </c>
      <c r="U519" s="41"/>
      <c r="V519" s="41"/>
      <c r="W519" s="41"/>
      <c r="X519" s="41"/>
      <c r="Y519" s="41"/>
      <c r="Z519" s="41"/>
      <c r="AA519" s="41"/>
      <c r="AB519" s="41"/>
      <c r="AC519" s="41"/>
      <c r="AD519" s="41"/>
      <c r="AE519" s="41"/>
      <c r="AR519" s="227" t="s">
        <v>279</v>
      </c>
      <c r="AT519" s="227" t="s">
        <v>182</v>
      </c>
      <c r="AU519" s="227" t="s">
        <v>83</v>
      </c>
      <c r="AY519" s="20" t="s">
        <v>180</v>
      </c>
      <c r="BE519" s="228">
        <f>IF(N519="základní",J519,0)</f>
        <v>0</v>
      </c>
      <c r="BF519" s="228">
        <f>IF(N519="snížená",J519,0)</f>
        <v>0</v>
      </c>
      <c r="BG519" s="228">
        <f>IF(N519="zákl. přenesená",J519,0)</f>
        <v>0</v>
      </c>
      <c r="BH519" s="228">
        <f>IF(N519="sníž. přenesená",J519,0)</f>
        <v>0</v>
      </c>
      <c r="BI519" s="228">
        <f>IF(N519="nulová",J519,0)</f>
        <v>0</v>
      </c>
      <c r="BJ519" s="20" t="s">
        <v>81</v>
      </c>
      <c r="BK519" s="228">
        <f>ROUND(I519*H519,2)</f>
        <v>0</v>
      </c>
      <c r="BL519" s="20" t="s">
        <v>279</v>
      </c>
      <c r="BM519" s="227" t="s">
        <v>834</v>
      </c>
    </row>
    <row r="520" s="14" customFormat="1">
      <c r="A520" s="14"/>
      <c r="B520" s="245"/>
      <c r="C520" s="246"/>
      <c r="D520" s="236" t="s">
        <v>190</v>
      </c>
      <c r="E520" s="247" t="s">
        <v>19</v>
      </c>
      <c r="F520" s="248" t="s">
        <v>835</v>
      </c>
      <c r="G520" s="246"/>
      <c r="H520" s="249">
        <v>7.5999999999999996</v>
      </c>
      <c r="I520" s="250"/>
      <c r="J520" s="246"/>
      <c r="K520" s="246"/>
      <c r="L520" s="251"/>
      <c r="M520" s="252"/>
      <c r="N520" s="253"/>
      <c r="O520" s="253"/>
      <c r="P520" s="253"/>
      <c r="Q520" s="253"/>
      <c r="R520" s="253"/>
      <c r="S520" s="253"/>
      <c r="T520" s="254"/>
      <c r="U520" s="14"/>
      <c r="V520" s="14"/>
      <c r="W520" s="14"/>
      <c r="X520" s="14"/>
      <c r="Y520" s="14"/>
      <c r="Z520" s="14"/>
      <c r="AA520" s="14"/>
      <c r="AB520" s="14"/>
      <c r="AC520" s="14"/>
      <c r="AD520" s="14"/>
      <c r="AE520" s="14"/>
      <c r="AT520" s="255" t="s">
        <v>190</v>
      </c>
      <c r="AU520" s="255" t="s">
        <v>83</v>
      </c>
      <c r="AV520" s="14" t="s">
        <v>83</v>
      </c>
      <c r="AW520" s="14" t="s">
        <v>34</v>
      </c>
      <c r="AX520" s="14" t="s">
        <v>81</v>
      </c>
      <c r="AY520" s="255" t="s">
        <v>180</v>
      </c>
    </row>
    <row r="521" s="2" customFormat="1" ht="16.5" customHeight="1">
      <c r="A521" s="41"/>
      <c r="B521" s="42"/>
      <c r="C521" s="216" t="s">
        <v>836</v>
      </c>
      <c r="D521" s="216" t="s">
        <v>182</v>
      </c>
      <c r="E521" s="217" t="s">
        <v>837</v>
      </c>
      <c r="F521" s="218" t="s">
        <v>838</v>
      </c>
      <c r="G521" s="219" t="s">
        <v>122</v>
      </c>
      <c r="H521" s="220">
        <v>170.58099999999999</v>
      </c>
      <c r="I521" s="221"/>
      <c r="J521" s="222">
        <f>ROUND(I521*H521,2)</f>
        <v>0</v>
      </c>
      <c r="K521" s="218" t="s">
        <v>202</v>
      </c>
      <c r="L521" s="47"/>
      <c r="M521" s="223" t="s">
        <v>19</v>
      </c>
      <c r="N521" s="224" t="s">
        <v>45</v>
      </c>
      <c r="O521" s="87"/>
      <c r="P521" s="225">
        <f>O521*H521</f>
        <v>0</v>
      </c>
      <c r="Q521" s="225">
        <v>0.032559999999999999</v>
      </c>
      <c r="R521" s="225">
        <f>Q521*H521</f>
        <v>5.5541173599999993</v>
      </c>
      <c r="S521" s="225">
        <v>0</v>
      </c>
      <c r="T521" s="226">
        <f>S521*H521</f>
        <v>0</v>
      </c>
      <c r="U521" s="41"/>
      <c r="V521" s="41"/>
      <c r="W521" s="41"/>
      <c r="X521" s="41"/>
      <c r="Y521" s="41"/>
      <c r="Z521" s="41"/>
      <c r="AA521" s="41"/>
      <c r="AB521" s="41"/>
      <c r="AC521" s="41"/>
      <c r="AD521" s="41"/>
      <c r="AE521" s="41"/>
      <c r="AR521" s="227" t="s">
        <v>279</v>
      </c>
      <c r="AT521" s="227" t="s">
        <v>182</v>
      </c>
      <c r="AU521" s="227" t="s">
        <v>83</v>
      </c>
      <c r="AY521" s="20" t="s">
        <v>180</v>
      </c>
      <c r="BE521" s="228">
        <f>IF(N521="základní",J521,0)</f>
        <v>0</v>
      </c>
      <c r="BF521" s="228">
        <f>IF(N521="snížená",J521,0)</f>
        <v>0</v>
      </c>
      <c r="BG521" s="228">
        <f>IF(N521="zákl. přenesená",J521,0)</f>
        <v>0</v>
      </c>
      <c r="BH521" s="228">
        <f>IF(N521="sníž. přenesená",J521,0)</f>
        <v>0</v>
      </c>
      <c r="BI521" s="228">
        <f>IF(N521="nulová",J521,0)</f>
        <v>0</v>
      </c>
      <c r="BJ521" s="20" t="s">
        <v>81</v>
      </c>
      <c r="BK521" s="228">
        <f>ROUND(I521*H521,2)</f>
        <v>0</v>
      </c>
      <c r="BL521" s="20" t="s">
        <v>279</v>
      </c>
      <c r="BM521" s="227" t="s">
        <v>839</v>
      </c>
    </row>
    <row r="522" s="14" customFormat="1">
      <c r="A522" s="14"/>
      <c r="B522" s="245"/>
      <c r="C522" s="246"/>
      <c r="D522" s="236" t="s">
        <v>190</v>
      </c>
      <c r="E522" s="247" t="s">
        <v>19</v>
      </c>
      <c r="F522" s="248" t="s">
        <v>433</v>
      </c>
      <c r="G522" s="246"/>
      <c r="H522" s="249">
        <v>170.58099999999999</v>
      </c>
      <c r="I522" s="250"/>
      <c r="J522" s="246"/>
      <c r="K522" s="246"/>
      <c r="L522" s="251"/>
      <c r="M522" s="252"/>
      <c r="N522" s="253"/>
      <c r="O522" s="253"/>
      <c r="P522" s="253"/>
      <c r="Q522" s="253"/>
      <c r="R522" s="253"/>
      <c r="S522" s="253"/>
      <c r="T522" s="254"/>
      <c r="U522" s="14"/>
      <c r="V522" s="14"/>
      <c r="W522" s="14"/>
      <c r="X522" s="14"/>
      <c r="Y522" s="14"/>
      <c r="Z522" s="14"/>
      <c r="AA522" s="14"/>
      <c r="AB522" s="14"/>
      <c r="AC522" s="14"/>
      <c r="AD522" s="14"/>
      <c r="AE522" s="14"/>
      <c r="AT522" s="255" t="s">
        <v>190</v>
      </c>
      <c r="AU522" s="255" t="s">
        <v>83</v>
      </c>
      <c r="AV522" s="14" t="s">
        <v>83</v>
      </c>
      <c r="AW522" s="14" t="s">
        <v>34</v>
      </c>
      <c r="AX522" s="14" t="s">
        <v>81</v>
      </c>
      <c r="AY522" s="255" t="s">
        <v>180</v>
      </c>
    </row>
    <row r="523" s="2" customFormat="1" ht="37.8" customHeight="1">
      <c r="A523" s="41"/>
      <c r="B523" s="42"/>
      <c r="C523" s="216" t="s">
        <v>840</v>
      </c>
      <c r="D523" s="216" t="s">
        <v>182</v>
      </c>
      <c r="E523" s="217" t="s">
        <v>841</v>
      </c>
      <c r="F523" s="218" t="s">
        <v>842</v>
      </c>
      <c r="G523" s="219" t="s">
        <v>231</v>
      </c>
      <c r="H523" s="220">
        <v>25.199000000000002</v>
      </c>
      <c r="I523" s="221"/>
      <c r="J523" s="222">
        <f>ROUND(I523*H523,2)</f>
        <v>0</v>
      </c>
      <c r="K523" s="218" t="s">
        <v>185</v>
      </c>
      <c r="L523" s="47"/>
      <c r="M523" s="223" t="s">
        <v>19</v>
      </c>
      <c r="N523" s="224" t="s">
        <v>45</v>
      </c>
      <c r="O523" s="87"/>
      <c r="P523" s="225">
        <f>O523*H523</f>
        <v>0</v>
      </c>
      <c r="Q523" s="225">
        <v>0</v>
      </c>
      <c r="R523" s="225">
        <f>Q523*H523</f>
        <v>0</v>
      </c>
      <c r="S523" s="225">
        <v>0</v>
      </c>
      <c r="T523" s="226">
        <f>S523*H523</f>
        <v>0</v>
      </c>
      <c r="U523" s="41"/>
      <c r="V523" s="41"/>
      <c r="W523" s="41"/>
      <c r="X523" s="41"/>
      <c r="Y523" s="41"/>
      <c r="Z523" s="41"/>
      <c r="AA523" s="41"/>
      <c r="AB523" s="41"/>
      <c r="AC523" s="41"/>
      <c r="AD523" s="41"/>
      <c r="AE523" s="41"/>
      <c r="AR523" s="227" t="s">
        <v>279</v>
      </c>
      <c r="AT523" s="227" t="s">
        <v>182</v>
      </c>
      <c r="AU523" s="227" t="s">
        <v>83</v>
      </c>
      <c r="AY523" s="20" t="s">
        <v>180</v>
      </c>
      <c r="BE523" s="228">
        <f>IF(N523="základní",J523,0)</f>
        <v>0</v>
      </c>
      <c r="BF523" s="228">
        <f>IF(N523="snížená",J523,0)</f>
        <v>0</v>
      </c>
      <c r="BG523" s="228">
        <f>IF(N523="zákl. přenesená",J523,0)</f>
        <v>0</v>
      </c>
      <c r="BH523" s="228">
        <f>IF(N523="sníž. přenesená",J523,0)</f>
        <v>0</v>
      </c>
      <c r="BI523" s="228">
        <f>IF(N523="nulová",J523,0)</f>
        <v>0</v>
      </c>
      <c r="BJ523" s="20" t="s">
        <v>81</v>
      </c>
      <c r="BK523" s="228">
        <f>ROUND(I523*H523,2)</f>
        <v>0</v>
      </c>
      <c r="BL523" s="20" t="s">
        <v>279</v>
      </c>
      <c r="BM523" s="227" t="s">
        <v>843</v>
      </c>
    </row>
    <row r="524" s="2" customFormat="1">
      <c r="A524" s="41"/>
      <c r="B524" s="42"/>
      <c r="C524" s="43"/>
      <c r="D524" s="229" t="s">
        <v>188</v>
      </c>
      <c r="E524" s="43"/>
      <c r="F524" s="230" t="s">
        <v>844</v>
      </c>
      <c r="G524" s="43"/>
      <c r="H524" s="43"/>
      <c r="I524" s="231"/>
      <c r="J524" s="43"/>
      <c r="K524" s="43"/>
      <c r="L524" s="47"/>
      <c r="M524" s="232"/>
      <c r="N524" s="233"/>
      <c r="O524" s="87"/>
      <c r="P524" s="87"/>
      <c r="Q524" s="87"/>
      <c r="R524" s="87"/>
      <c r="S524" s="87"/>
      <c r="T524" s="88"/>
      <c r="U524" s="41"/>
      <c r="V524" s="41"/>
      <c r="W524" s="41"/>
      <c r="X524" s="41"/>
      <c r="Y524" s="41"/>
      <c r="Z524" s="41"/>
      <c r="AA524" s="41"/>
      <c r="AB524" s="41"/>
      <c r="AC524" s="41"/>
      <c r="AD524" s="41"/>
      <c r="AE524" s="41"/>
      <c r="AT524" s="20" t="s">
        <v>188</v>
      </c>
      <c r="AU524" s="20" t="s">
        <v>83</v>
      </c>
    </row>
    <row r="525" s="12" customFormat="1" ht="22.8" customHeight="1">
      <c r="A525" s="12"/>
      <c r="B525" s="200"/>
      <c r="C525" s="201"/>
      <c r="D525" s="202" t="s">
        <v>73</v>
      </c>
      <c r="E525" s="214" t="s">
        <v>845</v>
      </c>
      <c r="F525" s="214" t="s">
        <v>846</v>
      </c>
      <c r="G525" s="201"/>
      <c r="H525" s="201"/>
      <c r="I525" s="204"/>
      <c r="J525" s="215">
        <f>BK525</f>
        <v>0</v>
      </c>
      <c r="K525" s="201"/>
      <c r="L525" s="206"/>
      <c r="M525" s="207"/>
      <c r="N525" s="208"/>
      <c r="O525" s="208"/>
      <c r="P525" s="209">
        <f>SUM(P526:P565)</f>
        <v>0</v>
      </c>
      <c r="Q525" s="208"/>
      <c r="R525" s="209">
        <f>SUM(R526:R565)</f>
        <v>1.227026</v>
      </c>
      <c r="S525" s="208"/>
      <c r="T525" s="210">
        <f>SUM(T526:T565)</f>
        <v>0</v>
      </c>
      <c r="U525" s="12"/>
      <c r="V525" s="12"/>
      <c r="W525" s="12"/>
      <c r="X525" s="12"/>
      <c r="Y525" s="12"/>
      <c r="Z525" s="12"/>
      <c r="AA525" s="12"/>
      <c r="AB525" s="12"/>
      <c r="AC525" s="12"/>
      <c r="AD525" s="12"/>
      <c r="AE525" s="12"/>
      <c r="AR525" s="211" t="s">
        <v>83</v>
      </c>
      <c r="AT525" s="212" t="s">
        <v>73</v>
      </c>
      <c r="AU525" s="212" t="s">
        <v>81</v>
      </c>
      <c r="AY525" s="211" t="s">
        <v>180</v>
      </c>
      <c r="BK525" s="213">
        <f>SUM(BK526:BK565)</f>
        <v>0</v>
      </c>
    </row>
    <row r="526" s="2" customFormat="1" ht="16.5" customHeight="1">
      <c r="A526" s="41"/>
      <c r="B526" s="42"/>
      <c r="C526" s="216" t="s">
        <v>847</v>
      </c>
      <c r="D526" s="216" t="s">
        <v>182</v>
      </c>
      <c r="E526" s="217" t="s">
        <v>848</v>
      </c>
      <c r="F526" s="218" t="s">
        <v>849</v>
      </c>
      <c r="G526" s="219" t="s">
        <v>350</v>
      </c>
      <c r="H526" s="220">
        <v>11.199999999999999</v>
      </c>
      <c r="I526" s="221"/>
      <c r="J526" s="222">
        <f>ROUND(I526*H526,2)</f>
        <v>0</v>
      </c>
      <c r="K526" s="218" t="s">
        <v>185</v>
      </c>
      <c r="L526" s="47"/>
      <c r="M526" s="223" t="s">
        <v>19</v>
      </c>
      <c r="N526" s="224" t="s">
        <v>45</v>
      </c>
      <c r="O526" s="87"/>
      <c r="P526" s="225">
        <f>O526*H526</f>
        <v>0</v>
      </c>
      <c r="Q526" s="225">
        <v>0.00108</v>
      </c>
      <c r="R526" s="225">
        <f>Q526*H526</f>
        <v>0.012095999999999999</v>
      </c>
      <c r="S526" s="225">
        <v>0</v>
      </c>
      <c r="T526" s="226">
        <f>S526*H526</f>
        <v>0</v>
      </c>
      <c r="U526" s="41"/>
      <c r="V526" s="41"/>
      <c r="W526" s="41"/>
      <c r="X526" s="41"/>
      <c r="Y526" s="41"/>
      <c r="Z526" s="41"/>
      <c r="AA526" s="41"/>
      <c r="AB526" s="41"/>
      <c r="AC526" s="41"/>
      <c r="AD526" s="41"/>
      <c r="AE526" s="41"/>
      <c r="AR526" s="227" t="s">
        <v>279</v>
      </c>
      <c r="AT526" s="227" t="s">
        <v>182</v>
      </c>
      <c r="AU526" s="227" t="s">
        <v>83</v>
      </c>
      <c r="AY526" s="20" t="s">
        <v>180</v>
      </c>
      <c r="BE526" s="228">
        <f>IF(N526="základní",J526,0)</f>
        <v>0</v>
      </c>
      <c r="BF526" s="228">
        <f>IF(N526="snížená",J526,0)</f>
        <v>0</v>
      </c>
      <c r="BG526" s="228">
        <f>IF(N526="zákl. přenesená",J526,0)</f>
        <v>0</v>
      </c>
      <c r="BH526" s="228">
        <f>IF(N526="sníž. přenesená",J526,0)</f>
        <v>0</v>
      </c>
      <c r="BI526" s="228">
        <f>IF(N526="nulová",J526,0)</f>
        <v>0</v>
      </c>
      <c r="BJ526" s="20" t="s">
        <v>81</v>
      </c>
      <c r="BK526" s="228">
        <f>ROUND(I526*H526,2)</f>
        <v>0</v>
      </c>
      <c r="BL526" s="20" t="s">
        <v>279</v>
      </c>
      <c r="BM526" s="227" t="s">
        <v>850</v>
      </c>
    </row>
    <row r="527" s="2" customFormat="1">
      <c r="A527" s="41"/>
      <c r="B527" s="42"/>
      <c r="C527" s="43"/>
      <c r="D527" s="229" t="s">
        <v>188</v>
      </c>
      <c r="E527" s="43"/>
      <c r="F527" s="230" t="s">
        <v>851</v>
      </c>
      <c r="G527" s="43"/>
      <c r="H527" s="43"/>
      <c r="I527" s="231"/>
      <c r="J527" s="43"/>
      <c r="K527" s="43"/>
      <c r="L527" s="47"/>
      <c r="M527" s="232"/>
      <c r="N527" s="233"/>
      <c r="O527" s="87"/>
      <c r="P527" s="87"/>
      <c r="Q527" s="87"/>
      <c r="R527" s="87"/>
      <c r="S527" s="87"/>
      <c r="T527" s="88"/>
      <c r="U527" s="41"/>
      <c r="V527" s="41"/>
      <c r="W527" s="41"/>
      <c r="X527" s="41"/>
      <c r="Y527" s="41"/>
      <c r="Z527" s="41"/>
      <c r="AA527" s="41"/>
      <c r="AB527" s="41"/>
      <c r="AC527" s="41"/>
      <c r="AD527" s="41"/>
      <c r="AE527" s="41"/>
      <c r="AT527" s="20" t="s">
        <v>188</v>
      </c>
      <c r="AU527" s="20" t="s">
        <v>83</v>
      </c>
    </row>
    <row r="528" s="14" customFormat="1">
      <c r="A528" s="14"/>
      <c r="B528" s="245"/>
      <c r="C528" s="246"/>
      <c r="D528" s="236" t="s">
        <v>190</v>
      </c>
      <c r="E528" s="247" t="s">
        <v>19</v>
      </c>
      <c r="F528" s="248" t="s">
        <v>852</v>
      </c>
      <c r="G528" s="246"/>
      <c r="H528" s="249">
        <v>11.199999999999999</v>
      </c>
      <c r="I528" s="250"/>
      <c r="J528" s="246"/>
      <c r="K528" s="246"/>
      <c r="L528" s="251"/>
      <c r="M528" s="252"/>
      <c r="N528" s="253"/>
      <c r="O528" s="253"/>
      <c r="P528" s="253"/>
      <c r="Q528" s="253"/>
      <c r="R528" s="253"/>
      <c r="S528" s="253"/>
      <c r="T528" s="254"/>
      <c r="U528" s="14"/>
      <c r="V528" s="14"/>
      <c r="W528" s="14"/>
      <c r="X528" s="14"/>
      <c r="Y528" s="14"/>
      <c r="Z528" s="14"/>
      <c r="AA528" s="14"/>
      <c r="AB528" s="14"/>
      <c r="AC528" s="14"/>
      <c r="AD528" s="14"/>
      <c r="AE528" s="14"/>
      <c r="AT528" s="255" t="s">
        <v>190</v>
      </c>
      <c r="AU528" s="255" t="s">
        <v>83</v>
      </c>
      <c r="AV528" s="14" t="s">
        <v>83</v>
      </c>
      <c r="AW528" s="14" t="s">
        <v>34</v>
      </c>
      <c r="AX528" s="14" t="s">
        <v>81</v>
      </c>
      <c r="AY528" s="255" t="s">
        <v>180</v>
      </c>
    </row>
    <row r="529" s="2" customFormat="1" ht="33" customHeight="1">
      <c r="A529" s="41"/>
      <c r="B529" s="42"/>
      <c r="C529" s="216" t="s">
        <v>853</v>
      </c>
      <c r="D529" s="216" t="s">
        <v>182</v>
      </c>
      <c r="E529" s="217" t="s">
        <v>854</v>
      </c>
      <c r="F529" s="218" t="s">
        <v>855</v>
      </c>
      <c r="G529" s="219" t="s">
        <v>122</v>
      </c>
      <c r="H529" s="220">
        <v>143</v>
      </c>
      <c r="I529" s="221"/>
      <c r="J529" s="222">
        <f>ROUND(I529*H529,2)</f>
        <v>0</v>
      </c>
      <c r="K529" s="218" t="s">
        <v>185</v>
      </c>
      <c r="L529" s="47"/>
      <c r="M529" s="223" t="s">
        <v>19</v>
      </c>
      <c r="N529" s="224" t="s">
        <v>45</v>
      </c>
      <c r="O529" s="87"/>
      <c r="P529" s="225">
        <f>O529*H529</f>
        <v>0</v>
      </c>
      <c r="Q529" s="225">
        <v>0.0066</v>
      </c>
      <c r="R529" s="225">
        <f>Q529*H529</f>
        <v>0.94379999999999997</v>
      </c>
      <c r="S529" s="225">
        <v>0</v>
      </c>
      <c r="T529" s="226">
        <f>S529*H529</f>
        <v>0</v>
      </c>
      <c r="U529" s="41"/>
      <c r="V529" s="41"/>
      <c r="W529" s="41"/>
      <c r="X529" s="41"/>
      <c r="Y529" s="41"/>
      <c r="Z529" s="41"/>
      <c r="AA529" s="41"/>
      <c r="AB529" s="41"/>
      <c r="AC529" s="41"/>
      <c r="AD529" s="41"/>
      <c r="AE529" s="41"/>
      <c r="AR529" s="227" t="s">
        <v>279</v>
      </c>
      <c r="AT529" s="227" t="s">
        <v>182</v>
      </c>
      <c r="AU529" s="227" t="s">
        <v>83</v>
      </c>
      <c r="AY529" s="20" t="s">
        <v>180</v>
      </c>
      <c r="BE529" s="228">
        <f>IF(N529="základní",J529,0)</f>
        <v>0</v>
      </c>
      <c r="BF529" s="228">
        <f>IF(N529="snížená",J529,0)</f>
        <v>0</v>
      </c>
      <c r="BG529" s="228">
        <f>IF(N529="zákl. přenesená",J529,0)</f>
        <v>0</v>
      </c>
      <c r="BH529" s="228">
        <f>IF(N529="sníž. přenesená",J529,0)</f>
        <v>0</v>
      </c>
      <c r="BI529" s="228">
        <f>IF(N529="nulová",J529,0)</f>
        <v>0</v>
      </c>
      <c r="BJ529" s="20" t="s">
        <v>81</v>
      </c>
      <c r="BK529" s="228">
        <f>ROUND(I529*H529,2)</f>
        <v>0</v>
      </c>
      <c r="BL529" s="20" t="s">
        <v>279</v>
      </c>
      <c r="BM529" s="227" t="s">
        <v>856</v>
      </c>
    </row>
    <row r="530" s="2" customFormat="1">
      <c r="A530" s="41"/>
      <c r="B530" s="42"/>
      <c r="C530" s="43"/>
      <c r="D530" s="229" t="s">
        <v>188</v>
      </c>
      <c r="E530" s="43"/>
      <c r="F530" s="230" t="s">
        <v>857</v>
      </c>
      <c r="G530" s="43"/>
      <c r="H530" s="43"/>
      <c r="I530" s="231"/>
      <c r="J530" s="43"/>
      <c r="K530" s="43"/>
      <c r="L530" s="47"/>
      <c r="M530" s="232"/>
      <c r="N530" s="233"/>
      <c r="O530" s="87"/>
      <c r="P530" s="87"/>
      <c r="Q530" s="87"/>
      <c r="R530" s="87"/>
      <c r="S530" s="87"/>
      <c r="T530" s="88"/>
      <c r="U530" s="41"/>
      <c r="V530" s="41"/>
      <c r="W530" s="41"/>
      <c r="X530" s="41"/>
      <c r="Y530" s="41"/>
      <c r="Z530" s="41"/>
      <c r="AA530" s="41"/>
      <c r="AB530" s="41"/>
      <c r="AC530" s="41"/>
      <c r="AD530" s="41"/>
      <c r="AE530" s="41"/>
      <c r="AT530" s="20" t="s">
        <v>188</v>
      </c>
      <c r="AU530" s="20" t="s">
        <v>83</v>
      </c>
    </row>
    <row r="531" s="14" customFormat="1">
      <c r="A531" s="14"/>
      <c r="B531" s="245"/>
      <c r="C531" s="246"/>
      <c r="D531" s="236" t="s">
        <v>190</v>
      </c>
      <c r="E531" s="247" t="s">
        <v>19</v>
      </c>
      <c r="F531" s="248" t="s">
        <v>683</v>
      </c>
      <c r="G531" s="246"/>
      <c r="H531" s="249">
        <v>143</v>
      </c>
      <c r="I531" s="250"/>
      <c r="J531" s="246"/>
      <c r="K531" s="246"/>
      <c r="L531" s="251"/>
      <c r="M531" s="252"/>
      <c r="N531" s="253"/>
      <c r="O531" s="253"/>
      <c r="P531" s="253"/>
      <c r="Q531" s="253"/>
      <c r="R531" s="253"/>
      <c r="S531" s="253"/>
      <c r="T531" s="254"/>
      <c r="U531" s="14"/>
      <c r="V531" s="14"/>
      <c r="W531" s="14"/>
      <c r="X531" s="14"/>
      <c r="Y531" s="14"/>
      <c r="Z531" s="14"/>
      <c r="AA531" s="14"/>
      <c r="AB531" s="14"/>
      <c r="AC531" s="14"/>
      <c r="AD531" s="14"/>
      <c r="AE531" s="14"/>
      <c r="AT531" s="255" t="s">
        <v>190</v>
      </c>
      <c r="AU531" s="255" t="s">
        <v>83</v>
      </c>
      <c r="AV531" s="14" t="s">
        <v>83</v>
      </c>
      <c r="AW531" s="14" t="s">
        <v>34</v>
      </c>
      <c r="AX531" s="14" t="s">
        <v>81</v>
      </c>
      <c r="AY531" s="255" t="s">
        <v>180</v>
      </c>
    </row>
    <row r="532" s="2" customFormat="1" ht="24.15" customHeight="1">
      <c r="A532" s="41"/>
      <c r="B532" s="42"/>
      <c r="C532" s="216" t="s">
        <v>858</v>
      </c>
      <c r="D532" s="216" t="s">
        <v>182</v>
      </c>
      <c r="E532" s="217" t="s">
        <v>859</v>
      </c>
      <c r="F532" s="218" t="s">
        <v>860</v>
      </c>
      <c r="G532" s="219" t="s">
        <v>350</v>
      </c>
      <c r="H532" s="220">
        <v>12.5</v>
      </c>
      <c r="I532" s="221"/>
      <c r="J532" s="222">
        <f>ROUND(I532*H532,2)</f>
        <v>0</v>
      </c>
      <c r="K532" s="218" t="s">
        <v>185</v>
      </c>
      <c r="L532" s="47"/>
      <c r="M532" s="223" t="s">
        <v>19</v>
      </c>
      <c r="N532" s="224" t="s">
        <v>45</v>
      </c>
      <c r="O532" s="87"/>
      <c r="P532" s="225">
        <f>O532*H532</f>
        <v>0</v>
      </c>
      <c r="Q532" s="225">
        <v>0.0022300000000000002</v>
      </c>
      <c r="R532" s="225">
        <f>Q532*H532</f>
        <v>0.027875000000000004</v>
      </c>
      <c r="S532" s="225">
        <v>0</v>
      </c>
      <c r="T532" s="226">
        <f>S532*H532</f>
        <v>0</v>
      </c>
      <c r="U532" s="41"/>
      <c r="V532" s="41"/>
      <c r="W532" s="41"/>
      <c r="X532" s="41"/>
      <c r="Y532" s="41"/>
      <c r="Z532" s="41"/>
      <c r="AA532" s="41"/>
      <c r="AB532" s="41"/>
      <c r="AC532" s="41"/>
      <c r="AD532" s="41"/>
      <c r="AE532" s="41"/>
      <c r="AR532" s="227" t="s">
        <v>279</v>
      </c>
      <c r="AT532" s="227" t="s">
        <v>182</v>
      </c>
      <c r="AU532" s="227" t="s">
        <v>83</v>
      </c>
      <c r="AY532" s="20" t="s">
        <v>180</v>
      </c>
      <c r="BE532" s="228">
        <f>IF(N532="základní",J532,0)</f>
        <v>0</v>
      </c>
      <c r="BF532" s="228">
        <f>IF(N532="snížená",J532,0)</f>
        <v>0</v>
      </c>
      <c r="BG532" s="228">
        <f>IF(N532="zákl. přenesená",J532,0)</f>
        <v>0</v>
      </c>
      <c r="BH532" s="228">
        <f>IF(N532="sníž. přenesená",J532,0)</f>
        <v>0</v>
      </c>
      <c r="BI532" s="228">
        <f>IF(N532="nulová",J532,0)</f>
        <v>0</v>
      </c>
      <c r="BJ532" s="20" t="s">
        <v>81</v>
      </c>
      <c r="BK532" s="228">
        <f>ROUND(I532*H532,2)</f>
        <v>0</v>
      </c>
      <c r="BL532" s="20" t="s">
        <v>279</v>
      </c>
      <c r="BM532" s="227" t="s">
        <v>861</v>
      </c>
    </row>
    <row r="533" s="2" customFormat="1">
      <c r="A533" s="41"/>
      <c r="B533" s="42"/>
      <c r="C533" s="43"/>
      <c r="D533" s="229" t="s">
        <v>188</v>
      </c>
      <c r="E533" s="43"/>
      <c r="F533" s="230" t="s">
        <v>862</v>
      </c>
      <c r="G533" s="43"/>
      <c r="H533" s="43"/>
      <c r="I533" s="231"/>
      <c r="J533" s="43"/>
      <c r="K533" s="43"/>
      <c r="L533" s="47"/>
      <c r="M533" s="232"/>
      <c r="N533" s="233"/>
      <c r="O533" s="87"/>
      <c r="P533" s="87"/>
      <c r="Q533" s="87"/>
      <c r="R533" s="87"/>
      <c r="S533" s="87"/>
      <c r="T533" s="88"/>
      <c r="U533" s="41"/>
      <c r="V533" s="41"/>
      <c r="W533" s="41"/>
      <c r="X533" s="41"/>
      <c r="Y533" s="41"/>
      <c r="Z533" s="41"/>
      <c r="AA533" s="41"/>
      <c r="AB533" s="41"/>
      <c r="AC533" s="41"/>
      <c r="AD533" s="41"/>
      <c r="AE533" s="41"/>
      <c r="AT533" s="20" t="s">
        <v>188</v>
      </c>
      <c r="AU533" s="20" t="s">
        <v>83</v>
      </c>
    </row>
    <row r="534" s="14" customFormat="1">
      <c r="A534" s="14"/>
      <c r="B534" s="245"/>
      <c r="C534" s="246"/>
      <c r="D534" s="236" t="s">
        <v>190</v>
      </c>
      <c r="E534" s="247" t="s">
        <v>19</v>
      </c>
      <c r="F534" s="248" t="s">
        <v>863</v>
      </c>
      <c r="G534" s="246"/>
      <c r="H534" s="249">
        <v>12.5</v>
      </c>
      <c r="I534" s="250"/>
      <c r="J534" s="246"/>
      <c r="K534" s="246"/>
      <c r="L534" s="251"/>
      <c r="M534" s="252"/>
      <c r="N534" s="253"/>
      <c r="O534" s="253"/>
      <c r="P534" s="253"/>
      <c r="Q534" s="253"/>
      <c r="R534" s="253"/>
      <c r="S534" s="253"/>
      <c r="T534" s="254"/>
      <c r="U534" s="14"/>
      <c r="V534" s="14"/>
      <c r="W534" s="14"/>
      <c r="X534" s="14"/>
      <c r="Y534" s="14"/>
      <c r="Z534" s="14"/>
      <c r="AA534" s="14"/>
      <c r="AB534" s="14"/>
      <c r="AC534" s="14"/>
      <c r="AD534" s="14"/>
      <c r="AE534" s="14"/>
      <c r="AT534" s="255" t="s">
        <v>190</v>
      </c>
      <c r="AU534" s="255" t="s">
        <v>83</v>
      </c>
      <c r="AV534" s="14" t="s">
        <v>83</v>
      </c>
      <c r="AW534" s="14" t="s">
        <v>34</v>
      </c>
      <c r="AX534" s="14" t="s">
        <v>81</v>
      </c>
      <c r="AY534" s="255" t="s">
        <v>180</v>
      </c>
    </row>
    <row r="535" s="2" customFormat="1" ht="21.75" customHeight="1">
      <c r="A535" s="41"/>
      <c r="B535" s="42"/>
      <c r="C535" s="216" t="s">
        <v>864</v>
      </c>
      <c r="D535" s="216" t="s">
        <v>182</v>
      </c>
      <c r="E535" s="217" t="s">
        <v>865</v>
      </c>
      <c r="F535" s="218" t="s">
        <v>866</v>
      </c>
      <c r="G535" s="219" t="s">
        <v>350</v>
      </c>
      <c r="H535" s="220">
        <v>23.600000000000001</v>
      </c>
      <c r="I535" s="221"/>
      <c r="J535" s="222">
        <f>ROUND(I535*H535,2)</f>
        <v>0</v>
      </c>
      <c r="K535" s="218" t="s">
        <v>185</v>
      </c>
      <c r="L535" s="47"/>
      <c r="M535" s="223" t="s">
        <v>19</v>
      </c>
      <c r="N535" s="224" t="s">
        <v>45</v>
      </c>
      <c r="O535" s="87"/>
      <c r="P535" s="225">
        <f>O535*H535</f>
        <v>0</v>
      </c>
      <c r="Q535" s="225">
        <v>0.00347</v>
      </c>
      <c r="R535" s="225">
        <f>Q535*H535</f>
        <v>0.081892000000000006</v>
      </c>
      <c r="S535" s="225">
        <v>0</v>
      </c>
      <c r="T535" s="226">
        <f>S535*H535</f>
        <v>0</v>
      </c>
      <c r="U535" s="41"/>
      <c r="V535" s="41"/>
      <c r="W535" s="41"/>
      <c r="X535" s="41"/>
      <c r="Y535" s="41"/>
      <c r="Z535" s="41"/>
      <c r="AA535" s="41"/>
      <c r="AB535" s="41"/>
      <c r="AC535" s="41"/>
      <c r="AD535" s="41"/>
      <c r="AE535" s="41"/>
      <c r="AR535" s="227" t="s">
        <v>279</v>
      </c>
      <c r="AT535" s="227" t="s">
        <v>182</v>
      </c>
      <c r="AU535" s="227" t="s">
        <v>83</v>
      </c>
      <c r="AY535" s="20" t="s">
        <v>180</v>
      </c>
      <c r="BE535" s="228">
        <f>IF(N535="základní",J535,0)</f>
        <v>0</v>
      </c>
      <c r="BF535" s="228">
        <f>IF(N535="snížená",J535,0)</f>
        <v>0</v>
      </c>
      <c r="BG535" s="228">
        <f>IF(N535="zákl. přenesená",J535,0)</f>
        <v>0</v>
      </c>
      <c r="BH535" s="228">
        <f>IF(N535="sníž. přenesená",J535,0)</f>
        <v>0</v>
      </c>
      <c r="BI535" s="228">
        <f>IF(N535="nulová",J535,0)</f>
        <v>0</v>
      </c>
      <c r="BJ535" s="20" t="s">
        <v>81</v>
      </c>
      <c r="BK535" s="228">
        <f>ROUND(I535*H535,2)</f>
        <v>0</v>
      </c>
      <c r="BL535" s="20" t="s">
        <v>279</v>
      </c>
      <c r="BM535" s="227" t="s">
        <v>867</v>
      </c>
    </row>
    <row r="536" s="2" customFormat="1">
      <c r="A536" s="41"/>
      <c r="B536" s="42"/>
      <c r="C536" s="43"/>
      <c r="D536" s="229" t="s">
        <v>188</v>
      </c>
      <c r="E536" s="43"/>
      <c r="F536" s="230" t="s">
        <v>868</v>
      </c>
      <c r="G536" s="43"/>
      <c r="H536" s="43"/>
      <c r="I536" s="231"/>
      <c r="J536" s="43"/>
      <c r="K536" s="43"/>
      <c r="L536" s="47"/>
      <c r="M536" s="232"/>
      <c r="N536" s="233"/>
      <c r="O536" s="87"/>
      <c r="P536" s="87"/>
      <c r="Q536" s="87"/>
      <c r="R536" s="87"/>
      <c r="S536" s="87"/>
      <c r="T536" s="88"/>
      <c r="U536" s="41"/>
      <c r="V536" s="41"/>
      <c r="W536" s="41"/>
      <c r="X536" s="41"/>
      <c r="Y536" s="41"/>
      <c r="Z536" s="41"/>
      <c r="AA536" s="41"/>
      <c r="AB536" s="41"/>
      <c r="AC536" s="41"/>
      <c r="AD536" s="41"/>
      <c r="AE536" s="41"/>
      <c r="AT536" s="20" t="s">
        <v>188</v>
      </c>
      <c r="AU536" s="20" t="s">
        <v>83</v>
      </c>
    </row>
    <row r="537" s="14" customFormat="1">
      <c r="A537" s="14"/>
      <c r="B537" s="245"/>
      <c r="C537" s="246"/>
      <c r="D537" s="236" t="s">
        <v>190</v>
      </c>
      <c r="E537" s="247" t="s">
        <v>19</v>
      </c>
      <c r="F537" s="248" t="s">
        <v>869</v>
      </c>
      <c r="G537" s="246"/>
      <c r="H537" s="249">
        <v>23.600000000000001</v>
      </c>
      <c r="I537" s="250"/>
      <c r="J537" s="246"/>
      <c r="K537" s="246"/>
      <c r="L537" s="251"/>
      <c r="M537" s="252"/>
      <c r="N537" s="253"/>
      <c r="O537" s="253"/>
      <c r="P537" s="253"/>
      <c r="Q537" s="253"/>
      <c r="R537" s="253"/>
      <c r="S537" s="253"/>
      <c r="T537" s="254"/>
      <c r="U537" s="14"/>
      <c r="V537" s="14"/>
      <c r="W537" s="14"/>
      <c r="X537" s="14"/>
      <c r="Y537" s="14"/>
      <c r="Z537" s="14"/>
      <c r="AA537" s="14"/>
      <c r="AB537" s="14"/>
      <c r="AC537" s="14"/>
      <c r="AD537" s="14"/>
      <c r="AE537" s="14"/>
      <c r="AT537" s="255" t="s">
        <v>190</v>
      </c>
      <c r="AU537" s="255" t="s">
        <v>83</v>
      </c>
      <c r="AV537" s="14" t="s">
        <v>83</v>
      </c>
      <c r="AW537" s="14" t="s">
        <v>34</v>
      </c>
      <c r="AX537" s="14" t="s">
        <v>81</v>
      </c>
      <c r="AY537" s="255" t="s">
        <v>180</v>
      </c>
    </row>
    <row r="538" s="2" customFormat="1" ht="24.15" customHeight="1">
      <c r="A538" s="41"/>
      <c r="B538" s="42"/>
      <c r="C538" s="216" t="s">
        <v>870</v>
      </c>
      <c r="D538" s="216" t="s">
        <v>182</v>
      </c>
      <c r="E538" s="217" t="s">
        <v>871</v>
      </c>
      <c r="F538" s="218" t="s">
        <v>872</v>
      </c>
      <c r="G538" s="219" t="s">
        <v>350</v>
      </c>
      <c r="H538" s="220">
        <v>16.699999999999999</v>
      </c>
      <c r="I538" s="221"/>
      <c r="J538" s="222">
        <f>ROUND(I538*H538,2)</f>
        <v>0</v>
      </c>
      <c r="K538" s="218" t="s">
        <v>185</v>
      </c>
      <c r="L538" s="47"/>
      <c r="M538" s="223" t="s">
        <v>19</v>
      </c>
      <c r="N538" s="224" t="s">
        <v>45</v>
      </c>
      <c r="O538" s="87"/>
      <c r="P538" s="225">
        <f>O538*H538</f>
        <v>0</v>
      </c>
      <c r="Q538" s="225">
        <v>0.0017899999999999999</v>
      </c>
      <c r="R538" s="225">
        <f>Q538*H538</f>
        <v>0.029892999999999996</v>
      </c>
      <c r="S538" s="225">
        <v>0</v>
      </c>
      <c r="T538" s="226">
        <f>S538*H538</f>
        <v>0</v>
      </c>
      <c r="U538" s="41"/>
      <c r="V538" s="41"/>
      <c r="W538" s="41"/>
      <c r="X538" s="41"/>
      <c r="Y538" s="41"/>
      <c r="Z538" s="41"/>
      <c r="AA538" s="41"/>
      <c r="AB538" s="41"/>
      <c r="AC538" s="41"/>
      <c r="AD538" s="41"/>
      <c r="AE538" s="41"/>
      <c r="AR538" s="227" t="s">
        <v>279</v>
      </c>
      <c r="AT538" s="227" t="s">
        <v>182</v>
      </c>
      <c r="AU538" s="227" t="s">
        <v>83</v>
      </c>
      <c r="AY538" s="20" t="s">
        <v>180</v>
      </c>
      <c r="BE538" s="228">
        <f>IF(N538="základní",J538,0)</f>
        <v>0</v>
      </c>
      <c r="BF538" s="228">
        <f>IF(N538="snížená",J538,0)</f>
        <v>0</v>
      </c>
      <c r="BG538" s="228">
        <f>IF(N538="zákl. přenesená",J538,0)</f>
        <v>0</v>
      </c>
      <c r="BH538" s="228">
        <f>IF(N538="sníž. přenesená",J538,0)</f>
        <v>0</v>
      </c>
      <c r="BI538" s="228">
        <f>IF(N538="nulová",J538,0)</f>
        <v>0</v>
      </c>
      <c r="BJ538" s="20" t="s">
        <v>81</v>
      </c>
      <c r="BK538" s="228">
        <f>ROUND(I538*H538,2)</f>
        <v>0</v>
      </c>
      <c r="BL538" s="20" t="s">
        <v>279</v>
      </c>
      <c r="BM538" s="227" t="s">
        <v>873</v>
      </c>
    </row>
    <row r="539" s="2" customFormat="1">
      <c r="A539" s="41"/>
      <c r="B539" s="42"/>
      <c r="C539" s="43"/>
      <c r="D539" s="229" t="s">
        <v>188</v>
      </c>
      <c r="E539" s="43"/>
      <c r="F539" s="230" t="s">
        <v>874</v>
      </c>
      <c r="G539" s="43"/>
      <c r="H539" s="43"/>
      <c r="I539" s="231"/>
      <c r="J539" s="43"/>
      <c r="K539" s="43"/>
      <c r="L539" s="47"/>
      <c r="M539" s="232"/>
      <c r="N539" s="233"/>
      <c r="O539" s="87"/>
      <c r="P539" s="87"/>
      <c r="Q539" s="87"/>
      <c r="R539" s="87"/>
      <c r="S539" s="87"/>
      <c r="T539" s="88"/>
      <c r="U539" s="41"/>
      <c r="V539" s="41"/>
      <c r="W539" s="41"/>
      <c r="X539" s="41"/>
      <c r="Y539" s="41"/>
      <c r="Z539" s="41"/>
      <c r="AA539" s="41"/>
      <c r="AB539" s="41"/>
      <c r="AC539" s="41"/>
      <c r="AD539" s="41"/>
      <c r="AE539" s="41"/>
      <c r="AT539" s="20" t="s">
        <v>188</v>
      </c>
      <c r="AU539" s="20" t="s">
        <v>83</v>
      </c>
    </row>
    <row r="540" s="14" customFormat="1">
      <c r="A540" s="14"/>
      <c r="B540" s="245"/>
      <c r="C540" s="246"/>
      <c r="D540" s="236" t="s">
        <v>190</v>
      </c>
      <c r="E540" s="247" t="s">
        <v>19</v>
      </c>
      <c r="F540" s="248" t="s">
        <v>875</v>
      </c>
      <c r="G540" s="246"/>
      <c r="H540" s="249">
        <v>12.5</v>
      </c>
      <c r="I540" s="250"/>
      <c r="J540" s="246"/>
      <c r="K540" s="246"/>
      <c r="L540" s="251"/>
      <c r="M540" s="252"/>
      <c r="N540" s="253"/>
      <c r="O540" s="253"/>
      <c r="P540" s="253"/>
      <c r="Q540" s="253"/>
      <c r="R540" s="253"/>
      <c r="S540" s="253"/>
      <c r="T540" s="254"/>
      <c r="U540" s="14"/>
      <c r="V540" s="14"/>
      <c r="W540" s="14"/>
      <c r="X540" s="14"/>
      <c r="Y540" s="14"/>
      <c r="Z540" s="14"/>
      <c r="AA540" s="14"/>
      <c r="AB540" s="14"/>
      <c r="AC540" s="14"/>
      <c r="AD540" s="14"/>
      <c r="AE540" s="14"/>
      <c r="AT540" s="255" t="s">
        <v>190</v>
      </c>
      <c r="AU540" s="255" t="s">
        <v>83</v>
      </c>
      <c r="AV540" s="14" t="s">
        <v>83</v>
      </c>
      <c r="AW540" s="14" t="s">
        <v>34</v>
      </c>
      <c r="AX540" s="14" t="s">
        <v>74</v>
      </c>
      <c r="AY540" s="255" t="s">
        <v>180</v>
      </c>
    </row>
    <row r="541" s="14" customFormat="1">
      <c r="A541" s="14"/>
      <c r="B541" s="245"/>
      <c r="C541" s="246"/>
      <c r="D541" s="236" t="s">
        <v>190</v>
      </c>
      <c r="E541" s="247" t="s">
        <v>19</v>
      </c>
      <c r="F541" s="248" t="s">
        <v>876</v>
      </c>
      <c r="G541" s="246"/>
      <c r="H541" s="249">
        <v>0.94999999999999996</v>
      </c>
      <c r="I541" s="250"/>
      <c r="J541" s="246"/>
      <c r="K541" s="246"/>
      <c r="L541" s="251"/>
      <c r="M541" s="252"/>
      <c r="N541" s="253"/>
      <c r="O541" s="253"/>
      <c r="P541" s="253"/>
      <c r="Q541" s="253"/>
      <c r="R541" s="253"/>
      <c r="S541" s="253"/>
      <c r="T541" s="254"/>
      <c r="U541" s="14"/>
      <c r="V541" s="14"/>
      <c r="W541" s="14"/>
      <c r="X541" s="14"/>
      <c r="Y541" s="14"/>
      <c r="Z541" s="14"/>
      <c r="AA541" s="14"/>
      <c r="AB541" s="14"/>
      <c r="AC541" s="14"/>
      <c r="AD541" s="14"/>
      <c r="AE541" s="14"/>
      <c r="AT541" s="255" t="s">
        <v>190</v>
      </c>
      <c r="AU541" s="255" t="s">
        <v>83</v>
      </c>
      <c r="AV541" s="14" t="s">
        <v>83</v>
      </c>
      <c r="AW541" s="14" t="s">
        <v>34</v>
      </c>
      <c r="AX541" s="14" t="s">
        <v>74</v>
      </c>
      <c r="AY541" s="255" t="s">
        <v>180</v>
      </c>
    </row>
    <row r="542" s="14" customFormat="1">
      <c r="A542" s="14"/>
      <c r="B542" s="245"/>
      <c r="C542" s="246"/>
      <c r="D542" s="236" t="s">
        <v>190</v>
      </c>
      <c r="E542" s="247" t="s">
        <v>19</v>
      </c>
      <c r="F542" s="248" t="s">
        <v>877</v>
      </c>
      <c r="G542" s="246"/>
      <c r="H542" s="249">
        <v>2.5</v>
      </c>
      <c r="I542" s="250"/>
      <c r="J542" s="246"/>
      <c r="K542" s="246"/>
      <c r="L542" s="251"/>
      <c r="M542" s="252"/>
      <c r="N542" s="253"/>
      <c r="O542" s="253"/>
      <c r="P542" s="253"/>
      <c r="Q542" s="253"/>
      <c r="R542" s="253"/>
      <c r="S542" s="253"/>
      <c r="T542" s="254"/>
      <c r="U542" s="14"/>
      <c r="V542" s="14"/>
      <c r="W542" s="14"/>
      <c r="X542" s="14"/>
      <c r="Y542" s="14"/>
      <c r="Z542" s="14"/>
      <c r="AA542" s="14"/>
      <c r="AB542" s="14"/>
      <c r="AC542" s="14"/>
      <c r="AD542" s="14"/>
      <c r="AE542" s="14"/>
      <c r="AT542" s="255" t="s">
        <v>190</v>
      </c>
      <c r="AU542" s="255" t="s">
        <v>83</v>
      </c>
      <c r="AV542" s="14" t="s">
        <v>83</v>
      </c>
      <c r="AW542" s="14" t="s">
        <v>34</v>
      </c>
      <c r="AX542" s="14" t="s">
        <v>74</v>
      </c>
      <c r="AY542" s="255" t="s">
        <v>180</v>
      </c>
    </row>
    <row r="543" s="14" customFormat="1">
      <c r="A543" s="14"/>
      <c r="B543" s="245"/>
      <c r="C543" s="246"/>
      <c r="D543" s="236" t="s">
        <v>190</v>
      </c>
      <c r="E543" s="247" t="s">
        <v>19</v>
      </c>
      <c r="F543" s="248" t="s">
        <v>878</v>
      </c>
      <c r="G543" s="246"/>
      <c r="H543" s="249">
        <v>0.75</v>
      </c>
      <c r="I543" s="250"/>
      <c r="J543" s="246"/>
      <c r="K543" s="246"/>
      <c r="L543" s="251"/>
      <c r="M543" s="252"/>
      <c r="N543" s="253"/>
      <c r="O543" s="253"/>
      <c r="P543" s="253"/>
      <c r="Q543" s="253"/>
      <c r="R543" s="253"/>
      <c r="S543" s="253"/>
      <c r="T543" s="254"/>
      <c r="U543" s="14"/>
      <c r="V543" s="14"/>
      <c r="W543" s="14"/>
      <c r="X543" s="14"/>
      <c r="Y543" s="14"/>
      <c r="Z543" s="14"/>
      <c r="AA543" s="14"/>
      <c r="AB543" s="14"/>
      <c r="AC543" s="14"/>
      <c r="AD543" s="14"/>
      <c r="AE543" s="14"/>
      <c r="AT543" s="255" t="s">
        <v>190</v>
      </c>
      <c r="AU543" s="255" t="s">
        <v>83</v>
      </c>
      <c r="AV543" s="14" t="s">
        <v>83</v>
      </c>
      <c r="AW543" s="14" t="s">
        <v>34</v>
      </c>
      <c r="AX543" s="14" t="s">
        <v>74</v>
      </c>
      <c r="AY543" s="255" t="s">
        <v>180</v>
      </c>
    </row>
    <row r="544" s="15" customFormat="1">
      <c r="A544" s="15"/>
      <c r="B544" s="256"/>
      <c r="C544" s="257"/>
      <c r="D544" s="236" t="s">
        <v>190</v>
      </c>
      <c r="E544" s="258" t="s">
        <v>19</v>
      </c>
      <c r="F544" s="259" t="s">
        <v>227</v>
      </c>
      <c r="G544" s="257"/>
      <c r="H544" s="260">
        <v>16.699999999999999</v>
      </c>
      <c r="I544" s="261"/>
      <c r="J544" s="257"/>
      <c r="K544" s="257"/>
      <c r="L544" s="262"/>
      <c r="M544" s="263"/>
      <c r="N544" s="264"/>
      <c r="O544" s="264"/>
      <c r="P544" s="264"/>
      <c r="Q544" s="264"/>
      <c r="R544" s="264"/>
      <c r="S544" s="264"/>
      <c r="T544" s="265"/>
      <c r="U544" s="15"/>
      <c r="V544" s="15"/>
      <c r="W544" s="15"/>
      <c r="X544" s="15"/>
      <c r="Y544" s="15"/>
      <c r="Z544" s="15"/>
      <c r="AA544" s="15"/>
      <c r="AB544" s="15"/>
      <c r="AC544" s="15"/>
      <c r="AD544" s="15"/>
      <c r="AE544" s="15"/>
      <c r="AT544" s="266" t="s">
        <v>190</v>
      </c>
      <c r="AU544" s="266" t="s">
        <v>83</v>
      </c>
      <c r="AV544" s="15" t="s">
        <v>186</v>
      </c>
      <c r="AW544" s="15" t="s">
        <v>34</v>
      </c>
      <c r="AX544" s="15" t="s">
        <v>81</v>
      </c>
      <c r="AY544" s="266" t="s">
        <v>180</v>
      </c>
    </row>
    <row r="545" s="2" customFormat="1" ht="24.15" customHeight="1">
      <c r="A545" s="41"/>
      <c r="B545" s="42"/>
      <c r="C545" s="216" t="s">
        <v>879</v>
      </c>
      <c r="D545" s="216" t="s">
        <v>182</v>
      </c>
      <c r="E545" s="217" t="s">
        <v>880</v>
      </c>
      <c r="F545" s="218" t="s">
        <v>881</v>
      </c>
      <c r="G545" s="219" t="s">
        <v>122</v>
      </c>
      <c r="H545" s="220">
        <v>2.5</v>
      </c>
      <c r="I545" s="221"/>
      <c r="J545" s="222">
        <f>ROUND(I545*H545,2)</f>
        <v>0</v>
      </c>
      <c r="K545" s="218" t="s">
        <v>185</v>
      </c>
      <c r="L545" s="47"/>
      <c r="M545" s="223" t="s">
        <v>19</v>
      </c>
      <c r="N545" s="224" t="s">
        <v>45</v>
      </c>
      <c r="O545" s="87"/>
      <c r="P545" s="225">
        <f>O545*H545</f>
        <v>0</v>
      </c>
      <c r="Q545" s="225">
        <v>0.010789999999999999</v>
      </c>
      <c r="R545" s="225">
        <f>Q545*H545</f>
        <v>0.026974999999999999</v>
      </c>
      <c r="S545" s="225">
        <v>0</v>
      </c>
      <c r="T545" s="226">
        <f>S545*H545</f>
        <v>0</v>
      </c>
      <c r="U545" s="41"/>
      <c r="V545" s="41"/>
      <c r="W545" s="41"/>
      <c r="X545" s="41"/>
      <c r="Y545" s="41"/>
      <c r="Z545" s="41"/>
      <c r="AA545" s="41"/>
      <c r="AB545" s="41"/>
      <c r="AC545" s="41"/>
      <c r="AD545" s="41"/>
      <c r="AE545" s="41"/>
      <c r="AR545" s="227" t="s">
        <v>279</v>
      </c>
      <c r="AT545" s="227" t="s">
        <v>182</v>
      </c>
      <c r="AU545" s="227" t="s">
        <v>83</v>
      </c>
      <c r="AY545" s="20" t="s">
        <v>180</v>
      </c>
      <c r="BE545" s="228">
        <f>IF(N545="základní",J545,0)</f>
        <v>0</v>
      </c>
      <c r="BF545" s="228">
        <f>IF(N545="snížená",J545,0)</f>
        <v>0</v>
      </c>
      <c r="BG545" s="228">
        <f>IF(N545="zákl. přenesená",J545,0)</f>
        <v>0</v>
      </c>
      <c r="BH545" s="228">
        <f>IF(N545="sníž. přenesená",J545,0)</f>
        <v>0</v>
      </c>
      <c r="BI545" s="228">
        <f>IF(N545="nulová",J545,0)</f>
        <v>0</v>
      </c>
      <c r="BJ545" s="20" t="s">
        <v>81</v>
      </c>
      <c r="BK545" s="228">
        <f>ROUND(I545*H545,2)</f>
        <v>0</v>
      </c>
      <c r="BL545" s="20" t="s">
        <v>279</v>
      </c>
      <c r="BM545" s="227" t="s">
        <v>882</v>
      </c>
    </row>
    <row r="546" s="2" customFormat="1">
      <c r="A546" s="41"/>
      <c r="B546" s="42"/>
      <c r="C546" s="43"/>
      <c r="D546" s="229" t="s">
        <v>188</v>
      </c>
      <c r="E546" s="43"/>
      <c r="F546" s="230" t="s">
        <v>883</v>
      </c>
      <c r="G546" s="43"/>
      <c r="H546" s="43"/>
      <c r="I546" s="231"/>
      <c r="J546" s="43"/>
      <c r="K546" s="43"/>
      <c r="L546" s="47"/>
      <c r="M546" s="232"/>
      <c r="N546" s="233"/>
      <c r="O546" s="87"/>
      <c r="P546" s="87"/>
      <c r="Q546" s="87"/>
      <c r="R546" s="87"/>
      <c r="S546" s="87"/>
      <c r="T546" s="88"/>
      <c r="U546" s="41"/>
      <c r="V546" s="41"/>
      <c r="W546" s="41"/>
      <c r="X546" s="41"/>
      <c r="Y546" s="41"/>
      <c r="Z546" s="41"/>
      <c r="AA546" s="41"/>
      <c r="AB546" s="41"/>
      <c r="AC546" s="41"/>
      <c r="AD546" s="41"/>
      <c r="AE546" s="41"/>
      <c r="AT546" s="20" t="s">
        <v>188</v>
      </c>
      <c r="AU546" s="20" t="s">
        <v>83</v>
      </c>
    </row>
    <row r="547" s="14" customFormat="1">
      <c r="A547" s="14"/>
      <c r="B547" s="245"/>
      <c r="C547" s="246"/>
      <c r="D547" s="236" t="s">
        <v>190</v>
      </c>
      <c r="E547" s="247" t="s">
        <v>19</v>
      </c>
      <c r="F547" s="248" t="s">
        <v>884</v>
      </c>
      <c r="G547" s="246"/>
      <c r="H547" s="249">
        <v>2.5</v>
      </c>
      <c r="I547" s="250"/>
      <c r="J547" s="246"/>
      <c r="K547" s="246"/>
      <c r="L547" s="251"/>
      <c r="M547" s="252"/>
      <c r="N547" s="253"/>
      <c r="O547" s="253"/>
      <c r="P547" s="253"/>
      <c r="Q547" s="253"/>
      <c r="R547" s="253"/>
      <c r="S547" s="253"/>
      <c r="T547" s="254"/>
      <c r="U547" s="14"/>
      <c r="V547" s="14"/>
      <c r="W547" s="14"/>
      <c r="X547" s="14"/>
      <c r="Y547" s="14"/>
      <c r="Z547" s="14"/>
      <c r="AA547" s="14"/>
      <c r="AB547" s="14"/>
      <c r="AC547" s="14"/>
      <c r="AD547" s="14"/>
      <c r="AE547" s="14"/>
      <c r="AT547" s="255" t="s">
        <v>190</v>
      </c>
      <c r="AU547" s="255" t="s">
        <v>83</v>
      </c>
      <c r="AV547" s="14" t="s">
        <v>83</v>
      </c>
      <c r="AW547" s="14" t="s">
        <v>34</v>
      </c>
      <c r="AX547" s="14" t="s">
        <v>81</v>
      </c>
      <c r="AY547" s="255" t="s">
        <v>180</v>
      </c>
    </row>
    <row r="548" s="2" customFormat="1" ht="33" customHeight="1">
      <c r="A548" s="41"/>
      <c r="B548" s="42"/>
      <c r="C548" s="216" t="s">
        <v>885</v>
      </c>
      <c r="D548" s="216" t="s">
        <v>182</v>
      </c>
      <c r="E548" s="217" t="s">
        <v>886</v>
      </c>
      <c r="F548" s="218" t="s">
        <v>887</v>
      </c>
      <c r="G548" s="219" t="s">
        <v>386</v>
      </c>
      <c r="H548" s="220">
        <v>2</v>
      </c>
      <c r="I548" s="221"/>
      <c r="J548" s="222">
        <f>ROUND(I548*H548,2)</f>
        <v>0</v>
      </c>
      <c r="K548" s="218" t="s">
        <v>185</v>
      </c>
      <c r="L548" s="47"/>
      <c r="M548" s="223" t="s">
        <v>19</v>
      </c>
      <c r="N548" s="224" t="s">
        <v>45</v>
      </c>
      <c r="O548" s="87"/>
      <c r="P548" s="225">
        <f>O548*H548</f>
        <v>0</v>
      </c>
      <c r="Q548" s="225">
        <v>0.0074999999999999997</v>
      </c>
      <c r="R548" s="225">
        <f>Q548*H548</f>
        <v>0.014999999999999999</v>
      </c>
      <c r="S548" s="225">
        <v>0</v>
      </c>
      <c r="T548" s="226">
        <f>S548*H548</f>
        <v>0</v>
      </c>
      <c r="U548" s="41"/>
      <c r="V548" s="41"/>
      <c r="W548" s="41"/>
      <c r="X548" s="41"/>
      <c r="Y548" s="41"/>
      <c r="Z548" s="41"/>
      <c r="AA548" s="41"/>
      <c r="AB548" s="41"/>
      <c r="AC548" s="41"/>
      <c r="AD548" s="41"/>
      <c r="AE548" s="41"/>
      <c r="AR548" s="227" t="s">
        <v>279</v>
      </c>
      <c r="AT548" s="227" t="s">
        <v>182</v>
      </c>
      <c r="AU548" s="227" t="s">
        <v>83</v>
      </c>
      <c r="AY548" s="20" t="s">
        <v>180</v>
      </c>
      <c r="BE548" s="228">
        <f>IF(N548="základní",J548,0)</f>
        <v>0</v>
      </c>
      <c r="BF548" s="228">
        <f>IF(N548="snížená",J548,0)</f>
        <v>0</v>
      </c>
      <c r="BG548" s="228">
        <f>IF(N548="zákl. přenesená",J548,0)</f>
        <v>0</v>
      </c>
      <c r="BH548" s="228">
        <f>IF(N548="sníž. přenesená",J548,0)</f>
        <v>0</v>
      </c>
      <c r="BI548" s="228">
        <f>IF(N548="nulová",J548,0)</f>
        <v>0</v>
      </c>
      <c r="BJ548" s="20" t="s">
        <v>81</v>
      </c>
      <c r="BK548" s="228">
        <f>ROUND(I548*H548,2)</f>
        <v>0</v>
      </c>
      <c r="BL548" s="20" t="s">
        <v>279</v>
      </c>
      <c r="BM548" s="227" t="s">
        <v>888</v>
      </c>
    </row>
    <row r="549" s="2" customFormat="1">
      <c r="A549" s="41"/>
      <c r="B549" s="42"/>
      <c r="C549" s="43"/>
      <c r="D549" s="229" t="s">
        <v>188</v>
      </c>
      <c r="E549" s="43"/>
      <c r="F549" s="230" t="s">
        <v>889</v>
      </c>
      <c r="G549" s="43"/>
      <c r="H549" s="43"/>
      <c r="I549" s="231"/>
      <c r="J549" s="43"/>
      <c r="K549" s="43"/>
      <c r="L549" s="47"/>
      <c r="M549" s="232"/>
      <c r="N549" s="233"/>
      <c r="O549" s="87"/>
      <c r="P549" s="87"/>
      <c r="Q549" s="87"/>
      <c r="R549" s="87"/>
      <c r="S549" s="87"/>
      <c r="T549" s="88"/>
      <c r="U549" s="41"/>
      <c r="V549" s="41"/>
      <c r="W549" s="41"/>
      <c r="X549" s="41"/>
      <c r="Y549" s="41"/>
      <c r="Z549" s="41"/>
      <c r="AA549" s="41"/>
      <c r="AB549" s="41"/>
      <c r="AC549" s="41"/>
      <c r="AD549" s="41"/>
      <c r="AE549" s="41"/>
      <c r="AT549" s="20" t="s">
        <v>188</v>
      </c>
      <c r="AU549" s="20" t="s">
        <v>83</v>
      </c>
    </row>
    <row r="550" s="14" customFormat="1">
      <c r="A550" s="14"/>
      <c r="B550" s="245"/>
      <c r="C550" s="246"/>
      <c r="D550" s="236" t="s">
        <v>190</v>
      </c>
      <c r="E550" s="247" t="s">
        <v>19</v>
      </c>
      <c r="F550" s="248" t="s">
        <v>890</v>
      </c>
      <c r="G550" s="246"/>
      <c r="H550" s="249">
        <v>2</v>
      </c>
      <c r="I550" s="250"/>
      <c r="J550" s="246"/>
      <c r="K550" s="246"/>
      <c r="L550" s="251"/>
      <c r="M550" s="252"/>
      <c r="N550" s="253"/>
      <c r="O550" s="253"/>
      <c r="P550" s="253"/>
      <c r="Q550" s="253"/>
      <c r="R550" s="253"/>
      <c r="S550" s="253"/>
      <c r="T550" s="254"/>
      <c r="U550" s="14"/>
      <c r="V550" s="14"/>
      <c r="W550" s="14"/>
      <c r="X550" s="14"/>
      <c r="Y550" s="14"/>
      <c r="Z550" s="14"/>
      <c r="AA550" s="14"/>
      <c r="AB550" s="14"/>
      <c r="AC550" s="14"/>
      <c r="AD550" s="14"/>
      <c r="AE550" s="14"/>
      <c r="AT550" s="255" t="s">
        <v>190</v>
      </c>
      <c r="AU550" s="255" t="s">
        <v>83</v>
      </c>
      <c r="AV550" s="14" t="s">
        <v>83</v>
      </c>
      <c r="AW550" s="14" t="s">
        <v>34</v>
      </c>
      <c r="AX550" s="14" t="s">
        <v>81</v>
      </c>
      <c r="AY550" s="255" t="s">
        <v>180</v>
      </c>
    </row>
    <row r="551" s="2" customFormat="1" ht="21.75" customHeight="1">
      <c r="A551" s="41"/>
      <c r="B551" s="42"/>
      <c r="C551" s="216" t="s">
        <v>891</v>
      </c>
      <c r="D551" s="216" t="s">
        <v>182</v>
      </c>
      <c r="E551" s="217" t="s">
        <v>892</v>
      </c>
      <c r="F551" s="218" t="s">
        <v>893</v>
      </c>
      <c r="G551" s="219" t="s">
        <v>350</v>
      </c>
      <c r="H551" s="220">
        <v>33.100000000000001</v>
      </c>
      <c r="I551" s="221"/>
      <c r="J551" s="222">
        <f>ROUND(I551*H551,2)</f>
        <v>0</v>
      </c>
      <c r="K551" s="218" t="s">
        <v>185</v>
      </c>
      <c r="L551" s="47"/>
      <c r="M551" s="223" t="s">
        <v>19</v>
      </c>
      <c r="N551" s="224" t="s">
        <v>45</v>
      </c>
      <c r="O551" s="87"/>
      <c r="P551" s="225">
        <f>O551*H551</f>
        <v>0</v>
      </c>
      <c r="Q551" s="225">
        <v>0.0016900000000000001</v>
      </c>
      <c r="R551" s="225">
        <f>Q551*H551</f>
        <v>0.055939000000000003</v>
      </c>
      <c r="S551" s="225">
        <v>0</v>
      </c>
      <c r="T551" s="226">
        <f>S551*H551</f>
        <v>0</v>
      </c>
      <c r="U551" s="41"/>
      <c r="V551" s="41"/>
      <c r="W551" s="41"/>
      <c r="X551" s="41"/>
      <c r="Y551" s="41"/>
      <c r="Z551" s="41"/>
      <c r="AA551" s="41"/>
      <c r="AB551" s="41"/>
      <c r="AC551" s="41"/>
      <c r="AD551" s="41"/>
      <c r="AE551" s="41"/>
      <c r="AR551" s="227" t="s">
        <v>279</v>
      </c>
      <c r="AT551" s="227" t="s">
        <v>182</v>
      </c>
      <c r="AU551" s="227" t="s">
        <v>83</v>
      </c>
      <c r="AY551" s="20" t="s">
        <v>180</v>
      </c>
      <c r="BE551" s="228">
        <f>IF(N551="základní",J551,0)</f>
        <v>0</v>
      </c>
      <c r="BF551" s="228">
        <f>IF(N551="snížená",J551,0)</f>
        <v>0</v>
      </c>
      <c r="BG551" s="228">
        <f>IF(N551="zákl. přenesená",J551,0)</f>
        <v>0</v>
      </c>
      <c r="BH551" s="228">
        <f>IF(N551="sníž. přenesená",J551,0)</f>
        <v>0</v>
      </c>
      <c r="BI551" s="228">
        <f>IF(N551="nulová",J551,0)</f>
        <v>0</v>
      </c>
      <c r="BJ551" s="20" t="s">
        <v>81</v>
      </c>
      <c r="BK551" s="228">
        <f>ROUND(I551*H551,2)</f>
        <v>0</v>
      </c>
      <c r="BL551" s="20" t="s">
        <v>279</v>
      </c>
      <c r="BM551" s="227" t="s">
        <v>894</v>
      </c>
    </row>
    <row r="552" s="2" customFormat="1">
      <c r="A552" s="41"/>
      <c r="B552" s="42"/>
      <c r="C552" s="43"/>
      <c r="D552" s="229" t="s">
        <v>188</v>
      </c>
      <c r="E552" s="43"/>
      <c r="F552" s="230" t="s">
        <v>895</v>
      </c>
      <c r="G552" s="43"/>
      <c r="H552" s="43"/>
      <c r="I552" s="231"/>
      <c r="J552" s="43"/>
      <c r="K552" s="43"/>
      <c r="L552" s="47"/>
      <c r="M552" s="232"/>
      <c r="N552" s="233"/>
      <c r="O552" s="87"/>
      <c r="P552" s="87"/>
      <c r="Q552" s="87"/>
      <c r="R552" s="87"/>
      <c r="S552" s="87"/>
      <c r="T552" s="88"/>
      <c r="U552" s="41"/>
      <c r="V552" s="41"/>
      <c r="W552" s="41"/>
      <c r="X552" s="41"/>
      <c r="Y552" s="41"/>
      <c r="Z552" s="41"/>
      <c r="AA552" s="41"/>
      <c r="AB552" s="41"/>
      <c r="AC552" s="41"/>
      <c r="AD552" s="41"/>
      <c r="AE552" s="41"/>
      <c r="AT552" s="20" t="s">
        <v>188</v>
      </c>
      <c r="AU552" s="20" t="s">
        <v>83</v>
      </c>
    </row>
    <row r="553" s="14" customFormat="1">
      <c r="A553" s="14"/>
      <c r="B553" s="245"/>
      <c r="C553" s="246"/>
      <c r="D553" s="236" t="s">
        <v>190</v>
      </c>
      <c r="E553" s="247" t="s">
        <v>19</v>
      </c>
      <c r="F553" s="248" t="s">
        <v>896</v>
      </c>
      <c r="G553" s="246"/>
      <c r="H553" s="249">
        <v>24.5</v>
      </c>
      <c r="I553" s="250"/>
      <c r="J553" s="246"/>
      <c r="K553" s="246"/>
      <c r="L553" s="251"/>
      <c r="M553" s="252"/>
      <c r="N553" s="253"/>
      <c r="O553" s="253"/>
      <c r="P553" s="253"/>
      <c r="Q553" s="253"/>
      <c r="R553" s="253"/>
      <c r="S553" s="253"/>
      <c r="T553" s="254"/>
      <c r="U553" s="14"/>
      <c r="V553" s="14"/>
      <c r="W553" s="14"/>
      <c r="X553" s="14"/>
      <c r="Y553" s="14"/>
      <c r="Z553" s="14"/>
      <c r="AA553" s="14"/>
      <c r="AB553" s="14"/>
      <c r="AC553" s="14"/>
      <c r="AD553" s="14"/>
      <c r="AE553" s="14"/>
      <c r="AT553" s="255" t="s">
        <v>190</v>
      </c>
      <c r="AU553" s="255" t="s">
        <v>83</v>
      </c>
      <c r="AV553" s="14" t="s">
        <v>83</v>
      </c>
      <c r="AW553" s="14" t="s">
        <v>34</v>
      </c>
      <c r="AX553" s="14" t="s">
        <v>74</v>
      </c>
      <c r="AY553" s="255" t="s">
        <v>180</v>
      </c>
    </row>
    <row r="554" s="14" customFormat="1">
      <c r="A554" s="14"/>
      <c r="B554" s="245"/>
      <c r="C554" s="246"/>
      <c r="D554" s="236" t="s">
        <v>190</v>
      </c>
      <c r="E554" s="247" t="s">
        <v>19</v>
      </c>
      <c r="F554" s="248" t="s">
        <v>897</v>
      </c>
      <c r="G554" s="246"/>
      <c r="H554" s="249">
        <v>8.5999999999999996</v>
      </c>
      <c r="I554" s="250"/>
      <c r="J554" s="246"/>
      <c r="K554" s="246"/>
      <c r="L554" s="251"/>
      <c r="M554" s="252"/>
      <c r="N554" s="253"/>
      <c r="O554" s="253"/>
      <c r="P554" s="253"/>
      <c r="Q554" s="253"/>
      <c r="R554" s="253"/>
      <c r="S554" s="253"/>
      <c r="T554" s="254"/>
      <c r="U554" s="14"/>
      <c r="V554" s="14"/>
      <c r="W554" s="14"/>
      <c r="X554" s="14"/>
      <c r="Y554" s="14"/>
      <c r="Z554" s="14"/>
      <c r="AA554" s="14"/>
      <c r="AB554" s="14"/>
      <c r="AC554" s="14"/>
      <c r="AD554" s="14"/>
      <c r="AE554" s="14"/>
      <c r="AT554" s="255" t="s">
        <v>190</v>
      </c>
      <c r="AU554" s="255" t="s">
        <v>83</v>
      </c>
      <c r="AV554" s="14" t="s">
        <v>83</v>
      </c>
      <c r="AW554" s="14" t="s">
        <v>34</v>
      </c>
      <c r="AX554" s="14" t="s">
        <v>74</v>
      </c>
      <c r="AY554" s="255" t="s">
        <v>180</v>
      </c>
    </row>
    <row r="555" s="15" customFormat="1">
      <c r="A555" s="15"/>
      <c r="B555" s="256"/>
      <c r="C555" s="257"/>
      <c r="D555" s="236" t="s">
        <v>190</v>
      </c>
      <c r="E555" s="258" t="s">
        <v>19</v>
      </c>
      <c r="F555" s="259" t="s">
        <v>227</v>
      </c>
      <c r="G555" s="257"/>
      <c r="H555" s="260">
        <v>33.100000000000001</v>
      </c>
      <c r="I555" s="261"/>
      <c r="J555" s="257"/>
      <c r="K555" s="257"/>
      <c r="L555" s="262"/>
      <c r="M555" s="263"/>
      <c r="N555" s="264"/>
      <c r="O555" s="264"/>
      <c r="P555" s="264"/>
      <c r="Q555" s="264"/>
      <c r="R555" s="264"/>
      <c r="S555" s="264"/>
      <c r="T555" s="265"/>
      <c r="U555" s="15"/>
      <c r="V555" s="15"/>
      <c r="W555" s="15"/>
      <c r="X555" s="15"/>
      <c r="Y555" s="15"/>
      <c r="Z555" s="15"/>
      <c r="AA555" s="15"/>
      <c r="AB555" s="15"/>
      <c r="AC555" s="15"/>
      <c r="AD555" s="15"/>
      <c r="AE555" s="15"/>
      <c r="AT555" s="266" t="s">
        <v>190</v>
      </c>
      <c r="AU555" s="266" t="s">
        <v>83</v>
      </c>
      <c r="AV555" s="15" t="s">
        <v>186</v>
      </c>
      <c r="AW555" s="15" t="s">
        <v>34</v>
      </c>
      <c r="AX555" s="15" t="s">
        <v>81</v>
      </c>
      <c r="AY555" s="266" t="s">
        <v>180</v>
      </c>
    </row>
    <row r="556" s="2" customFormat="1" ht="24.15" customHeight="1">
      <c r="A556" s="41"/>
      <c r="B556" s="42"/>
      <c r="C556" s="216" t="s">
        <v>898</v>
      </c>
      <c r="D556" s="216" t="s">
        <v>182</v>
      </c>
      <c r="E556" s="217" t="s">
        <v>899</v>
      </c>
      <c r="F556" s="218" t="s">
        <v>900</v>
      </c>
      <c r="G556" s="219" t="s">
        <v>386</v>
      </c>
      <c r="H556" s="220">
        <v>4</v>
      </c>
      <c r="I556" s="221"/>
      <c r="J556" s="222">
        <f>ROUND(I556*H556,2)</f>
        <v>0</v>
      </c>
      <c r="K556" s="218" t="s">
        <v>185</v>
      </c>
      <c r="L556" s="47"/>
      <c r="M556" s="223" t="s">
        <v>19</v>
      </c>
      <c r="N556" s="224" t="s">
        <v>45</v>
      </c>
      <c r="O556" s="87"/>
      <c r="P556" s="225">
        <f>O556*H556</f>
        <v>0</v>
      </c>
      <c r="Q556" s="225">
        <v>0.00036000000000000002</v>
      </c>
      <c r="R556" s="225">
        <f>Q556*H556</f>
        <v>0.0014400000000000001</v>
      </c>
      <c r="S556" s="225">
        <v>0</v>
      </c>
      <c r="T556" s="226">
        <f>S556*H556</f>
        <v>0</v>
      </c>
      <c r="U556" s="41"/>
      <c r="V556" s="41"/>
      <c r="W556" s="41"/>
      <c r="X556" s="41"/>
      <c r="Y556" s="41"/>
      <c r="Z556" s="41"/>
      <c r="AA556" s="41"/>
      <c r="AB556" s="41"/>
      <c r="AC556" s="41"/>
      <c r="AD556" s="41"/>
      <c r="AE556" s="41"/>
      <c r="AR556" s="227" t="s">
        <v>279</v>
      </c>
      <c r="AT556" s="227" t="s">
        <v>182</v>
      </c>
      <c r="AU556" s="227" t="s">
        <v>83</v>
      </c>
      <c r="AY556" s="20" t="s">
        <v>180</v>
      </c>
      <c r="BE556" s="228">
        <f>IF(N556="základní",J556,0)</f>
        <v>0</v>
      </c>
      <c r="BF556" s="228">
        <f>IF(N556="snížená",J556,0)</f>
        <v>0</v>
      </c>
      <c r="BG556" s="228">
        <f>IF(N556="zákl. přenesená",J556,0)</f>
        <v>0</v>
      </c>
      <c r="BH556" s="228">
        <f>IF(N556="sníž. přenesená",J556,0)</f>
        <v>0</v>
      </c>
      <c r="BI556" s="228">
        <f>IF(N556="nulová",J556,0)</f>
        <v>0</v>
      </c>
      <c r="BJ556" s="20" t="s">
        <v>81</v>
      </c>
      <c r="BK556" s="228">
        <f>ROUND(I556*H556,2)</f>
        <v>0</v>
      </c>
      <c r="BL556" s="20" t="s">
        <v>279</v>
      </c>
      <c r="BM556" s="227" t="s">
        <v>901</v>
      </c>
    </row>
    <row r="557" s="2" customFormat="1">
      <c r="A557" s="41"/>
      <c r="B557" s="42"/>
      <c r="C557" s="43"/>
      <c r="D557" s="229" t="s">
        <v>188</v>
      </c>
      <c r="E557" s="43"/>
      <c r="F557" s="230" t="s">
        <v>902</v>
      </c>
      <c r="G557" s="43"/>
      <c r="H557" s="43"/>
      <c r="I557" s="231"/>
      <c r="J557" s="43"/>
      <c r="K557" s="43"/>
      <c r="L557" s="47"/>
      <c r="M557" s="232"/>
      <c r="N557" s="233"/>
      <c r="O557" s="87"/>
      <c r="P557" s="87"/>
      <c r="Q557" s="87"/>
      <c r="R557" s="87"/>
      <c r="S557" s="87"/>
      <c r="T557" s="88"/>
      <c r="U557" s="41"/>
      <c r="V557" s="41"/>
      <c r="W557" s="41"/>
      <c r="X557" s="41"/>
      <c r="Y557" s="41"/>
      <c r="Z557" s="41"/>
      <c r="AA557" s="41"/>
      <c r="AB557" s="41"/>
      <c r="AC557" s="41"/>
      <c r="AD557" s="41"/>
      <c r="AE557" s="41"/>
      <c r="AT557" s="20" t="s">
        <v>188</v>
      </c>
      <c r="AU557" s="20" t="s">
        <v>83</v>
      </c>
    </row>
    <row r="558" s="14" customFormat="1">
      <c r="A558" s="14"/>
      <c r="B558" s="245"/>
      <c r="C558" s="246"/>
      <c r="D558" s="236" t="s">
        <v>190</v>
      </c>
      <c r="E558" s="247" t="s">
        <v>19</v>
      </c>
      <c r="F558" s="248" t="s">
        <v>903</v>
      </c>
      <c r="G558" s="246"/>
      <c r="H558" s="249">
        <v>4</v>
      </c>
      <c r="I558" s="250"/>
      <c r="J558" s="246"/>
      <c r="K558" s="246"/>
      <c r="L558" s="251"/>
      <c r="M558" s="252"/>
      <c r="N558" s="253"/>
      <c r="O558" s="253"/>
      <c r="P558" s="253"/>
      <c r="Q558" s="253"/>
      <c r="R558" s="253"/>
      <c r="S558" s="253"/>
      <c r="T558" s="254"/>
      <c r="U558" s="14"/>
      <c r="V558" s="14"/>
      <c r="W558" s="14"/>
      <c r="X558" s="14"/>
      <c r="Y558" s="14"/>
      <c r="Z558" s="14"/>
      <c r="AA558" s="14"/>
      <c r="AB558" s="14"/>
      <c r="AC558" s="14"/>
      <c r="AD558" s="14"/>
      <c r="AE558" s="14"/>
      <c r="AT558" s="255" t="s">
        <v>190</v>
      </c>
      <c r="AU558" s="255" t="s">
        <v>83</v>
      </c>
      <c r="AV558" s="14" t="s">
        <v>83</v>
      </c>
      <c r="AW558" s="14" t="s">
        <v>34</v>
      </c>
      <c r="AX558" s="14" t="s">
        <v>81</v>
      </c>
      <c r="AY558" s="255" t="s">
        <v>180</v>
      </c>
    </row>
    <row r="559" s="2" customFormat="1" ht="24.15" customHeight="1">
      <c r="A559" s="41"/>
      <c r="B559" s="42"/>
      <c r="C559" s="216" t="s">
        <v>904</v>
      </c>
      <c r="D559" s="216" t="s">
        <v>182</v>
      </c>
      <c r="E559" s="217" t="s">
        <v>905</v>
      </c>
      <c r="F559" s="218" t="s">
        <v>906</v>
      </c>
      <c r="G559" s="219" t="s">
        <v>350</v>
      </c>
      <c r="H559" s="220">
        <v>14.800000000000001</v>
      </c>
      <c r="I559" s="221"/>
      <c r="J559" s="222">
        <f>ROUND(I559*H559,2)</f>
        <v>0</v>
      </c>
      <c r="K559" s="218" t="s">
        <v>185</v>
      </c>
      <c r="L559" s="47"/>
      <c r="M559" s="223" t="s">
        <v>19</v>
      </c>
      <c r="N559" s="224" t="s">
        <v>45</v>
      </c>
      <c r="O559" s="87"/>
      <c r="P559" s="225">
        <f>O559*H559</f>
        <v>0</v>
      </c>
      <c r="Q559" s="225">
        <v>0.0021700000000000001</v>
      </c>
      <c r="R559" s="225">
        <f>Q559*H559</f>
        <v>0.032116000000000006</v>
      </c>
      <c r="S559" s="225">
        <v>0</v>
      </c>
      <c r="T559" s="226">
        <f>S559*H559</f>
        <v>0</v>
      </c>
      <c r="U559" s="41"/>
      <c r="V559" s="41"/>
      <c r="W559" s="41"/>
      <c r="X559" s="41"/>
      <c r="Y559" s="41"/>
      <c r="Z559" s="41"/>
      <c r="AA559" s="41"/>
      <c r="AB559" s="41"/>
      <c r="AC559" s="41"/>
      <c r="AD559" s="41"/>
      <c r="AE559" s="41"/>
      <c r="AR559" s="227" t="s">
        <v>279</v>
      </c>
      <c r="AT559" s="227" t="s">
        <v>182</v>
      </c>
      <c r="AU559" s="227" t="s">
        <v>83</v>
      </c>
      <c r="AY559" s="20" t="s">
        <v>180</v>
      </c>
      <c r="BE559" s="228">
        <f>IF(N559="základní",J559,0)</f>
        <v>0</v>
      </c>
      <c r="BF559" s="228">
        <f>IF(N559="snížená",J559,0)</f>
        <v>0</v>
      </c>
      <c r="BG559" s="228">
        <f>IF(N559="zákl. přenesená",J559,0)</f>
        <v>0</v>
      </c>
      <c r="BH559" s="228">
        <f>IF(N559="sníž. přenesená",J559,0)</f>
        <v>0</v>
      </c>
      <c r="BI559" s="228">
        <f>IF(N559="nulová",J559,0)</f>
        <v>0</v>
      </c>
      <c r="BJ559" s="20" t="s">
        <v>81</v>
      </c>
      <c r="BK559" s="228">
        <f>ROUND(I559*H559,2)</f>
        <v>0</v>
      </c>
      <c r="BL559" s="20" t="s">
        <v>279</v>
      </c>
      <c r="BM559" s="227" t="s">
        <v>907</v>
      </c>
    </row>
    <row r="560" s="2" customFormat="1">
      <c r="A560" s="41"/>
      <c r="B560" s="42"/>
      <c r="C560" s="43"/>
      <c r="D560" s="229" t="s">
        <v>188</v>
      </c>
      <c r="E560" s="43"/>
      <c r="F560" s="230" t="s">
        <v>908</v>
      </c>
      <c r="G560" s="43"/>
      <c r="H560" s="43"/>
      <c r="I560" s="231"/>
      <c r="J560" s="43"/>
      <c r="K560" s="43"/>
      <c r="L560" s="47"/>
      <c r="M560" s="232"/>
      <c r="N560" s="233"/>
      <c r="O560" s="87"/>
      <c r="P560" s="87"/>
      <c r="Q560" s="87"/>
      <c r="R560" s="87"/>
      <c r="S560" s="87"/>
      <c r="T560" s="88"/>
      <c r="U560" s="41"/>
      <c r="V560" s="41"/>
      <c r="W560" s="41"/>
      <c r="X560" s="41"/>
      <c r="Y560" s="41"/>
      <c r="Z560" s="41"/>
      <c r="AA560" s="41"/>
      <c r="AB560" s="41"/>
      <c r="AC560" s="41"/>
      <c r="AD560" s="41"/>
      <c r="AE560" s="41"/>
      <c r="AT560" s="20" t="s">
        <v>188</v>
      </c>
      <c r="AU560" s="20" t="s">
        <v>83</v>
      </c>
    </row>
    <row r="561" s="14" customFormat="1">
      <c r="A561" s="14"/>
      <c r="B561" s="245"/>
      <c r="C561" s="246"/>
      <c r="D561" s="236" t="s">
        <v>190</v>
      </c>
      <c r="E561" s="247" t="s">
        <v>19</v>
      </c>
      <c r="F561" s="248" t="s">
        <v>909</v>
      </c>
      <c r="G561" s="246"/>
      <c r="H561" s="249">
        <v>14.800000000000001</v>
      </c>
      <c r="I561" s="250"/>
      <c r="J561" s="246"/>
      <c r="K561" s="246"/>
      <c r="L561" s="251"/>
      <c r="M561" s="252"/>
      <c r="N561" s="253"/>
      <c r="O561" s="253"/>
      <c r="P561" s="253"/>
      <c r="Q561" s="253"/>
      <c r="R561" s="253"/>
      <c r="S561" s="253"/>
      <c r="T561" s="254"/>
      <c r="U561" s="14"/>
      <c r="V561" s="14"/>
      <c r="W561" s="14"/>
      <c r="X561" s="14"/>
      <c r="Y561" s="14"/>
      <c r="Z561" s="14"/>
      <c r="AA561" s="14"/>
      <c r="AB561" s="14"/>
      <c r="AC561" s="14"/>
      <c r="AD561" s="14"/>
      <c r="AE561" s="14"/>
      <c r="AT561" s="255" t="s">
        <v>190</v>
      </c>
      <c r="AU561" s="255" t="s">
        <v>83</v>
      </c>
      <c r="AV561" s="14" t="s">
        <v>83</v>
      </c>
      <c r="AW561" s="14" t="s">
        <v>34</v>
      </c>
      <c r="AX561" s="14" t="s">
        <v>81</v>
      </c>
      <c r="AY561" s="255" t="s">
        <v>180</v>
      </c>
    </row>
    <row r="562" s="2" customFormat="1" ht="16.5" customHeight="1">
      <c r="A562" s="41"/>
      <c r="B562" s="42"/>
      <c r="C562" s="216" t="s">
        <v>910</v>
      </c>
      <c r="D562" s="216" t="s">
        <v>182</v>
      </c>
      <c r="E562" s="217" t="s">
        <v>911</v>
      </c>
      <c r="F562" s="218" t="s">
        <v>912</v>
      </c>
      <c r="G562" s="219" t="s">
        <v>201</v>
      </c>
      <c r="H562" s="220">
        <v>1</v>
      </c>
      <c r="I562" s="221"/>
      <c r="J562" s="222">
        <f>ROUND(I562*H562,2)</f>
        <v>0</v>
      </c>
      <c r="K562" s="218" t="s">
        <v>202</v>
      </c>
      <c r="L562" s="47"/>
      <c r="M562" s="223" t="s">
        <v>19</v>
      </c>
      <c r="N562" s="224" t="s">
        <v>45</v>
      </c>
      <c r="O562" s="87"/>
      <c r="P562" s="225">
        <f>O562*H562</f>
        <v>0</v>
      </c>
      <c r="Q562" s="225">
        <v>0</v>
      </c>
      <c r="R562" s="225">
        <f>Q562*H562</f>
        <v>0</v>
      </c>
      <c r="S562" s="225">
        <v>0</v>
      </c>
      <c r="T562" s="226">
        <f>S562*H562</f>
        <v>0</v>
      </c>
      <c r="U562" s="41"/>
      <c r="V562" s="41"/>
      <c r="W562" s="41"/>
      <c r="X562" s="41"/>
      <c r="Y562" s="41"/>
      <c r="Z562" s="41"/>
      <c r="AA562" s="41"/>
      <c r="AB562" s="41"/>
      <c r="AC562" s="41"/>
      <c r="AD562" s="41"/>
      <c r="AE562" s="41"/>
      <c r="AR562" s="227" t="s">
        <v>279</v>
      </c>
      <c r="AT562" s="227" t="s">
        <v>182</v>
      </c>
      <c r="AU562" s="227" t="s">
        <v>83</v>
      </c>
      <c r="AY562" s="20" t="s">
        <v>180</v>
      </c>
      <c r="BE562" s="228">
        <f>IF(N562="základní",J562,0)</f>
        <v>0</v>
      </c>
      <c r="BF562" s="228">
        <f>IF(N562="snížená",J562,0)</f>
        <v>0</v>
      </c>
      <c r="BG562" s="228">
        <f>IF(N562="zákl. přenesená",J562,0)</f>
        <v>0</v>
      </c>
      <c r="BH562" s="228">
        <f>IF(N562="sníž. přenesená",J562,0)</f>
        <v>0</v>
      </c>
      <c r="BI562" s="228">
        <f>IF(N562="nulová",J562,0)</f>
        <v>0</v>
      </c>
      <c r="BJ562" s="20" t="s">
        <v>81</v>
      </c>
      <c r="BK562" s="228">
        <f>ROUND(I562*H562,2)</f>
        <v>0</v>
      </c>
      <c r="BL562" s="20" t="s">
        <v>279</v>
      </c>
      <c r="BM562" s="227" t="s">
        <v>913</v>
      </c>
    </row>
    <row r="563" s="14" customFormat="1">
      <c r="A563" s="14"/>
      <c r="B563" s="245"/>
      <c r="C563" s="246"/>
      <c r="D563" s="236" t="s">
        <v>190</v>
      </c>
      <c r="E563" s="247" t="s">
        <v>19</v>
      </c>
      <c r="F563" s="248" t="s">
        <v>914</v>
      </c>
      <c r="G563" s="246"/>
      <c r="H563" s="249">
        <v>1</v>
      </c>
      <c r="I563" s="250"/>
      <c r="J563" s="246"/>
      <c r="K563" s="246"/>
      <c r="L563" s="251"/>
      <c r="M563" s="252"/>
      <c r="N563" s="253"/>
      <c r="O563" s="253"/>
      <c r="P563" s="253"/>
      <c r="Q563" s="253"/>
      <c r="R563" s="253"/>
      <c r="S563" s="253"/>
      <c r="T563" s="254"/>
      <c r="U563" s="14"/>
      <c r="V563" s="14"/>
      <c r="W563" s="14"/>
      <c r="X563" s="14"/>
      <c r="Y563" s="14"/>
      <c r="Z563" s="14"/>
      <c r="AA563" s="14"/>
      <c r="AB563" s="14"/>
      <c r="AC563" s="14"/>
      <c r="AD563" s="14"/>
      <c r="AE563" s="14"/>
      <c r="AT563" s="255" t="s">
        <v>190</v>
      </c>
      <c r="AU563" s="255" t="s">
        <v>83</v>
      </c>
      <c r="AV563" s="14" t="s">
        <v>83</v>
      </c>
      <c r="AW563" s="14" t="s">
        <v>34</v>
      </c>
      <c r="AX563" s="14" t="s">
        <v>81</v>
      </c>
      <c r="AY563" s="255" t="s">
        <v>180</v>
      </c>
    </row>
    <row r="564" s="2" customFormat="1" ht="24.15" customHeight="1">
      <c r="A564" s="41"/>
      <c r="B564" s="42"/>
      <c r="C564" s="216" t="s">
        <v>915</v>
      </c>
      <c r="D564" s="216" t="s">
        <v>182</v>
      </c>
      <c r="E564" s="217" t="s">
        <v>916</v>
      </c>
      <c r="F564" s="218" t="s">
        <v>917</v>
      </c>
      <c r="G564" s="219" t="s">
        <v>231</v>
      </c>
      <c r="H564" s="220">
        <v>1.2270000000000001</v>
      </c>
      <c r="I564" s="221"/>
      <c r="J564" s="222">
        <f>ROUND(I564*H564,2)</f>
        <v>0</v>
      </c>
      <c r="K564" s="218" t="s">
        <v>185</v>
      </c>
      <c r="L564" s="47"/>
      <c r="M564" s="223" t="s">
        <v>19</v>
      </c>
      <c r="N564" s="224" t="s">
        <v>45</v>
      </c>
      <c r="O564" s="87"/>
      <c r="P564" s="225">
        <f>O564*H564</f>
        <v>0</v>
      </c>
      <c r="Q564" s="225">
        <v>0</v>
      </c>
      <c r="R564" s="225">
        <f>Q564*H564</f>
        <v>0</v>
      </c>
      <c r="S564" s="225">
        <v>0</v>
      </c>
      <c r="T564" s="226">
        <f>S564*H564</f>
        <v>0</v>
      </c>
      <c r="U564" s="41"/>
      <c r="V564" s="41"/>
      <c r="W564" s="41"/>
      <c r="X564" s="41"/>
      <c r="Y564" s="41"/>
      <c r="Z564" s="41"/>
      <c r="AA564" s="41"/>
      <c r="AB564" s="41"/>
      <c r="AC564" s="41"/>
      <c r="AD564" s="41"/>
      <c r="AE564" s="41"/>
      <c r="AR564" s="227" t="s">
        <v>279</v>
      </c>
      <c r="AT564" s="227" t="s">
        <v>182</v>
      </c>
      <c r="AU564" s="227" t="s">
        <v>83</v>
      </c>
      <c r="AY564" s="20" t="s">
        <v>180</v>
      </c>
      <c r="BE564" s="228">
        <f>IF(N564="základní",J564,0)</f>
        <v>0</v>
      </c>
      <c r="BF564" s="228">
        <f>IF(N564="snížená",J564,0)</f>
        <v>0</v>
      </c>
      <c r="BG564" s="228">
        <f>IF(N564="zákl. přenesená",J564,0)</f>
        <v>0</v>
      </c>
      <c r="BH564" s="228">
        <f>IF(N564="sníž. přenesená",J564,0)</f>
        <v>0</v>
      </c>
      <c r="BI564" s="228">
        <f>IF(N564="nulová",J564,0)</f>
        <v>0</v>
      </c>
      <c r="BJ564" s="20" t="s">
        <v>81</v>
      </c>
      <c r="BK564" s="228">
        <f>ROUND(I564*H564,2)</f>
        <v>0</v>
      </c>
      <c r="BL564" s="20" t="s">
        <v>279</v>
      </c>
      <c r="BM564" s="227" t="s">
        <v>918</v>
      </c>
    </row>
    <row r="565" s="2" customFormat="1">
      <c r="A565" s="41"/>
      <c r="B565" s="42"/>
      <c r="C565" s="43"/>
      <c r="D565" s="229" t="s">
        <v>188</v>
      </c>
      <c r="E565" s="43"/>
      <c r="F565" s="230" t="s">
        <v>919</v>
      </c>
      <c r="G565" s="43"/>
      <c r="H565" s="43"/>
      <c r="I565" s="231"/>
      <c r="J565" s="43"/>
      <c r="K565" s="43"/>
      <c r="L565" s="47"/>
      <c r="M565" s="232"/>
      <c r="N565" s="233"/>
      <c r="O565" s="87"/>
      <c r="P565" s="87"/>
      <c r="Q565" s="87"/>
      <c r="R565" s="87"/>
      <c r="S565" s="87"/>
      <c r="T565" s="88"/>
      <c r="U565" s="41"/>
      <c r="V565" s="41"/>
      <c r="W565" s="41"/>
      <c r="X565" s="41"/>
      <c r="Y565" s="41"/>
      <c r="Z565" s="41"/>
      <c r="AA565" s="41"/>
      <c r="AB565" s="41"/>
      <c r="AC565" s="41"/>
      <c r="AD565" s="41"/>
      <c r="AE565" s="41"/>
      <c r="AT565" s="20" t="s">
        <v>188</v>
      </c>
      <c r="AU565" s="20" t="s">
        <v>83</v>
      </c>
    </row>
    <row r="566" s="12" customFormat="1" ht="22.8" customHeight="1">
      <c r="A566" s="12"/>
      <c r="B566" s="200"/>
      <c r="C566" s="201"/>
      <c r="D566" s="202" t="s">
        <v>73</v>
      </c>
      <c r="E566" s="214" t="s">
        <v>920</v>
      </c>
      <c r="F566" s="214" t="s">
        <v>921</v>
      </c>
      <c r="G566" s="201"/>
      <c r="H566" s="201"/>
      <c r="I566" s="204"/>
      <c r="J566" s="215">
        <f>BK566</f>
        <v>0</v>
      </c>
      <c r="K566" s="201"/>
      <c r="L566" s="206"/>
      <c r="M566" s="207"/>
      <c r="N566" s="208"/>
      <c r="O566" s="208"/>
      <c r="P566" s="209">
        <f>SUM(P567:P575)</f>
        <v>0</v>
      </c>
      <c r="Q566" s="208"/>
      <c r="R566" s="209">
        <f>SUM(R567:R575)</f>
        <v>0.045655000000000008</v>
      </c>
      <c r="S566" s="208"/>
      <c r="T566" s="210">
        <f>SUM(T567:T575)</f>
        <v>0</v>
      </c>
      <c r="U566" s="12"/>
      <c r="V566" s="12"/>
      <c r="W566" s="12"/>
      <c r="X566" s="12"/>
      <c r="Y566" s="12"/>
      <c r="Z566" s="12"/>
      <c r="AA566" s="12"/>
      <c r="AB566" s="12"/>
      <c r="AC566" s="12"/>
      <c r="AD566" s="12"/>
      <c r="AE566" s="12"/>
      <c r="AR566" s="211" t="s">
        <v>83</v>
      </c>
      <c r="AT566" s="212" t="s">
        <v>73</v>
      </c>
      <c r="AU566" s="212" t="s">
        <v>81</v>
      </c>
      <c r="AY566" s="211" t="s">
        <v>180</v>
      </c>
      <c r="BK566" s="213">
        <f>SUM(BK567:BK575)</f>
        <v>0</v>
      </c>
    </row>
    <row r="567" s="2" customFormat="1" ht="16.5" customHeight="1">
      <c r="A567" s="41"/>
      <c r="B567" s="42"/>
      <c r="C567" s="216" t="s">
        <v>922</v>
      </c>
      <c r="D567" s="216" t="s">
        <v>182</v>
      </c>
      <c r="E567" s="217" t="s">
        <v>923</v>
      </c>
      <c r="F567" s="218" t="s">
        <v>924</v>
      </c>
      <c r="G567" s="219" t="s">
        <v>350</v>
      </c>
      <c r="H567" s="220">
        <v>24.5</v>
      </c>
      <c r="I567" s="221"/>
      <c r="J567" s="222">
        <f>ROUND(I567*H567,2)</f>
        <v>0</v>
      </c>
      <c r="K567" s="218" t="s">
        <v>202</v>
      </c>
      <c r="L567" s="47"/>
      <c r="M567" s="223" t="s">
        <v>19</v>
      </c>
      <c r="N567" s="224" t="s">
        <v>45</v>
      </c>
      <c r="O567" s="87"/>
      <c r="P567" s="225">
        <f>O567*H567</f>
        <v>0</v>
      </c>
      <c r="Q567" s="225">
        <v>0.00020000000000000001</v>
      </c>
      <c r="R567" s="225">
        <f>Q567*H567</f>
        <v>0.0048999999999999998</v>
      </c>
      <c r="S567" s="225">
        <v>0</v>
      </c>
      <c r="T567" s="226">
        <f>S567*H567</f>
        <v>0</v>
      </c>
      <c r="U567" s="41"/>
      <c r="V567" s="41"/>
      <c r="W567" s="41"/>
      <c r="X567" s="41"/>
      <c r="Y567" s="41"/>
      <c r="Z567" s="41"/>
      <c r="AA567" s="41"/>
      <c r="AB567" s="41"/>
      <c r="AC567" s="41"/>
      <c r="AD567" s="41"/>
      <c r="AE567" s="41"/>
      <c r="AR567" s="227" t="s">
        <v>279</v>
      </c>
      <c r="AT567" s="227" t="s">
        <v>182</v>
      </c>
      <c r="AU567" s="227" t="s">
        <v>83</v>
      </c>
      <c r="AY567" s="20" t="s">
        <v>180</v>
      </c>
      <c r="BE567" s="228">
        <f>IF(N567="základní",J567,0)</f>
        <v>0</v>
      </c>
      <c r="BF567" s="228">
        <f>IF(N567="snížená",J567,0)</f>
        <v>0</v>
      </c>
      <c r="BG567" s="228">
        <f>IF(N567="zákl. přenesená",J567,0)</f>
        <v>0</v>
      </c>
      <c r="BH567" s="228">
        <f>IF(N567="sníž. přenesená",J567,0)</f>
        <v>0</v>
      </c>
      <c r="BI567" s="228">
        <f>IF(N567="nulová",J567,0)</f>
        <v>0</v>
      </c>
      <c r="BJ567" s="20" t="s">
        <v>81</v>
      </c>
      <c r="BK567" s="228">
        <f>ROUND(I567*H567,2)</f>
        <v>0</v>
      </c>
      <c r="BL567" s="20" t="s">
        <v>279</v>
      </c>
      <c r="BM567" s="227" t="s">
        <v>925</v>
      </c>
    </row>
    <row r="568" s="14" customFormat="1">
      <c r="A568" s="14"/>
      <c r="B568" s="245"/>
      <c r="C568" s="246"/>
      <c r="D568" s="236" t="s">
        <v>190</v>
      </c>
      <c r="E568" s="247" t="s">
        <v>19</v>
      </c>
      <c r="F568" s="248" t="s">
        <v>926</v>
      </c>
      <c r="G568" s="246"/>
      <c r="H568" s="249">
        <v>24.5</v>
      </c>
      <c r="I568" s="250"/>
      <c r="J568" s="246"/>
      <c r="K568" s="246"/>
      <c r="L568" s="251"/>
      <c r="M568" s="252"/>
      <c r="N568" s="253"/>
      <c r="O568" s="253"/>
      <c r="P568" s="253"/>
      <c r="Q568" s="253"/>
      <c r="R568" s="253"/>
      <c r="S568" s="253"/>
      <c r="T568" s="254"/>
      <c r="U568" s="14"/>
      <c r="V568" s="14"/>
      <c r="W568" s="14"/>
      <c r="X568" s="14"/>
      <c r="Y568" s="14"/>
      <c r="Z568" s="14"/>
      <c r="AA568" s="14"/>
      <c r="AB568" s="14"/>
      <c r="AC568" s="14"/>
      <c r="AD568" s="14"/>
      <c r="AE568" s="14"/>
      <c r="AT568" s="255" t="s">
        <v>190</v>
      </c>
      <c r="AU568" s="255" t="s">
        <v>83</v>
      </c>
      <c r="AV568" s="14" t="s">
        <v>83</v>
      </c>
      <c r="AW568" s="14" t="s">
        <v>34</v>
      </c>
      <c r="AX568" s="14" t="s">
        <v>81</v>
      </c>
      <c r="AY568" s="255" t="s">
        <v>180</v>
      </c>
    </row>
    <row r="569" s="2" customFormat="1" ht="24.15" customHeight="1">
      <c r="A569" s="41"/>
      <c r="B569" s="42"/>
      <c r="C569" s="216" t="s">
        <v>927</v>
      </c>
      <c r="D569" s="216" t="s">
        <v>182</v>
      </c>
      <c r="E569" s="217" t="s">
        <v>928</v>
      </c>
      <c r="F569" s="218" t="s">
        <v>929</v>
      </c>
      <c r="G569" s="219" t="s">
        <v>122</v>
      </c>
      <c r="H569" s="220">
        <v>143</v>
      </c>
      <c r="I569" s="221"/>
      <c r="J569" s="222">
        <f>ROUND(I569*H569,2)</f>
        <v>0</v>
      </c>
      <c r="K569" s="218" t="s">
        <v>185</v>
      </c>
      <c r="L569" s="47"/>
      <c r="M569" s="223" t="s">
        <v>19</v>
      </c>
      <c r="N569" s="224" t="s">
        <v>45</v>
      </c>
      <c r="O569" s="87"/>
      <c r="P569" s="225">
        <f>O569*H569</f>
        <v>0</v>
      </c>
      <c r="Q569" s="225">
        <v>1.0000000000000001E-05</v>
      </c>
      <c r="R569" s="225">
        <f>Q569*H569</f>
        <v>0.0014300000000000001</v>
      </c>
      <c r="S569" s="225">
        <v>0</v>
      </c>
      <c r="T569" s="226">
        <f>S569*H569</f>
        <v>0</v>
      </c>
      <c r="U569" s="41"/>
      <c r="V569" s="41"/>
      <c r="W569" s="41"/>
      <c r="X569" s="41"/>
      <c r="Y569" s="41"/>
      <c r="Z569" s="41"/>
      <c r="AA569" s="41"/>
      <c r="AB569" s="41"/>
      <c r="AC569" s="41"/>
      <c r="AD569" s="41"/>
      <c r="AE569" s="41"/>
      <c r="AR569" s="227" t="s">
        <v>279</v>
      </c>
      <c r="AT569" s="227" t="s">
        <v>182</v>
      </c>
      <c r="AU569" s="227" t="s">
        <v>83</v>
      </c>
      <c r="AY569" s="20" t="s">
        <v>180</v>
      </c>
      <c r="BE569" s="228">
        <f>IF(N569="základní",J569,0)</f>
        <v>0</v>
      </c>
      <c r="BF569" s="228">
        <f>IF(N569="snížená",J569,0)</f>
        <v>0</v>
      </c>
      <c r="BG569" s="228">
        <f>IF(N569="zákl. přenesená",J569,0)</f>
        <v>0</v>
      </c>
      <c r="BH569" s="228">
        <f>IF(N569="sníž. přenesená",J569,0)</f>
        <v>0</v>
      </c>
      <c r="BI569" s="228">
        <f>IF(N569="nulová",J569,0)</f>
        <v>0</v>
      </c>
      <c r="BJ569" s="20" t="s">
        <v>81</v>
      </c>
      <c r="BK569" s="228">
        <f>ROUND(I569*H569,2)</f>
        <v>0</v>
      </c>
      <c r="BL569" s="20" t="s">
        <v>279</v>
      </c>
      <c r="BM569" s="227" t="s">
        <v>930</v>
      </c>
    </row>
    <row r="570" s="2" customFormat="1">
      <c r="A570" s="41"/>
      <c r="B570" s="42"/>
      <c r="C570" s="43"/>
      <c r="D570" s="229" t="s">
        <v>188</v>
      </c>
      <c r="E570" s="43"/>
      <c r="F570" s="230" t="s">
        <v>931</v>
      </c>
      <c r="G570" s="43"/>
      <c r="H570" s="43"/>
      <c r="I570" s="231"/>
      <c r="J570" s="43"/>
      <c r="K570" s="43"/>
      <c r="L570" s="47"/>
      <c r="M570" s="232"/>
      <c r="N570" s="233"/>
      <c r="O570" s="87"/>
      <c r="P570" s="87"/>
      <c r="Q570" s="87"/>
      <c r="R570" s="87"/>
      <c r="S570" s="87"/>
      <c r="T570" s="88"/>
      <c r="U570" s="41"/>
      <c r="V570" s="41"/>
      <c r="W570" s="41"/>
      <c r="X570" s="41"/>
      <c r="Y570" s="41"/>
      <c r="Z570" s="41"/>
      <c r="AA570" s="41"/>
      <c r="AB570" s="41"/>
      <c r="AC570" s="41"/>
      <c r="AD570" s="41"/>
      <c r="AE570" s="41"/>
      <c r="AT570" s="20" t="s">
        <v>188</v>
      </c>
      <c r="AU570" s="20" t="s">
        <v>83</v>
      </c>
    </row>
    <row r="571" s="14" customFormat="1">
      <c r="A571" s="14"/>
      <c r="B571" s="245"/>
      <c r="C571" s="246"/>
      <c r="D571" s="236" t="s">
        <v>190</v>
      </c>
      <c r="E571" s="247" t="s">
        <v>19</v>
      </c>
      <c r="F571" s="248" t="s">
        <v>683</v>
      </c>
      <c r="G571" s="246"/>
      <c r="H571" s="249">
        <v>143</v>
      </c>
      <c r="I571" s="250"/>
      <c r="J571" s="246"/>
      <c r="K571" s="246"/>
      <c r="L571" s="251"/>
      <c r="M571" s="252"/>
      <c r="N571" s="253"/>
      <c r="O571" s="253"/>
      <c r="P571" s="253"/>
      <c r="Q571" s="253"/>
      <c r="R571" s="253"/>
      <c r="S571" s="253"/>
      <c r="T571" s="254"/>
      <c r="U571" s="14"/>
      <c r="V571" s="14"/>
      <c r="W571" s="14"/>
      <c r="X571" s="14"/>
      <c r="Y571" s="14"/>
      <c r="Z571" s="14"/>
      <c r="AA571" s="14"/>
      <c r="AB571" s="14"/>
      <c r="AC571" s="14"/>
      <c r="AD571" s="14"/>
      <c r="AE571" s="14"/>
      <c r="AT571" s="255" t="s">
        <v>190</v>
      </c>
      <c r="AU571" s="255" t="s">
        <v>83</v>
      </c>
      <c r="AV571" s="14" t="s">
        <v>83</v>
      </c>
      <c r="AW571" s="14" t="s">
        <v>34</v>
      </c>
      <c r="AX571" s="14" t="s">
        <v>81</v>
      </c>
      <c r="AY571" s="255" t="s">
        <v>180</v>
      </c>
    </row>
    <row r="572" s="2" customFormat="1" ht="24.15" customHeight="1">
      <c r="A572" s="41"/>
      <c r="B572" s="42"/>
      <c r="C572" s="278" t="s">
        <v>932</v>
      </c>
      <c r="D572" s="278" t="s">
        <v>330</v>
      </c>
      <c r="E572" s="279" t="s">
        <v>933</v>
      </c>
      <c r="F572" s="280" t="s">
        <v>934</v>
      </c>
      <c r="G572" s="281" t="s">
        <v>122</v>
      </c>
      <c r="H572" s="282">
        <v>157.30000000000001</v>
      </c>
      <c r="I572" s="283"/>
      <c r="J572" s="284">
        <f>ROUND(I572*H572,2)</f>
        <v>0</v>
      </c>
      <c r="K572" s="280" t="s">
        <v>185</v>
      </c>
      <c r="L572" s="285"/>
      <c r="M572" s="286" t="s">
        <v>19</v>
      </c>
      <c r="N572" s="287" t="s">
        <v>45</v>
      </c>
      <c r="O572" s="87"/>
      <c r="P572" s="225">
        <f>O572*H572</f>
        <v>0</v>
      </c>
      <c r="Q572" s="225">
        <v>0.00025000000000000001</v>
      </c>
      <c r="R572" s="225">
        <f>Q572*H572</f>
        <v>0.039325000000000006</v>
      </c>
      <c r="S572" s="225">
        <v>0</v>
      </c>
      <c r="T572" s="226">
        <f>S572*H572</f>
        <v>0</v>
      </c>
      <c r="U572" s="41"/>
      <c r="V572" s="41"/>
      <c r="W572" s="41"/>
      <c r="X572" s="41"/>
      <c r="Y572" s="41"/>
      <c r="Z572" s="41"/>
      <c r="AA572" s="41"/>
      <c r="AB572" s="41"/>
      <c r="AC572" s="41"/>
      <c r="AD572" s="41"/>
      <c r="AE572" s="41"/>
      <c r="AR572" s="227" t="s">
        <v>409</v>
      </c>
      <c r="AT572" s="227" t="s">
        <v>330</v>
      </c>
      <c r="AU572" s="227" t="s">
        <v>83</v>
      </c>
      <c r="AY572" s="20" t="s">
        <v>180</v>
      </c>
      <c r="BE572" s="228">
        <f>IF(N572="základní",J572,0)</f>
        <v>0</v>
      </c>
      <c r="BF572" s="228">
        <f>IF(N572="snížená",J572,0)</f>
        <v>0</v>
      </c>
      <c r="BG572" s="228">
        <f>IF(N572="zákl. přenesená",J572,0)</f>
        <v>0</v>
      </c>
      <c r="BH572" s="228">
        <f>IF(N572="sníž. přenesená",J572,0)</f>
        <v>0</v>
      </c>
      <c r="BI572" s="228">
        <f>IF(N572="nulová",J572,0)</f>
        <v>0</v>
      </c>
      <c r="BJ572" s="20" t="s">
        <v>81</v>
      </c>
      <c r="BK572" s="228">
        <f>ROUND(I572*H572,2)</f>
        <v>0</v>
      </c>
      <c r="BL572" s="20" t="s">
        <v>279</v>
      </c>
      <c r="BM572" s="227" t="s">
        <v>935</v>
      </c>
    </row>
    <row r="573" s="14" customFormat="1">
      <c r="A573" s="14"/>
      <c r="B573" s="245"/>
      <c r="C573" s="246"/>
      <c r="D573" s="236" t="s">
        <v>190</v>
      </c>
      <c r="E573" s="246"/>
      <c r="F573" s="248" t="s">
        <v>936</v>
      </c>
      <c r="G573" s="246"/>
      <c r="H573" s="249">
        <v>157.30000000000001</v>
      </c>
      <c r="I573" s="250"/>
      <c r="J573" s="246"/>
      <c r="K573" s="246"/>
      <c r="L573" s="251"/>
      <c r="M573" s="252"/>
      <c r="N573" s="253"/>
      <c r="O573" s="253"/>
      <c r="P573" s="253"/>
      <c r="Q573" s="253"/>
      <c r="R573" s="253"/>
      <c r="S573" s="253"/>
      <c r="T573" s="254"/>
      <c r="U573" s="14"/>
      <c r="V573" s="14"/>
      <c r="W573" s="14"/>
      <c r="X573" s="14"/>
      <c r="Y573" s="14"/>
      <c r="Z573" s="14"/>
      <c r="AA573" s="14"/>
      <c r="AB573" s="14"/>
      <c r="AC573" s="14"/>
      <c r="AD573" s="14"/>
      <c r="AE573" s="14"/>
      <c r="AT573" s="255" t="s">
        <v>190</v>
      </c>
      <c r="AU573" s="255" t="s">
        <v>83</v>
      </c>
      <c r="AV573" s="14" t="s">
        <v>83</v>
      </c>
      <c r="AW573" s="14" t="s">
        <v>4</v>
      </c>
      <c r="AX573" s="14" t="s">
        <v>81</v>
      </c>
      <c r="AY573" s="255" t="s">
        <v>180</v>
      </c>
    </row>
    <row r="574" s="2" customFormat="1" ht="24.15" customHeight="1">
      <c r="A574" s="41"/>
      <c r="B574" s="42"/>
      <c r="C574" s="216" t="s">
        <v>937</v>
      </c>
      <c r="D574" s="216" t="s">
        <v>182</v>
      </c>
      <c r="E574" s="217" t="s">
        <v>938</v>
      </c>
      <c r="F574" s="218" t="s">
        <v>939</v>
      </c>
      <c r="G574" s="219" t="s">
        <v>231</v>
      </c>
      <c r="H574" s="220">
        <v>0.045999999999999999</v>
      </c>
      <c r="I574" s="221"/>
      <c r="J574" s="222">
        <f>ROUND(I574*H574,2)</f>
        <v>0</v>
      </c>
      <c r="K574" s="218" t="s">
        <v>185</v>
      </c>
      <c r="L574" s="47"/>
      <c r="M574" s="223" t="s">
        <v>19</v>
      </c>
      <c r="N574" s="224" t="s">
        <v>45</v>
      </c>
      <c r="O574" s="87"/>
      <c r="P574" s="225">
        <f>O574*H574</f>
        <v>0</v>
      </c>
      <c r="Q574" s="225">
        <v>0</v>
      </c>
      <c r="R574" s="225">
        <f>Q574*H574</f>
        <v>0</v>
      </c>
      <c r="S574" s="225">
        <v>0</v>
      </c>
      <c r="T574" s="226">
        <f>S574*H574</f>
        <v>0</v>
      </c>
      <c r="U574" s="41"/>
      <c r="V574" s="41"/>
      <c r="W574" s="41"/>
      <c r="X574" s="41"/>
      <c r="Y574" s="41"/>
      <c r="Z574" s="41"/>
      <c r="AA574" s="41"/>
      <c r="AB574" s="41"/>
      <c r="AC574" s="41"/>
      <c r="AD574" s="41"/>
      <c r="AE574" s="41"/>
      <c r="AR574" s="227" t="s">
        <v>279</v>
      </c>
      <c r="AT574" s="227" t="s">
        <v>182</v>
      </c>
      <c r="AU574" s="227" t="s">
        <v>83</v>
      </c>
      <c r="AY574" s="20" t="s">
        <v>180</v>
      </c>
      <c r="BE574" s="228">
        <f>IF(N574="základní",J574,0)</f>
        <v>0</v>
      </c>
      <c r="BF574" s="228">
        <f>IF(N574="snížená",J574,0)</f>
        <v>0</v>
      </c>
      <c r="BG574" s="228">
        <f>IF(N574="zákl. přenesená",J574,0)</f>
        <v>0</v>
      </c>
      <c r="BH574" s="228">
        <f>IF(N574="sníž. přenesená",J574,0)</f>
        <v>0</v>
      </c>
      <c r="BI574" s="228">
        <f>IF(N574="nulová",J574,0)</f>
        <v>0</v>
      </c>
      <c r="BJ574" s="20" t="s">
        <v>81</v>
      </c>
      <c r="BK574" s="228">
        <f>ROUND(I574*H574,2)</f>
        <v>0</v>
      </c>
      <c r="BL574" s="20" t="s">
        <v>279</v>
      </c>
      <c r="BM574" s="227" t="s">
        <v>940</v>
      </c>
    </row>
    <row r="575" s="2" customFormat="1">
      <c r="A575" s="41"/>
      <c r="B575" s="42"/>
      <c r="C575" s="43"/>
      <c r="D575" s="229" t="s">
        <v>188</v>
      </c>
      <c r="E575" s="43"/>
      <c r="F575" s="230" t="s">
        <v>941</v>
      </c>
      <c r="G575" s="43"/>
      <c r="H575" s="43"/>
      <c r="I575" s="231"/>
      <c r="J575" s="43"/>
      <c r="K575" s="43"/>
      <c r="L575" s="47"/>
      <c r="M575" s="232"/>
      <c r="N575" s="233"/>
      <c r="O575" s="87"/>
      <c r="P575" s="87"/>
      <c r="Q575" s="87"/>
      <c r="R575" s="87"/>
      <c r="S575" s="87"/>
      <c r="T575" s="88"/>
      <c r="U575" s="41"/>
      <c r="V575" s="41"/>
      <c r="W575" s="41"/>
      <c r="X575" s="41"/>
      <c r="Y575" s="41"/>
      <c r="Z575" s="41"/>
      <c r="AA575" s="41"/>
      <c r="AB575" s="41"/>
      <c r="AC575" s="41"/>
      <c r="AD575" s="41"/>
      <c r="AE575" s="41"/>
      <c r="AT575" s="20" t="s">
        <v>188</v>
      </c>
      <c r="AU575" s="20" t="s">
        <v>83</v>
      </c>
    </row>
    <row r="576" s="12" customFormat="1" ht="22.8" customHeight="1">
      <c r="A576" s="12"/>
      <c r="B576" s="200"/>
      <c r="C576" s="201"/>
      <c r="D576" s="202" t="s">
        <v>73</v>
      </c>
      <c r="E576" s="214" t="s">
        <v>942</v>
      </c>
      <c r="F576" s="214" t="s">
        <v>943</v>
      </c>
      <c r="G576" s="201"/>
      <c r="H576" s="201"/>
      <c r="I576" s="204"/>
      <c r="J576" s="215">
        <f>BK576</f>
        <v>0</v>
      </c>
      <c r="K576" s="201"/>
      <c r="L576" s="206"/>
      <c r="M576" s="207"/>
      <c r="N576" s="208"/>
      <c r="O576" s="208"/>
      <c r="P576" s="209">
        <f>SUM(P577:P624)</f>
        <v>0</v>
      </c>
      <c r="Q576" s="208"/>
      <c r="R576" s="209">
        <f>SUM(R577:R624)</f>
        <v>0.31259000000000003</v>
      </c>
      <c r="S576" s="208"/>
      <c r="T576" s="210">
        <f>SUM(T577:T624)</f>
        <v>0</v>
      </c>
      <c r="U576" s="12"/>
      <c r="V576" s="12"/>
      <c r="W576" s="12"/>
      <c r="X576" s="12"/>
      <c r="Y576" s="12"/>
      <c r="Z576" s="12"/>
      <c r="AA576" s="12"/>
      <c r="AB576" s="12"/>
      <c r="AC576" s="12"/>
      <c r="AD576" s="12"/>
      <c r="AE576" s="12"/>
      <c r="AR576" s="211" t="s">
        <v>83</v>
      </c>
      <c r="AT576" s="212" t="s">
        <v>73</v>
      </c>
      <c r="AU576" s="212" t="s">
        <v>81</v>
      </c>
      <c r="AY576" s="211" t="s">
        <v>180</v>
      </c>
      <c r="BK576" s="213">
        <f>SUM(BK577:BK624)</f>
        <v>0</v>
      </c>
    </row>
    <row r="577" s="2" customFormat="1" ht="24.15" customHeight="1">
      <c r="A577" s="41"/>
      <c r="B577" s="42"/>
      <c r="C577" s="216" t="s">
        <v>944</v>
      </c>
      <c r="D577" s="216" t="s">
        <v>182</v>
      </c>
      <c r="E577" s="217" t="s">
        <v>945</v>
      </c>
      <c r="F577" s="218" t="s">
        <v>946</v>
      </c>
      <c r="G577" s="219" t="s">
        <v>386</v>
      </c>
      <c r="H577" s="220">
        <v>4</v>
      </c>
      <c r="I577" s="221"/>
      <c r="J577" s="222">
        <f>ROUND(I577*H577,2)</f>
        <v>0</v>
      </c>
      <c r="K577" s="218" t="s">
        <v>185</v>
      </c>
      <c r="L577" s="47"/>
      <c r="M577" s="223" t="s">
        <v>19</v>
      </c>
      <c r="N577" s="224" t="s">
        <v>45</v>
      </c>
      <c r="O577" s="87"/>
      <c r="P577" s="225">
        <f>O577*H577</f>
        <v>0</v>
      </c>
      <c r="Q577" s="225">
        <v>0</v>
      </c>
      <c r="R577" s="225">
        <f>Q577*H577</f>
        <v>0</v>
      </c>
      <c r="S577" s="225">
        <v>0</v>
      </c>
      <c r="T577" s="226">
        <f>S577*H577</f>
        <v>0</v>
      </c>
      <c r="U577" s="41"/>
      <c r="V577" s="41"/>
      <c r="W577" s="41"/>
      <c r="X577" s="41"/>
      <c r="Y577" s="41"/>
      <c r="Z577" s="41"/>
      <c r="AA577" s="41"/>
      <c r="AB577" s="41"/>
      <c r="AC577" s="41"/>
      <c r="AD577" s="41"/>
      <c r="AE577" s="41"/>
      <c r="AR577" s="227" t="s">
        <v>279</v>
      </c>
      <c r="AT577" s="227" t="s">
        <v>182</v>
      </c>
      <c r="AU577" s="227" t="s">
        <v>83</v>
      </c>
      <c r="AY577" s="20" t="s">
        <v>180</v>
      </c>
      <c r="BE577" s="228">
        <f>IF(N577="základní",J577,0)</f>
        <v>0</v>
      </c>
      <c r="BF577" s="228">
        <f>IF(N577="snížená",J577,0)</f>
        <v>0</v>
      </c>
      <c r="BG577" s="228">
        <f>IF(N577="zákl. přenesená",J577,0)</f>
        <v>0</v>
      </c>
      <c r="BH577" s="228">
        <f>IF(N577="sníž. přenesená",J577,0)</f>
        <v>0</v>
      </c>
      <c r="BI577" s="228">
        <f>IF(N577="nulová",J577,0)</f>
        <v>0</v>
      </c>
      <c r="BJ577" s="20" t="s">
        <v>81</v>
      </c>
      <c r="BK577" s="228">
        <f>ROUND(I577*H577,2)</f>
        <v>0</v>
      </c>
      <c r="BL577" s="20" t="s">
        <v>279</v>
      </c>
      <c r="BM577" s="227" t="s">
        <v>947</v>
      </c>
    </row>
    <row r="578" s="2" customFormat="1">
      <c r="A578" s="41"/>
      <c r="B578" s="42"/>
      <c r="C578" s="43"/>
      <c r="D578" s="229" t="s">
        <v>188</v>
      </c>
      <c r="E578" s="43"/>
      <c r="F578" s="230" t="s">
        <v>948</v>
      </c>
      <c r="G578" s="43"/>
      <c r="H578" s="43"/>
      <c r="I578" s="231"/>
      <c r="J578" s="43"/>
      <c r="K578" s="43"/>
      <c r="L578" s="47"/>
      <c r="M578" s="232"/>
      <c r="N578" s="233"/>
      <c r="O578" s="87"/>
      <c r="P578" s="87"/>
      <c r="Q578" s="87"/>
      <c r="R578" s="87"/>
      <c r="S578" s="87"/>
      <c r="T578" s="88"/>
      <c r="U578" s="41"/>
      <c r="V578" s="41"/>
      <c r="W578" s="41"/>
      <c r="X578" s="41"/>
      <c r="Y578" s="41"/>
      <c r="Z578" s="41"/>
      <c r="AA578" s="41"/>
      <c r="AB578" s="41"/>
      <c r="AC578" s="41"/>
      <c r="AD578" s="41"/>
      <c r="AE578" s="41"/>
      <c r="AT578" s="20" t="s">
        <v>188</v>
      </c>
      <c r="AU578" s="20" t="s">
        <v>83</v>
      </c>
    </row>
    <row r="579" s="2" customFormat="1" ht="24.15" customHeight="1">
      <c r="A579" s="41"/>
      <c r="B579" s="42"/>
      <c r="C579" s="216" t="s">
        <v>949</v>
      </c>
      <c r="D579" s="216" t="s">
        <v>182</v>
      </c>
      <c r="E579" s="217" t="s">
        <v>950</v>
      </c>
      <c r="F579" s="218" t="s">
        <v>951</v>
      </c>
      <c r="G579" s="219" t="s">
        <v>386</v>
      </c>
      <c r="H579" s="220">
        <v>3</v>
      </c>
      <c r="I579" s="221"/>
      <c r="J579" s="222">
        <f>ROUND(I579*H579,2)</f>
        <v>0</v>
      </c>
      <c r="K579" s="218" t="s">
        <v>185</v>
      </c>
      <c r="L579" s="47"/>
      <c r="M579" s="223" t="s">
        <v>19</v>
      </c>
      <c r="N579" s="224" t="s">
        <v>45</v>
      </c>
      <c r="O579" s="87"/>
      <c r="P579" s="225">
        <f>O579*H579</f>
        <v>0</v>
      </c>
      <c r="Q579" s="225">
        <v>0</v>
      </c>
      <c r="R579" s="225">
        <f>Q579*H579</f>
        <v>0</v>
      </c>
      <c r="S579" s="225">
        <v>0</v>
      </c>
      <c r="T579" s="226">
        <f>S579*H579</f>
        <v>0</v>
      </c>
      <c r="U579" s="41"/>
      <c r="V579" s="41"/>
      <c r="W579" s="41"/>
      <c r="X579" s="41"/>
      <c r="Y579" s="41"/>
      <c r="Z579" s="41"/>
      <c r="AA579" s="41"/>
      <c r="AB579" s="41"/>
      <c r="AC579" s="41"/>
      <c r="AD579" s="41"/>
      <c r="AE579" s="41"/>
      <c r="AR579" s="227" t="s">
        <v>279</v>
      </c>
      <c r="AT579" s="227" t="s">
        <v>182</v>
      </c>
      <c r="AU579" s="227" t="s">
        <v>83</v>
      </c>
      <c r="AY579" s="20" t="s">
        <v>180</v>
      </c>
      <c r="BE579" s="228">
        <f>IF(N579="základní",J579,0)</f>
        <v>0</v>
      </c>
      <c r="BF579" s="228">
        <f>IF(N579="snížená",J579,0)</f>
        <v>0</v>
      </c>
      <c r="BG579" s="228">
        <f>IF(N579="zákl. přenesená",J579,0)</f>
        <v>0</v>
      </c>
      <c r="BH579" s="228">
        <f>IF(N579="sníž. přenesená",J579,0)</f>
        <v>0</v>
      </c>
      <c r="BI579" s="228">
        <f>IF(N579="nulová",J579,0)</f>
        <v>0</v>
      </c>
      <c r="BJ579" s="20" t="s">
        <v>81</v>
      </c>
      <c r="BK579" s="228">
        <f>ROUND(I579*H579,2)</f>
        <v>0</v>
      </c>
      <c r="BL579" s="20" t="s">
        <v>279</v>
      </c>
      <c r="BM579" s="227" t="s">
        <v>952</v>
      </c>
    </row>
    <row r="580" s="2" customFormat="1">
      <c r="A580" s="41"/>
      <c r="B580" s="42"/>
      <c r="C580" s="43"/>
      <c r="D580" s="229" t="s">
        <v>188</v>
      </c>
      <c r="E580" s="43"/>
      <c r="F580" s="230" t="s">
        <v>953</v>
      </c>
      <c r="G580" s="43"/>
      <c r="H580" s="43"/>
      <c r="I580" s="231"/>
      <c r="J580" s="43"/>
      <c r="K580" s="43"/>
      <c r="L580" s="47"/>
      <c r="M580" s="232"/>
      <c r="N580" s="233"/>
      <c r="O580" s="87"/>
      <c r="P580" s="87"/>
      <c r="Q580" s="87"/>
      <c r="R580" s="87"/>
      <c r="S580" s="87"/>
      <c r="T580" s="88"/>
      <c r="U580" s="41"/>
      <c r="V580" s="41"/>
      <c r="W580" s="41"/>
      <c r="X580" s="41"/>
      <c r="Y580" s="41"/>
      <c r="Z580" s="41"/>
      <c r="AA580" s="41"/>
      <c r="AB580" s="41"/>
      <c r="AC580" s="41"/>
      <c r="AD580" s="41"/>
      <c r="AE580" s="41"/>
      <c r="AT580" s="20" t="s">
        <v>188</v>
      </c>
      <c r="AU580" s="20" t="s">
        <v>83</v>
      </c>
    </row>
    <row r="581" s="2" customFormat="1" ht="16.5" customHeight="1">
      <c r="A581" s="41"/>
      <c r="B581" s="42"/>
      <c r="C581" s="278" t="s">
        <v>954</v>
      </c>
      <c r="D581" s="278" t="s">
        <v>330</v>
      </c>
      <c r="E581" s="279" t="s">
        <v>955</v>
      </c>
      <c r="F581" s="280" t="s">
        <v>956</v>
      </c>
      <c r="G581" s="281" t="s">
        <v>386</v>
      </c>
      <c r="H581" s="282">
        <v>1</v>
      </c>
      <c r="I581" s="283"/>
      <c r="J581" s="284">
        <f>ROUND(I581*H581,2)</f>
        <v>0</v>
      </c>
      <c r="K581" s="280" t="s">
        <v>185</v>
      </c>
      <c r="L581" s="285"/>
      <c r="M581" s="286" t="s">
        <v>19</v>
      </c>
      <c r="N581" s="287" t="s">
        <v>45</v>
      </c>
      <c r="O581" s="87"/>
      <c r="P581" s="225">
        <f>O581*H581</f>
        <v>0</v>
      </c>
      <c r="Q581" s="225">
        <v>0.014500000000000001</v>
      </c>
      <c r="R581" s="225">
        <f>Q581*H581</f>
        <v>0.014500000000000001</v>
      </c>
      <c r="S581" s="225">
        <v>0</v>
      </c>
      <c r="T581" s="226">
        <f>S581*H581</f>
        <v>0</v>
      </c>
      <c r="U581" s="41"/>
      <c r="V581" s="41"/>
      <c r="W581" s="41"/>
      <c r="X581" s="41"/>
      <c r="Y581" s="41"/>
      <c r="Z581" s="41"/>
      <c r="AA581" s="41"/>
      <c r="AB581" s="41"/>
      <c r="AC581" s="41"/>
      <c r="AD581" s="41"/>
      <c r="AE581" s="41"/>
      <c r="AR581" s="227" t="s">
        <v>409</v>
      </c>
      <c r="AT581" s="227" t="s">
        <v>330</v>
      </c>
      <c r="AU581" s="227" t="s">
        <v>83</v>
      </c>
      <c r="AY581" s="20" t="s">
        <v>180</v>
      </c>
      <c r="BE581" s="228">
        <f>IF(N581="základní",J581,0)</f>
        <v>0</v>
      </c>
      <c r="BF581" s="228">
        <f>IF(N581="snížená",J581,0)</f>
        <v>0</v>
      </c>
      <c r="BG581" s="228">
        <f>IF(N581="zákl. přenesená",J581,0)</f>
        <v>0</v>
      </c>
      <c r="BH581" s="228">
        <f>IF(N581="sníž. přenesená",J581,0)</f>
        <v>0</v>
      </c>
      <c r="BI581" s="228">
        <f>IF(N581="nulová",J581,0)</f>
        <v>0</v>
      </c>
      <c r="BJ581" s="20" t="s">
        <v>81</v>
      </c>
      <c r="BK581" s="228">
        <f>ROUND(I581*H581,2)</f>
        <v>0</v>
      </c>
      <c r="BL581" s="20" t="s">
        <v>279</v>
      </c>
      <c r="BM581" s="227" t="s">
        <v>957</v>
      </c>
    </row>
    <row r="582" s="2" customFormat="1">
      <c r="A582" s="41"/>
      <c r="B582" s="42"/>
      <c r="C582" s="43"/>
      <c r="D582" s="236" t="s">
        <v>672</v>
      </c>
      <c r="E582" s="43"/>
      <c r="F582" s="289" t="s">
        <v>673</v>
      </c>
      <c r="G582" s="43"/>
      <c r="H582" s="43"/>
      <c r="I582" s="231"/>
      <c r="J582" s="43"/>
      <c r="K582" s="43"/>
      <c r="L582" s="47"/>
      <c r="M582" s="232"/>
      <c r="N582" s="233"/>
      <c r="O582" s="87"/>
      <c r="P582" s="87"/>
      <c r="Q582" s="87"/>
      <c r="R582" s="87"/>
      <c r="S582" s="87"/>
      <c r="T582" s="88"/>
      <c r="U582" s="41"/>
      <c r="V582" s="41"/>
      <c r="W582" s="41"/>
      <c r="X582" s="41"/>
      <c r="Y582" s="41"/>
      <c r="Z582" s="41"/>
      <c r="AA582" s="41"/>
      <c r="AB582" s="41"/>
      <c r="AC582" s="41"/>
      <c r="AD582" s="41"/>
      <c r="AE582" s="41"/>
      <c r="AT582" s="20" t="s">
        <v>672</v>
      </c>
      <c r="AU582" s="20" t="s">
        <v>83</v>
      </c>
    </row>
    <row r="583" s="2" customFormat="1" ht="16.5" customHeight="1">
      <c r="A583" s="41"/>
      <c r="B583" s="42"/>
      <c r="C583" s="278" t="s">
        <v>958</v>
      </c>
      <c r="D583" s="278" t="s">
        <v>330</v>
      </c>
      <c r="E583" s="279" t="s">
        <v>959</v>
      </c>
      <c r="F583" s="280" t="s">
        <v>960</v>
      </c>
      <c r="G583" s="281" t="s">
        <v>386</v>
      </c>
      <c r="H583" s="282">
        <v>3</v>
      </c>
      <c r="I583" s="283"/>
      <c r="J583" s="284">
        <f>ROUND(I583*H583,2)</f>
        <v>0</v>
      </c>
      <c r="K583" s="280" t="s">
        <v>185</v>
      </c>
      <c r="L583" s="285"/>
      <c r="M583" s="286" t="s">
        <v>19</v>
      </c>
      <c r="N583" s="287" t="s">
        <v>45</v>
      </c>
      <c r="O583" s="87"/>
      <c r="P583" s="225">
        <f>O583*H583</f>
        <v>0</v>
      </c>
      <c r="Q583" s="225">
        <v>0.016</v>
      </c>
      <c r="R583" s="225">
        <f>Q583*H583</f>
        <v>0.048000000000000001</v>
      </c>
      <c r="S583" s="225">
        <v>0</v>
      </c>
      <c r="T583" s="226">
        <f>S583*H583</f>
        <v>0</v>
      </c>
      <c r="U583" s="41"/>
      <c r="V583" s="41"/>
      <c r="W583" s="41"/>
      <c r="X583" s="41"/>
      <c r="Y583" s="41"/>
      <c r="Z583" s="41"/>
      <c r="AA583" s="41"/>
      <c r="AB583" s="41"/>
      <c r="AC583" s="41"/>
      <c r="AD583" s="41"/>
      <c r="AE583" s="41"/>
      <c r="AR583" s="227" t="s">
        <v>409</v>
      </c>
      <c r="AT583" s="227" t="s">
        <v>330</v>
      </c>
      <c r="AU583" s="227" t="s">
        <v>83</v>
      </c>
      <c r="AY583" s="20" t="s">
        <v>180</v>
      </c>
      <c r="BE583" s="228">
        <f>IF(N583="základní",J583,0)</f>
        <v>0</v>
      </c>
      <c r="BF583" s="228">
        <f>IF(N583="snížená",J583,0)</f>
        <v>0</v>
      </c>
      <c r="BG583" s="228">
        <f>IF(N583="zákl. přenesená",J583,0)</f>
        <v>0</v>
      </c>
      <c r="BH583" s="228">
        <f>IF(N583="sníž. přenesená",J583,0)</f>
        <v>0</v>
      </c>
      <c r="BI583" s="228">
        <f>IF(N583="nulová",J583,0)</f>
        <v>0</v>
      </c>
      <c r="BJ583" s="20" t="s">
        <v>81</v>
      </c>
      <c r="BK583" s="228">
        <f>ROUND(I583*H583,2)</f>
        <v>0</v>
      </c>
      <c r="BL583" s="20" t="s">
        <v>279</v>
      </c>
      <c r="BM583" s="227" t="s">
        <v>961</v>
      </c>
    </row>
    <row r="584" s="2" customFormat="1">
      <c r="A584" s="41"/>
      <c r="B584" s="42"/>
      <c r="C584" s="43"/>
      <c r="D584" s="236" t="s">
        <v>672</v>
      </c>
      <c r="E584" s="43"/>
      <c r="F584" s="289" t="s">
        <v>673</v>
      </c>
      <c r="G584" s="43"/>
      <c r="H584" s="43"/>
      <c r="I584" s="231"/>
      <c r="J584" s="43"/>
      <c r="K584" s="43"/>
      <c r="L584" s="47"/>
      <c r="M584" s="232"/>
      <c r="N584" s="233"/>
      <c r="O584" s="87"/>
      <c r="P584" s="87"/>
      <c r="Q584" s="87"/>
      <c r="R584" s="87"/>
      <c r="S584" s="87"/>
      <c r="T584" s="88"/>
      <c r="U584" s="41"/>
      <c r="V584" s="41"/>
      <c r="W584" s="41"/>
      <c r="X584" s="41"/>
      <c r="Y584" s="41"/>
      <c r="Z584" s="41"/>
      <c r="AA584" s="41"/>
      <c r="AB584" s="41"/>
      <c r="AC584" s="41"/>
      <c r="AD584" s="41"/>
      <c r="AE584" s="41"/>
      <c r="AT584" s="20" t="s">
        <v>672</v>
      </c>
      <c r="AU584" s="20" t="s">
        <v>83</v>
      </c>
    </row>
    <row r="585" s="2" customFormat="1" ht="16.5" customHeight="1">
      <c r="A585" s="41"/>
      <c r="B585" s="42"/>
      <c r="C585" s="278" t="s">
        <v>962</v>
      </c>
      <c r="D585" s="278" t="s">
        <v>330</v>
      </c>
      <c r="E585" s="279" t="s">
        <v>963</v>
      </c>
      <c r="F585" s="280" t="s">
        <v>964</v>
      </c>
      <c r="G585" s="281" t="s">
        <v>386</v>
      </c>
      <c r="H585" s="282">
        <v>3</v>
      </c>
      <c r="I585" s="283"/>
      <c r="J585" s="284">
        <f>ROUND(I585*H585,2)</f>
        <v>0</v>
      </c>
      <c r="K585" s="280" t="s">
        <v>185</v>
      </c>
      <c r="L585" s="285"/>
      <c r="M585" s="286" t="s">
        <v>19</v>
      </c>
      <c r="N585" s="287" t="s">
        <v>45</v>
      </c>
      <c r="O585" s="87"/>
      <c r="P585" s="225">
        <f>O585*H585</f>
        <v>0</v>
      </c>
      <c r="Q585" s="225">
        <v>0.017000000000000001</v>
      </c>
      <c r="R585" s="225">
        <f>Q585*H585</f>
        <v>0.051000000000000004</v>
      </c>
      <c r="S585" s="225">
        <v>0</v>
      </c>
      <c r="T585" s="226">
        <f>S585*H585</f>
        <v>0</v>
      </c>
      <c r="U585" s="41"/>
      <c r="V585" s="41"/>
      <c r="W585" s="41"/>
      <c r="X585" s="41"/>
      <c r="Y585" s="41"/>
      <c r="Z585" s="41"/>
      <c r="AA585" s="41"/>
      <c r="AB585" s="41"/>
      <c r="AC585" s="41"/>
      <c r="AD585" s="41"/>
      <c r="AE585" s="41"/>
      <c r="AR585" s="227" t="s">
        <v>409</v>
      </c>
      <c r="AT585" s="227" t="s">
        <v>330</v>
      </c>
      <c r="AU585" s="227" t="s">
        <v>83</v>
      </c>
      <c r="AY585" s="20" t="s">
        <v>180</v>
      </c>
      <c r="BE585" s="228">
        <f>IF(N585="základní",J585,0)</f>
        <v>0</v>
      </c>
      <c r="BF585" s="228">
        <f>IF(N585="snížená",J585,0)</f>
        <v>0</v>
      </c>
      <c r="BG585" s="228">
        <f>IF(N585="zákl. přenesená",J585,0)</f>
        <v>0</v>
      </c>
      <c r="BH585" s="228">
        <f>IF(N585="sníž. přenesená",J585,0)</f>
        <v>0</v>
      </c>
      <c r="BI585" s="228">
        <f>IF(N585="nulová",J585,0)</f>
        <v>0</v>
      </c>
      <c r="BJ585" s="20" t="s">
        <v>81</v>
      </c>
      <c r="BK585" s="228">
        <f>ROUND(I585*H585,2)</f>
        <v>0</v>
      </c>
      <c r="BL585" s="20" t="s">
        <v>279</v>
      </c>
      <c r="BM585" s="227" t="s">
        <v>965</v>
      </c>
    </row>
    <row r="586" s="2" customFormat="1">
      <c r="A586" s="41"/>
      <c r="B586" s="42"/>
      <c r="C586" s="43"/>
      <c r="D586" s="236" t="s">
        <v>672</v>
      </c>
      <c r="E586" s="43"/>
      <c r="F586" s="289" t="s">
        <v>673</v>
      </c>
      <c r="G586" s="43"/>
      <c r="H586" s="43"/>
      <c r="I586" s="231"/>
      <c r="J586" s="43"/>
      <c r="K586" s="43"/>
      <c r="L586" s="47"/>
      <c r="M586" s="232"/>
      <c r="N586" s="233"/>
      <c r="O586" s="87"/>
      <c r="P586" s="87"/>
      <c r="Q586" s="87"/>
      <c r="R586" s="87"/>
      <c r="S586" s="87"/>
      <c r="T586" s="88"/>
      <c r="U586" s="41"/>
      <c r="V586" s="41"/>
      <c r="W586" s="41"/>
      <c r="X586" s="41"/>
      <c r="Y586" s="41"/>
      <c r="Z586" s="41"/>
      <c r="AA586" s="41"/>
      <c r="AB586" s="41"/>
      <c r="AC586" s="41"/>
      <c r="AD586" s="41"/>
      <c r="AE586" s="41"/>
      <c r="AT586" s="20" t="s">
        <v>672</v>
      </c>
      <c r="AU586" s="20" t="s">
        <v>83</v>
      </c>
    </row>
    <row r="587" s="2" customFormat="1" ht="16.5" customHeight="1">
      <c r="A587" s="41"/>
      <c r="B587" s="42"/>
      <c r="C587" s="278" t="s">
        <v>966</v>
      </c>
      <c r="D587" s="278" t="s">
        <v>330</v>
      </c>
      <c r="E587" s="279" t="s">
        <v>967</v>
      </c>
      <c r="F587" s="280" t="s">
        <v>968</v>
      </c>
      <c r="G587" s="281" t="s">
        <v>386</v>
      </c>
      <c r="H587" s="282">
        <v>1</v>
      </c>
      <c r="I587" s="283"/>
      <c r="J587" s="284">
        <f>ROUND(I587*H587,2)</f>
        <v>0</v>
      </c>
      <c r="K587" s="280" t="s">
        <v>202</v>
      </c>
      <c r="L587" s="285"/>
      <c r="M587" s="286" t="s">
        <v>19</v>
      </c>
      <c r="N587" s="287" t="s">
        <v>45</v>
      </c>
      <c r="O587" s="87"/>
      <c r="P587" s="225">
        <f>O587*H587</f>
        <v>0</v>
      </c>
      <c r="Q587" s="225">
        <v>0.017000000000000001</v>
      </c>
      <c r="R587" s="225">
        <f>Q587*H587</f>
        <v>0.017000000000000001</v>
      </c>
      <c r="S587" s="225">
        <v>0</v>
      </c>
      <c r="T587" s="226">
        <f>S587*H587</f>
        <v>0</v>
      </c>
      <c r="U587" s="41"/>
      <c r="V587" s="41"/>
      <c r="W587" s="41"/>
      <c r="X587" s="41"/>
      <c r="Y587" s="41"/>
      <c r="Z587" s="41"/>
      <c r="AA587" s="41"/>
      <c r="AB587" s="41"/>
      <c r="AC587" s="41"/>
      <c r="AD587" s="41"/>
      <c r="AE587" s="41"/>
      <c r="AR587" s="227" t="s">
        <v>409</v>
      </c>
      <c r="AT587" s="227" t="s">
        <v>330</v>
      </c>
      <c r="AU587" s="227" t="s">
        <v>83</v>
      </c>
      <c r="AY587" s="20" t="s">
        <v>180</v>
      </c>
      <c r="BE587" s="228">
        <f>IF(N587="základní",J587,0)</f>
        <v>0</v>
      </c>
      <c r="BF587" s="228">
        <f>IF(N587="snížená",J587,0)</f>
        <v>0</v>
      </c>
      <c r="BG587" s="228">
        <f>IF(N587="zákl. přenesená",J587,0)</f>
        <v>0</v>
      </c>
      <c r="BH587" s="228">
        <f>IF(N587="sníž. přenesená",J587,0)</f>
        <v>0</v>
      </c>
      <c r="BI587" s="228">
        <f>IF(N587="nulová",J587,0)</f>
        <v>0</v>
      </c>
      <c r="BJ587" s="20" t="s">
        <v>81</v>
      </c>
      <c r="BK587" s="228">
        <f>ROUND(I587*H587,2)</f>
        <v>0</v>
      </c>
      <c r="BL587" s="20" t="s">
        <v>279</v>
      </c>
      <c r="BM587" s="227" t="s">
        <v>969</v>
      </c>
    </row>
    <row r="588" s="2" customFormat="1" ht="21.75" customHeight="1">
      <c r="A588" s="41"/>
      <c r="B588" s="42"/>
      <c r="C588" s="216" t="s">
        <v>970</v>
      </c>
      <c r="D588" s="216" t="s">
        <v>182</v>
      </c>
      <c r="E588" s="217" t="s">
        <v>971</v>
      </c>
      <c r="F588" s="218" t="s">
        <v>972</v>
      </c>
      <c r="G588" s="219" t="s">
        <v>386</v>
      </c>
      <c r="H588" s="220">
        <v>7</v>
      </c>
      <c r="I588" s="221"/>
      <c r="J588" s="222">
        <f>ROUND(I588*H588,2)</f>
        <v>0</v>
      </c>
      <c r="K588" s="218" t="s">
        <v>185</v>
      </c>
      <c r="L588" s="47"/>
      <c r="M588" s="223" t="s">
        <v>19</v>
      </c>
      <c r="N588" s="224" t="s">
        <v>45</v>
      </c>
      <c r="O588" s="87"/>
      <c r="P588" s="225">
        <f>O588*H588</f>
        <v>0</v>
      </c>
      <c r="Q588" s="225">
        <v>0.00046999999999999999</v>
      </c>
      <c r="R588" s="225">
        <f>Q588*H588</f>
        <v>0.00329</v>
      </c>
      <c r="S588" s="225">
        <v>0</v>
      </c>
      <c r="T588" s="226">
        <f>S588*H588</f>
        <v>0</v>
      </c>
      <c r="U588" s="41"/>
      <c r="V588" s="41"/>
      <c r="W588" s="41"/>
      <c r="X588" s="41"/>
      <c r="Y588" s="41"/>
      <c r="Z588" s="41"/>
      <c r="AA588" s="41"/>
      <c r="AB588" s="41"/>
      <c r="AC588" s="41"/>
      <c r="AD588" s="41"/>
      <c r="AE588" s="41"/>
      <c r="AR588" s="227" t="s">
        <v>279</v>
      </c>
      <c r="AT588" s="227" t="s">
        <v>182</v>
      </c>
      <c r="AU588" s="227" t="s">
        <v>83</v>
      </c>
      <c r="AY588" s="20" t="s">
        <v>180</v>
      </c>
      <c r="BE588" s="228">
        <f>IF(N588="základní",J588,0)</f>
        <v>0</v>
      </c>
      <c r="BF588" s="228">
        <f>IF(N588="snížená",J588,0)</f>
        <v>0</v>
      </c>
      <c r="BG588" s="228">
        <f>IF(N588="zákl. přenesená",J588,0)</f>
        <v>0</v>
      </c>
      <c r="BH588" s="228">
        <f>IF(N588="sníž. přenesená",J588,0)</f>
        <v>0</v>
      </c>
      <c r="BI588" s="228">
        <f>IF(N588="nulová",J588,0)</f>
        <v>0</v>
      </c>
      <c r="BJ588" s="20" t="s">
        <v>81</v>
      </c>
      <c r="BK588" s="228">
        <f>ROUND(I588*H588,2)</f>
        <v>0</v>
      </c>
      <c r="BL588" s="20" t="s">
        <v>279</v>
      </c>
      <c r="BM588" s="227" t="s">
        <v>973</v>
      </c>
    </row>
    <row r="589" s="2" customFormat="1">
      <c r="A589" s="41"/>
      <c r="B589" s="42"/>
      <c r="C589" s="43"/>
      <c r="D589" s="229" t="s">
        <v>188</v>
      </c>
      <c r="E589" s="43"/>
      <c r="F589" s="230" t="s">
        <v>974</v>
      </c>
      <c r="G589" s="43"/>
      <c r="H589" s="43"/>
      <c r="I589" s="231"/>
      <c r="J589" s="43"/>
      <c r="K589" s="43"/>
      <c r="L589" s="47"/>
      <c r="M589" s="232"/>
      <c r="N589" s="233"/>
      <c r="O589" s="87"/>
      <c r="P589" s="87"/>
      <c r="Q589" s="87"/>
      <c r="R589" s="87"/>
      <c r="S589" s="87"/>
      <c r="T589" s="88"/>
      <c r="U589" s="41"/>
      <c r="V589" s="41"/>
      <c r="W589" s="41"/>
      <c r="X589" s="41"/>
      <c r="Y589" s="41"/>
      <c r="Z589" s="41"/>
      <c r="AA589" s="41"/>
      <c r="AB589" s="41"/>
      <c r="AC589" s="41"/>
      <c r="AD589" s="41"/>
      <c r="AE589" s="41"/>
      <c r="AT589" s="20" t="s">
        <v>188</v>
      </c>
      <c r="AU589" s="20" t="s">
        <v>83</v>
      </c>
    </row>
    <row r="590" s="2" customFormat="1" ht="21.75" customHeight="1">
      <c r="A590" s="41"/>
      <c r="B590" s="42"/>
      <c r="C590" s="278" t="s">
        <v>975</v>
      </c>
      <c r="D590" s="278" t="s">
        <v>330</v>
      </c>
      <c r="E590" s="279" t="s">
        <v>976</v>
      </c>
      <c r="F590" s="280" t="s">
        <v>977</v>
      </c>
      <c r="G590" s="281" t="s">
        <v>386</v>
      </c>
      <c r="H590" s="282">
        <v>7</v>
      </c>
      <c r="I590" s="283"/>
      <c r="J590" s="284">
        <f>ROUND(I590*H590,2)</f>
        <v>0</v>
      </c>
      <c r="K590" s="280" t="s">
        <v>185</v>
      </c>
      <c r="L590" s="285"/>
      <c r="M590" s="286" t="s">
        <v>19</v>
      </c>
      <c r="N590" s="287" t="s">
        <v>45</v>
      </c>
      <c r="O590" s="87"/>
      <c r="P590" s="225">
        <f>O590*H590</f>
        <v>0</v>
      </c>
      <c r="Q590" s="225">
        <v>0.016</v>
      </c>
      <c r="R590" s="225">
        <f>Q590*H590</f>
        <v>0.112</v>
      </c>
      <c r="S590" s="225">
        <v>0</v>
      </c>
      <c r="T590" s="226">
        <f>S590*H590</f>
        <v>0</v>
      </c>
      <c r="U590" s="41"/>
      <c r="V590" s="41"/>
      <c r="W590" s="41"/>
      <c r="X590" s="41"/>
      <c r="Y590" s="41"/>
      <c r="Z590" s="41"/>
      <c r="AA590" s="41"/>
      <c r="AB590" s="41"/>
      <c r="AC590" s="41"/>
      <c r="AD590" s="41"/>
      <c r="AE590" s="41"/>
      <c r="AR590" s="227" t="s">
        <v>409</v>
      </c>
      <c r="AT590" s="227" t="s">
        <v>330</v>
      </c>
      <c r="AU590" s="227" t="s">
        <v>83</v>
      </c>
      <c r="AY590" s="20" t="s">
        <v>180</v>
      </c>
      <c r="BE590" s="228">
        <f>IF(N590="základní",J590,0)</f>
        <v>0</v>
      </c>
      <c r="BF590" s="228">
        <f>IF(N590="snížená",J590,0)</f>
        <v>0</v>
      </c>
      <c r="BG590" s="228">
        <f>IF(N590="zákl. přenesená",J590,0)</f>
        <v>0</v>
      </c>
      <c r="BH590" s="228">
        <f>IF(N590="sníž. přenesená",J590,0)</f>
        <v>0</v>
      </c>
      <c r="BI590" s="228">
        <f>IF(N590="nulová",J590,0)</f>
        <v>0</v>
      </c>
      <c r="BJ590" s="20" t="s">
        <v>81</v>
      </c>
      <c r="BK590" s="228">
        <f>ROUND(I590*H590,2)</f>
        <v>0</v>
      </c>
      <c r="BL590" s="20" t="s">
        <v>279</v>
      </c>
      <c r="BM590" s="227" t="s">
        <v>978</v>
      </c>
    </row>
    <row r="591" s="2" customFormat="1">
      <c r="A591" s="41"/>
      <c r="B591" s="42"/>
      <c r="C591" s="43"/>
      <c r="D591" s="236" t="s">
        <v>672</v>
      </c>
      <c r="E591" s="43"/>
      <c r="F591" s="289" t="s">
        <v>673</v>
      </c>
      <c r="G591" s="43"/>
      <c r="H591" s="43"/>
      <c r="I591" s="231"/>
      <c r="J591" s="43"/>
      <c r="K591" s="43"/>
      <c r="L591" s="47"/>
      <c r="M591" s="232"/>
      <c r="N591" s="233"/>
      <c r="O591" s="87"/>
      <c r="P591" s="87"/>
      <c r="Q591" s="87"/>
      <c r="R591" s="87"/>
      <c r="S591" s="87"/>
      <c r="T591" s="88"/>
      <c r="U591" s="41"/>
      <c r="V591" s="41"/>
      <c r="W591" s="41"/>
      <c r="X591" s="41"/>
      <c r="Y591" s="41"/>
      <c r="Z591" s="41"/>
      <c r="AA591" s="41"/>
      <c r="AB591" s="41"/>
      <c r="AC591" s="41"/>
      <c r="AD591" s="41"/>
      <c r="AE591" s="41"/>
      <c r="AT591" s="20" t="s">
        <v>672</v>
      </c>
      <c r="AU591" s="20" t="s">
        <v>83</v>
      </c>
    </row>
    <row r="592" s="2" customFormat="1" ht="21.75" customHeight="1">
      <c r="A592" s="41"/>
      <c r="B592" s="42"/>
      <c r="C592" s="216" t="s">
        <v>979</v>
      </c>
      <c r="D592" s="216" t="s">
        <v>182</v>
      </c>
      <c r="E592" s="217" t="s">
        <v>980</v>
      </c>
      <c r="F592" s="218" t="s">
        <v>981</v>
      </c>
      <c r="G592" s="219" t="s">
        <v>350</v>
      </c>
      <c r="H592" s="220">
        <v>16.699999999999999</v>
      </c>
      <c r="I592" s="221"/>
      <c r="J592" s="222">
        <f>ROUND(I592*H592,2)</f>
        <v>0</v>
      </c>
      <c r="K592" s="218" t="s">
        <v>185</v>
      </c>
      <c r="L592" s="47"/>
      <c r="M592" s="223" t="s">
        <v>19</v>
      </c>
      <c r="N592" s="224" t="s">
        <v>45</v>
      </c>
      <c r="O592" s="87"/>
      <c r="P592" s="225">
        <f>O592*H592</f>
        <v>0</v>
      </c>
      <c r="Q592" s="225">
        <v>0</v>
      </c>
      <c r="R592" s="225">
        <f>Q592*H592</f>
        <v>0</v>
      </c>
      <c r="S592" s="225">
        <v>0</v>
      </c>
      <c r="T592" s="226">
        <f>S592*H592</f>
        <v>0</v>
      </c>
      <c r="U592" s="41"/>
      <c r="V592" s="41"/>
      <c r="W592" s="41"/>
      <c r="X592" s="41"/>
      <c r="Y592" s="41"/>
      <c r="Z592" s="41"/>
      <c r="AA592" s="41"/>
      <c r="AB592" s="41"/>
      <c r="AC592" s="41"/>
      <c r="AD592" s="41"/>
      <c r="AE592" s="41"/>
      <c r="AR592" s="227" t="s">
        <v>279</v>
      </c>
      <c r="AT592" s="227" t="s">
        <v>182</v>
      </c>
      <c r="AU592" s="227" t="s">
        <v>83</v>
      </c>
      <c r="AY592" s="20" t="s">
        <v>180</v>
      </c>
      <c r="BE592" s="228">
        <f>IF(N592="základní",J592,0)</f>
        <v>0</v>
      </c>
      <c r="BF592" s="228">
        <f>IF(N592="snížená",J592,0)</f>
        <v>0</v>
      </c>
      <c r="BG592" s="228">
        <f>IF(N592="zákl. přenesená",J592,0)</f>
        <v>0</v>
      </c>
      <c r="BH592" s="228">
        <f>IF(N592="sníž. přenesená",J592,0)</f>
        <v>0</v>
      </c>
      <c r="BI592" s="228">
        <f>IF(N592="nulová",J592,0)</f>
        <v>0</v>
      </c>
      <c r="BJ592" s="20" t="s">
        <v>81</v>
      </c>
      <c r="BK592" s="228">
        <f>ROUND(I592*H592,2)</f>
        <v>0</v>
      </c>
      <c r="BL592" s="20" t="s">
        <v>279</v>
      </c>
      <c r="BM592" s="227" t="s">
        <v>982</v>
      </c>
    </row>
    <row r="593" s="2" customFormat="1">
      <c r="A593" s="41"/>
      <c r="B593" s="42"/>
      <c r="C593" s="43"/>
      <c r="D593" s="229" t="s">
        <v>188</v>
      </c>
      <c r="E593" s="43"/>
      <c r="F593" s="230" t="s">
        <v>983</v>
      </c>
      <c r="G593" s="43"/>
      <c r="H593" s="43"/>
      <c r="I593" s="231"/>
      <c r="J593" s="43"/>
      <c r="K593" s="43"/>
      <c r="L593" s="47"/>
      <c r="M593" s="232"/>
      <c r="N593" s="233"/>
      <c r="O593" s="87"/>
      <c r="P593" s="87"/>
      <c r="Q593" s="87"/>
      <c r="R593" s="87"/>
      <c r="S593" s="87"/>
      <c r="T593" s="88"/>
      <c r="U593" s="41"/>
      <c r="V593" s="41"/>
      <c r="W593" s="41"/>
      <c r="X593" s="41"/>
      <c r="Y593" s="41"/>
      <c r="Z593" s="41"/>
      <c r="AA593" s="41"/>
      <c r="AB593" s="41"/>
      <c r="AC593" s="41"/>
      <c r="AD593" s="41"/>
      <c r="AE593" s="41"/>
      <c r="AT593" s="20" t="s">
        <v>188</v>
      </c>
      <c r="AU593" s="20" t="s">
        <v>83</v>
      </c>
    </row>
    <row r="594" s="14" customFormat="1">
      <c r="A594" s="14"/>
      <c r="B594" s="245"/>
      <c r="C594" s="246"/>
      <c r="D594" s="236" t="s">
        <v>190</v>
      </c>
      <c r="E594" s="247" t="s">
        <v>19</v>
      </c>
      <c r="F594" s="248" t="s">
        <v>875</v>
      </c>
      <c r="G594" s="246"/>
      <c r="H594" s="249">
        <v>12.5</v>
      </c>
      <c r="I594" s="250"/>
      <c r="J594" s="246"/>
      <c r="K594" s="246"/>
      <c r="L594" s="251"/>
      <c r="M594" s="252"/>
      <c r="N594" s="253"/>
      <c r="O594" s="253"/>
      <c r="P594" s="253"/>
      <c r="Q594" s="253"/>
      <c r="R594" s="253"/>
      <c r="S594" s="253"/>
      <c r="T594" s="254"/>
      <c r="U594" s="14"/>
      <c r="V594" s="14"/>
      <c r="W594" s="14"/>
      <c r="X594" s="14"/>
      <c r="Y594" s="14"/>
      <c r="Z594" s="14"/>
      <c r="AA594" s="14"/>
      <c r="AB594" s="14"/>
      <c r="AC594" s="14"/>
      <c r="AD594" s="14"/>
      <c r="AE594" s="14"/>
      <c r="AT594" s="255" t="s">
        <v>190</v>
      </c>
      <c r="AU594" s="255" t="s">
        <v>83</v>
      </c>
      <c r="AV594" s="14" t="s">
        <v>83</v>
      </c>
      <c r="AW594" s="14" t="s">
        <v>34</v>
      </c>
      <c r="AX594" s="14" t="s">
        <v>74</v>
      </c>
      <c r="AY594" s="255" t="s">
        <v>180</v>
      </c>
    </row>
    <row r="595" s="14" customFormat="1">
      <c r="A595" s="14"/>
      <c r="B595" s="245"/>
      <c r="C595" s="246"/>
      <c r="D595" s="236" t="s">
        <v>190</v>
      </c>
      <c r="E595" s="247" t="s">
        <v>19</v>
      </c>
      <c r="F595" s="248" t="s">
        <v>876</v>
      </c>
      <c r="G595" s="246"/>
      <c r="H595" s="249">
        <v>0.94999999999999996</v>
      </c>
      <c r="I595" s="250"/>
      <c r="J595" s="246"/>
      <c r="K595" s="246"/>
      <c r="L595" s="251"/>
      <c r="M595" s="252"/>
      <c r="N595" s="253"/>
      <c r="O595" s="253"/>
      <c r="P595" s="253"/>
      <c r="Q595" s="253"/>
      <c r="R595" s="253"/>
      <c r="S595" s="253"/>
      <c r="T595" s="254"/>
      <c r="U595" s="14"/>
      <c r="V595" s="14"/>
      <c r="W595" s="14"/>
      <c r="X595" s="14"/>
      <c r="Y595" s="14"/>
      <c r="Z595" s="14"/>
      <c r="AA595" s="14"/>
      <c r="AB595" s="14"/>
      <c r="AC595" s="14"/>
      <c r="AD595" s="14"/>
      <c r="AE595" s="14"/>
      <c r="AT595" s="255" t="s">
        <v>190</v>
      </c>
      <c r="AU595" s="255" t="s">
        <v>83</v>
      </c>
      <c r="AV595" s="14" t="s">
        <v>83</v>
      </c>
      <c r="AW595" s="14" t="s">
        <v>34</v>
      </c>
      <c r="AX595" s="14" t="s">
        <v>74</v>
      </c>
      <c r="AY595" s="255" t="s">
        <v>180</v>
      </c>
    </row>
    <row r="596" s="14" customFormat="1">
      <c r="A596" s="14"/>
      <c r="B596" s="245"/>
      <c r="C596" s="246"/>
      <c r="D596" s="236" t="s">
        <v>190</v>
      </c>
      <c r="E596" s="247" t="s">
        <v>19</v>
      </c>
      <c r="F596" s="248" t="s">
        <v>877</v>
      </c>
      <c r="G596" s="246"/>
      <c r="H596" s="249">
        <v>2.5</v>
      </c>
      <c r="I596" s="250"/>
      <c r="J596" s="246"/>
      <c r="K596" s="246"/>
      <c r="L596" s="251"/>
      <c r="M596" s="252"/>
      <c r="N596" s="253"/>
      <c r="O596" s="253"/>
      <c r="P596" s="253"/>
      <c r="Q596" s="253"/>
      <c r="R596" s="253"/>
      <c r="S596" s="253"/>
      <c r="T596" s="254"/>
      <c r="U596" s="14"/>
      <c r="V596" s="14"/>
      <c r="W596" s="14"/>
      <c r="X596" s="14"/>
      <c r="Y596" s="14"/>
      <c r="Z596" s="14"/>
      <c r="AA596" s="14"/>
      <c r="AB596" s="14"/>
      <c r="AC596" s="14"/>
      <c r="AD596" s="14"/>
      <c r="AE596" s="14"/>
      <c r="AT596" s="255" t="s">
        <v>190</v>
      </c>
      <c r="AU596" s="255" t="s">
        <v>83</v>
      </c>
      <c r="AV596" s="14" t="s">
        <v>83</v>
      </c>
      <c r="AW596" s="14" t="s">
        <v>34</v>
      </c>
      <c r="AX596" s="14" t="s">
        <v>74</v>
      </c>
      <c r="AY596" s="255" t="s">
        <v>180</v>
      </c>
    </row>
    <row r="597" s="14" customFormat="1">
      <c r="A597" s="14"/>
      <c r="B597" s="245"/>
      <c r="C597" s="246"/>
      <c r="D597" s="236" t="s">
        <v>190</v>
      </c>
      <c r="E597" s="247" t="s">
        <v>19</v>
      </c>
      <c r="F597" s="248" t="s">
        <v>878</v>
      </c>
      <c r="G597" s="246"/>
      <c r="H597" s="249">
        <v>0.75</v>
      </c>
      <c r="I597" s="250"/>
      <c r="J597" s="246"/>
      <c r="K597" s="246"/>
      <c r="L597" s="251"/>
      <c r="M597" s="252"/>
      <c r="N597" s="253"/>
      <c r="O597" s="253"/>
      <c r="P597" s="253"/>
      <c r="Q597" s="253"/>
      <c r="R597" s="253"/>
      <c r="S597" s="253"/>
      <c r="T597" s="254"/>
      <c r="U597" s="14"/>
      <c r="V597" s="14"/>
      <c r="W597" s="14"/>
      <c r="X597" s="14"/>
      <c r="Y597" s="14"/>
      <c r="Z597" s="14"/>
      <c r="AA597" s="14"/>
      <c r="AB597" s="14"/>
      <c r="AC597" s="14"/>
      <c r="AD597" s="14"/>
      <c r="AE597" s="14"/>
      <c r="AT597" s="255" t="s">
        <v>190</v>
      </c>
      <c r="AU597" s="255" t="s">
        <v>83</v>
      </c>
      <c r="AV597" s="14" t="s">
        <v>83</v>
      </c>
      <c r="AW597" s="14" t="s">
        <v>34</v>
      </c>
      <c r="AX597" s="14" t="s">
        <v>74</v>
      </c>
      <c r="AY597" s="255" t="s">
        <v>180</v>
      </c>
    </row>
    <row r="598" s="15" customFormat="1">
      <c r="A598" s="15"/>
      <c r="B598" s="256"/>
      <c r="C598" s="257"/>
      <c r="D598" s="236" t="s">
        <v>190</v>
      </c>
      <c r="E598" s="258" t="s">
        <v>19</v>
      </c>
      <c r="F598" s="259" t="s">
        <v>227</v>
      </c>
      <c r="G598" s="257"/>
      <c r="H598" s="260">
        <v>16.699999999999999</v>
      </c>
      <c r="I598" s="261"/>
      <c r="J598" s="257"/>
      <c r="K598" s="257"/>
      <c r="L598" s="262"/>
      <c r="M598" s="263"/>
      <c r="N598" s="264"/>
      <c r="O598" s="264"/>
      <c r="P598" s="264"/>
      <c r="Q598" s="264"/>
      <c r="R598" s="264"/>
      <c r="S598" s="264"/>
      <c r="T598" s="265"/>
      <c r="U598" s="15"/>
      <c r="V598" s="15"/>
      <c r="W598" s="15"/>
      <c r="X598" s="15"/>
      <c r="Y598" s="15"/>
      <c r="Z598" s="15"/>
      <c r="AA598" s="15"/>
      <c r="AB598" s="15"/>
      <c r="AC598" s="15"/>
      <c r="AD598" s="15"/>
      <c r="AE598" s="15"/>
      <c r="AT598" s="266" t="s">
        <v>190</v>
      </c>
      <c r="AU598" s="266" t="s">
        <v>83</v>
      </c>
      <c r="AV598" s="15" t="s">
        <v>186</v>
      </c>
      <c r="AW598" s="15" t="s">
        <v>34</v>
      </c>
      <c r="AX598" s="15" t="s">
        <v>81</v>
      </c>
      <c r="AY598" s="266" t="s">
        <v>180</v>
      </c>
    </row>
    <row r="599" s="2" customFormat="1" ht="16.5" customHeight="1">
      <c r="A599" s="41"/>
      <c r="B599" s="42"/>
      <c r="C599" s="278" t="s">
        <v>984</v>
      </c>
      <c r="D599" s="278" t="s">
        <v>330</v>
      </c>
      <c r="E599" s="279" t="s">
        <v>985</v>
      </c>
      <c r="F599" s="280" t="s">
        <v>986</v>
      </c>
      <c r="G599" s="281" t="s">
        <v>350</v>
      </c>
      <c r="H599" s="282">
        <v>16.699999999999999</v>
      </c>
      <c r="I599" s="283"/>
      <c r="J599" s="284">
        <f>ROUND(I599*H599,2)</f>
        <v>0</v>
      </c>
      <c r="K599" s="280" t="s">
        <v>185</v>
      </c>
      <c r="L599" s="285"/>
      <c r="M599" s="286" t="s">
        <v>19</v>
      </c>
      <c r="N599" s="287" t="s">
        <v>45</v>
      </c>
      <c r="O599" s="87"/>
      <c r="P599" s="225">
        <f>O599*H599</f>
        <v>0</v>
      </c>
      <c r="Q599" s="225">
        <v>0.0040000000000000001</v>
      </c>
      <c r="R599" s="225">
        <f>Q599*H599</f>
        <v>0.066799999999999998</v>
      </c>
      <c r="S599" s="225">
        <v>0</v>
      </c>
      <c r="T599" s="226">
        <f>S599*H599</f>
        <v>0</v>
      </c>
      <c r="U599" s="41"/>
      <c r="V599" s="41"/>
      <c r="W599" s="41"/>
      <c r="X599" s="41"/>
      <c r="Y599" s="41"/>
      <c r="Z599" s="41"/>
      <c r="AA599" s="41"/>
      <c r="AB599" s="41"/>
      <c r="AC599" s="41"/>
      <c r="AD599" s="41"/>
      <c r="AE599" s="41"/>
      <c r="AR599" s="227" t="s">
        <v>409</v>
      </c>
      <c r="AT599" s="227" t="s">
        <v>330</v>
      </c>
      <c r="AU599" s="227" t="s">
        <v>83</v>
      </c>
      <c r="AY599" s="20" t="s">
        <v>180</v>
      </c>
      <c r="BE599" s="228">
        <f>IF(N599="základní",J599,0)</f>
        <v>0</v>
      </c>
      <c r="BF599" s="228">
        <f>IF(N599="snížená",J599,0)</f>
        <v>0</v>
      </c>
      <c r="BG599" s="228">
        <f>IF(N599="zákl. přenesená",J599,0)</f>
        <v>0</v>
      </c>
      <c r="BH599" s="228">
        <f>IF(N599="sníž. přenesená",J599,0)</f>
        <v>0</v>
      </c>
      <c r="BI599" s="228">
        <f>IF(N599="nulová",J599,0)</f>
        <v>0</v>
      </c>
      <c r="BJ599" s="20" t="s">
        <v>81</v>
      </c>
      <c r="BK599" s="228">
        <f>ROUND(I599*H599,2)</f>
        <v>0</v>
      </c>
      <c r="BL599" s="20" t="s">
        <v>279</v>
      </c>
      <c r="BM599" s="227" t="s">
        <v>987</v>
      </c>
    </row>
    <row r="600" s="2" customFormat="1">
      <c r="A600" s="41"/>
      <c r="B600" s="42"/>
      <c r="C600" s="43"/>
      <c r="D600" s="236" t="s">
        <v>672</v>
      </c>
      <c r="E600" s="43"/>
      <c r="F600" s="289" t="s">
        <v>673</v>
      </c>
      <c r="G600" s="43"/>
      <c r="H600" s="43"/>
      <c r="I600" s="231"/>
      <c r="J600" s="43"/>
      <c r="K600" s="43"/>
      <c r="L600" s="47"/>
      <c r="M600" s="232"/>
      <c r="N600" s="233"/>
      <c r="O600" s="87"/>
      <c r="P600" s="87"/>
      <c r="Q600" s="87"/>
      <c r="R600" s="87"/>
      <c r="S600" s="87"/>
      <c r="T600" s="88"/>
      <c r="U600" s="41"/>
      <c r="V600" s="41"/>
      <c r="W600" s="41"/>
      <c r="X600" s="41"/>
      <c r="Y600" s="41"/>
      <c r="Z600" s="41"/>
      <c r="AA600" s="41"/>
      <c r="AB600" s="41"/>
      <c r="AC600" s="41"/>
      <c r="AD600" s="41"/>
      <c r="AE600" s="41"/>
      <c r="AT600" s="20" t="s">
        <v>672</v>
      </c>
      <c r="AU600" s="20" t="s">
        <v>83</v>
      </c>
    </row>
    <row r="601" s="2" customFormat="1" ht="16.5" customHeight="1">
      <c r="A601" s="41"/>
      <c r="B601" s="42"/>
      <c r="C601" s="216" t="s">
        <v>988</v>
      </c>
      <c r="D601" s="216" t="s">
        <v>182</v>
      </c>
      <c r="E601" s="217" t="s">
        <v>989</v>
      </c>
      <c r="F601" s="218" t="s">
        <v>990</v>
      </c>
      <c r="G601" s="219" t="s">
        <v>122</v>
      </c>
      <c r="H601" s="220">
        <v>20.547000000000001</v>
      </c>
      <c r="I601" s="221"/>
      <c r="J601" s="222">
        <f>ROUND(I601*H601,2)</f>
        <v>0</v>
      </c>
      <c r="K601" s="218" t="s">
        <v>202</v>
      </c>
      <c r="L601" s="47"/>
      <c r="M601" s="223" t="s">
        <v>19</v>
      </c>
      <c r="N601" s="224" t="s">
        <v>45</v>
      </c>
      <c r="O601" s="87"/>
      <c r="P601" s="225">
        <f>O601*H601</f>
        <v>0</v>
      </c>
      <c r="Q601" s="225">
        <v>0</v>
      </c>
      <c r="R601" s="225">
        <f>Q601*H601</f>
        <v>0</v>
      </c>
      <c r="S601" s="225">
        <v>0</v>
      </c>
      <c r="T601" s="226">
        <f>S601*H601</f>
        <v>0</v>
      </c>
      <c r="U601" s="41"/>
      <c r="V601" s="41"/>
      <c r="W601" s="41"/>
      <c r="X601" s="41"/>
      <c r="Y601" s="41"/>
      <c r="Z601" s="41"/>
      <c r="AA601" s="41"/>
      <c r="AB601" s="41"/>
      <c r="AC601" s="41"/>
      <c r="AD601" s="41"/>
      <c r="AE601" s="41"/>
      <c r="AR601" s="227" t="s">
        <v>279</v>
      </c>
      <c r="AT601" s="227" t="s">
        <v>182</v>
      </c>
      <c r="AU601" s="227" t="s">
        <v>83</v>
      </c>
      <c r="AY601" s="20" t="s">
        <v>180</v>
      </c>
      <c r="BE601" s="228">
        <f>IF(N601="základní",J601,0)</f>
        <v>0</v>
      </c>
      <c r="BF601" s="228">
        <f>IF(N601="snížená",J601,0)</f>
        <v>0</v>
      </c>
      <c r="BG601" s="228">
        <f>IF(N601="zákl. přenesená",J601,0)</f>
        <v>0</v>
      </c>
      <c r="BH601" s="228">
        <f>IF(N601="sníž. přenesená",J601,0)</f>
        <v>0</v>
      </c>
      <c r="BI601" s="228">
        <f>IF(N601="nulová",J601,0)</f>
        <v>0</v>
      </c>
      <c r="BJ601" s="20" t="s">
        <v>81</v>
      </c>
      <c r="BK601" s="228">
        <f>ROUND(I601*H601,2)</f>
        <v>0</v>
      </c>
      <c r="BL601" s="20" t="s">
        <v>279</v>
      </c>
      <c r="BM601" s="227" t="s">
        <v>991</v>
      </c>
    </row>
    <row r="602" s="2" customFormat="1">
      <c r="A602" s="41"/>
      <c r="B602" s="42"/>
      <c r="C602" s="43"/>
      <c r="D602" s="236" t="s">
        <v>672</v>
      </c>
      <c r="E602" s="43"/>
      <c r="F602" s="289" t="s">
        <v>673</v>
      </c>
      <c r="G602" s="43"/>
      <c r="H602" s="43"/>
      <c r="I602" s="231"/>
      <c r="J602" s="43"/>
      <c r="K602" s="43"/>
      <c r="L602" s="47"/>
      <c r="M602" s="232"/>
      <c r="N602" s="233"/>
      <c r="O602" s="87"/>
      <c r="P602" s="87"/>
      <c r="Q602" s="87"/>
      <c r="R602" s="87"/>
      <c r="S602" s="87"/>
      <c r="T602" s="88"/>
      <c r="U602" s="41"/>
      <c r="V602" s="41"/>
      <c r="W602" s="41"/>
      <c r="X602" s="41"/>
      <c r="Y602" s="41"/>
      <c r="Z602" s="41"/>
      <c r="AA602" s="41"/>
      <c r="AB602" s="41"/>
      <c r="AC602" s="41"/>
      <c r="AD602" s="41"/>
      <c r="AE602" s="41"/>
      <c r="AT602" s="20" t="s">
        <v>672</v>
      </c>
      <c r="AU602" s="20" t="s">
        <v>83</v>
      </c>
    </row>
    <row r="603" s="14" customFormat="1">
      <c r="A603" s="14"/>
      <c r="B603" s="245"/>
      <c r="C603" s="246"/>
      <c r="D603" s="236" t="s">
        <v>190</v>
      </c>
      <c r="E603" s="247" t="s">
        <v>19</v>
      </c>
      <c r="F603" s="248" t="s">
        <v>992</v>
      </c>
      <c r="G603" s="246"/>
      <c r="H603" s="249">
        <v>12.978</v>
      </c>
      <c r="I603" s="250"/>
      <c r="J603" s="246"/>
      <c r="K603" s="246"/>
      <c r="L603" s="251"/>
      <c r="M603" s="252"/>
      <c r="N603" s="253"/>
      <c r="O603" s="253"/>
      <c r="P603" s="253"/>
      <c r="Q603" s="253"/>
      <c r="R603" s="253"/>
      <c r="S603" s="253"/>
      <c r="T603" s="254"/>
      <c r="U603" s="14"/>
      <c r="V603" s="14"/>
      <c r="W603" s="14"/>
      <c r="X603" s="14"/>
      <c r="Y603" s="14"/>
      <c r="Z603" s="14"/>
      <c r="AA603" s="14"/>
      <c r="AB603" s="14"/>
      <c r="AC603" s="14"/>
      <c r="AD603" s="14"/>
      <c r="AE603" s="14"/>
      <c r="AT603" s="255" t="s">
        <v>190</v>
      </c>
      <c r="AU603" s="255" t="s">
        <v>83</v>
      </c>
      <c r="AV603" s="14" t="s">
        <v>83</v>
      </c>
      <c r="AW603" s="14" t="s">
        <v>34</v>
      </c>
      <c r="AX603" s="14" t="s">
        <v>74</v>
      </c>
      <c r="AY603" s="255" t="s">
        <v>180</v>
      </c>
    </row>
    <row r="604" s="14" customFormat="1">
      <c r="A604" s="14"/>
      <c r="B604" s="245"/>
      <c r="C604" s="246"/>
      <c r="D604" s="236" t="s">
        <v>190</v>
      </c>
      <c r="E604" s="247" t="s">
        <v>19</v>
      </c>
      <c r="F604" s="248" t="s">
        <v>993</v>
      </c>
      <c r="G604" s="246"/>
      <c r="H604" s="249">
        <v>3.7080000000000002</v>
      </c>
      <c r="I604" s="250"/>
      <c r="J604" s="246"/>
      <c r="K604" s="246"/>
      <c r="L604" s="251"/>
      <c r="M604" s="252"/>
      <c r="N604" s="253"/>
      <c r="O604" s="253"/>
      <c r="P604" s="253"/>
      <c r="Q604" s="253"/>
      <c r="R604" s="253"/>
      <c r="S604" s="253"/>
      <c r="T604" s="254"/>
      <c r="U604" s="14"/>
      <c r="V604" s="14"/>
      <c r="W604" s="14"/>
      <c r="X604" s="14"/>
      <c r="Y604" s="14"/>
      <c r="Z604" s="14"/>
      <c r="AA604" s="14"/>
      <c r="AB604" s="14"/>
      <c r="AC604" s="14"/>
      <c r="AD604" s="14"/>
      <c r="AE604" s="14"/>
      <c r="AT604" s="255" t="s">
        <v>190</v>
      </c>
      <c r="AU604" s="255" t="s">
        <v>83</v>
      </c>
      <c r="AV604" s="14" t="s">
        <v>83</v>
      </c>
      <c r="AW604" s="14" t="s">
        <v>34</v>
      </c>
      <c r="AX604" s="14" t="s">
        <v>74</v>
      </c>
      <c r="AY604" s="255" t="s">
        <v>180</v>
      </c>
    </row>
    <row r="605" s="14" customFormat="1">
      <c r="A605" s="14"/>
      <c r="B605" s="245"/>
      <c r="C605" s="246"/>
      <c r="D605" s="236" t="s">
        <v>190</v>
      </c>
      <c r="E605" s="247" t="s">
        <v>19</v>
      </c>
      <c r="F605" s="248" t="s">
        <v>994</v>
      </c>
      <c r="G605" s="246"/>
      <c r="H605" s="249">
        <v>3.8610000000000002</v>
      </c>
      <c r="I605" s="250"/>
      <c r="J605" s="246"/>
      <c r="K605" s="246"/>
      <c r="L605" s="251"/>
      <c r="M605" s="252"/>
      <c r="N605" s="253"/>
      <c r="O605" s="253"/>
      <c r="P605" s="253"/>
      <c r="Q605" s="253"/>
      <c r="R605" s="253"/>
      <c r="S605" s="253"/>
      <c r="T605" s="254"/>
      <c r="U605" s="14"/>
      <c r="V605" s="14"/>
      <c r="W605" s="14"/>
      <c r="X605" s="14"/>
      <c r="Y605" s="14"/>
      <c r="Z605" s="14"/>
      <c r="AA605" s="14"/>
      <c r="AB605" s="14"/>
      <c r="AC605" s="14"/>
      <c r="AD605" s="14"/>
      <c r="AE605" s="14"/>
      <c r="AT605" s="255" t="s">
        <v>190</v>
      </c>
      <c r="AU605" s="255" t="s">
        <v>83</v>
      </c>
      <c r="AV605" s="14" t="s">
        <v>83</v>
      </c>
      <c r="AW605" s="14" t="s">
        <v>34</v>
      </c>
      <c r="AX605" s="14" t="s">
        <v>74</v>
      </c>
      <c r="AY605" s="255" t="s">
        <v>180</v>
      </c>
    </row>
    <row r="606" s="15" customFormat="1">
      <c r="A606" s="15"/>
      <c r="B606" s="256"/>
      <c r="C606" s="257"/>
      <c r="D606" s="236" t="s">
        <v>190</v>
      </c>
      <c r="E606" s="258" t="s">
        <v>19</v>
      </c>
      <c r="F606" s="259" t="s">
        <v>227</v>
      </c>
      <c r="G606" s="257"/>
      <c r="H606" s="260">
        <v>20.547000000000001</v>
      </c>
      <c r="I606" s="261"/>
      <c r="J606" s="257"/>
      <c r="K606" s="257"/>
      <c r="L606" s="262"/>
      <c r="M606" s="263"/>
      <c r="N606" s="264"/>
      <c r="O606" s="264"/>
      <c r="P606" s="264"/>
      <c r="Q606" s="264"/>
      <c r="R606" s="264"/>
      <c r="S606" s="264"/>
      <c r="T606" s="265"/>
      <c r="U606" s="15"/>
      <c r="V606" s="15"/>
      <c r="W606" s="15"/>
      <c r="X606" s="15"/>
      <c r="Y606" s="15"/>
      <c r="Z606" s="15"/>
      <c r="AA606" s="15"/>
      <c r="AB606" s="15"/>
      <c r="AC606" s="15"/>
      <c r="AD606" s="15"/>
      <c r="AE606" s="15"/>
      <c r="AT606" s="266" t="s">
        <v>190</v>
      </c>
      <c r="AU606" s="266" t="s">
        <v>83</v>
      </c>
      <c r="AV606" s="15" t="s">
        <v>186</v>
      </c>
      <c r="AW606" s="15" t="s">
        <v>34</v>
      </c>
      <c r="AX606" s="15" t="s">
        <v>81</v>
      </c>
      <c r="AY606" s="266" t="s">
        <v>180</v>
      </c>
    </row>
    <row r="607" s="2" customFormat="1" ht="16.5" customHeight="1">
      <c r="A607" s="41"/>
      <c r="B607" s="42"/>
      <c r="C607" s="216" t="s">
        <v>995</v>
      </c>
      <c r="D607" s="216" t="s">
        <v>182</v>
      </c>
      <c r="E607" s="217" t="s">
        <v>996</v>
      </c>
      <c r="F607" s="218" t="s">
        <v>997</v>
      </c>
      <c r="G607" s="219" t="s">
        <v>246</v>
      </c>
      <c r="H607" s="220">
        <v>4</v>
      </c>
      <c r="I607" s="221"/>
      <c r="J607" s="222">
        <f>ROUND(I607*H607,2)</f>
        <v>0</v>
      </c>
      <c r="K607" s="218" t="s">
        <v>202</v>
      </c>
      <c r="L607" s="47"/>
      <c r="M607" s="223" t="s">
        <v>19</v>
      </c>
      <c r="N607" s="224" t="s">
        <v>45</v>
      </c>
      <c r="O607" s="87"/>
      <c r="P607" s="225">
        <f>O607*H607</f>
        <v>0</v>
      </c>
      <c r="Q607" s="225">
        <v>0</v>
      </c>
      <c r="R607" s="225">
        <f>Q607*H607</f>
        <v>0</v>
      </c>
      <c r="S607" s="225">
        <v>0</v>
      </c>
      <c r="T607" s="226">
        <f>S607*H607</f>
        <v>0</v>
      </c>
      <c r="U607" s="41"/>
      <c r="V607" s="41"/>
      <c r="W607" s="41"/>
      <c r="X607" s="41"/>
      <c r="Y607" s="41"/>
      <c r="Z607" s="41"/>
      <c r="AA607" s="41"/>
      <c r="AB607" s="41"/>
      <c r="AC607" s="41"/>
      <c r="AD607" s="41"/>
      <c r="AE607" s="41"/>
      <c r="AR607" s="227" t="s">
        <v>279</v>
      </c>
      <c r="AT607" s="227" t="s">
        <v>182</v>
      </c>
      <c r="AU607" s="227" t="s">
        <v>83</v>
      </c>
      <c r="AY607" s="20" t="s">
        <v>180</v>
      </c>
      <c r="BE607" s="228">
        <f>IF(N607="základní",J607,0)</f>
        <v>0</v>
      </c>
      <c r="BF607" s="228">
        <f>IF(N607="snížená",J607,0)</f>
        <v>0</v>
      </c>
      <c r="BG607" s="228">
        <f>IF(N607="zákl. přenesená",J607,0)</f>
        <v>0</v>
      </c>
      <c r="BH607" s="228">
        <f>IF(N607="sníž. přenesená",J607,0)</f>
        <v>0</v>
      </c>
      <c r="BI607" s="228">
        <f>IF(N607="nulová",J607,0)</f>
        <v>0</v>
      </c>
      <c r="BJ607" s="20" t="s">
        <v>81</v>
      </c>
      <c r="BK607" s="228">
        <f>ROUND(I607*H607,2)</f>
        <v>0</v>
      </c>
      <c r="BL607" s="20" t="s">
        <v>279</v>
      </c>
      <c r="BM607" s="227" t="s">
        <v>998</v>
      </c>
    </row>
    <row r="608" s="14" customFormat="1">
      <c r="A608" s="14"/>
      <c r="B608" s="245"/>
      <c r="C608" s="246"/>
      <c r="D608" s="236" t="s">
        <v>190</v>
      </c>
      <c r="E608" s="247" t="s">
        <v>19</v>
      </c>
      <c r="F608" s="248" t="s">
        <v>999</v>
      </c>
      <c r="G608" s="246"/>
      <c r="H608" s="249">
        <v>4</v>
      </c>
      <c r="I608" s="250"/>
      <c r="J608" s="246"/>
      <c r="K608" s="246"/>
      <c r="L608" s="251"/>
      <c r="M608" s="252"/>
      <c r="N608" s="253"/>
      <c r="O608" s="253"/>
      <c r="P608" s="253"/>
      <c r="Q608" s="253"/>
      <c r="R608" s="253"/>
      <c r="S608" s="253"/>
      <c r="T608" s="254"/>
      <c r="U608" s="14"/>
      <c r="V608" s="14"/>
      <c r="W608" s="14"/>
      <c r="X608" s="14"/>
      <c r="Y608" s="14"/>
      <c r="Z608" s="14"/>
      <c r="AA608" s="14"/>
      <c r="AB608" s="14"/>
      <c r="AC608" s="14"/>
      <c r="AD608" s="14"/>
      <c r="AE608" s="14"/>
      <c r="AT608" s="255" t="s">
        <v>190</v>
      </c>
      <c r="AU608" s="255" t="s">
        <v>83</v>
      </c>
      <c r="AV608" s="14" t="s">
        <v>83</v>
      </c>
      <c r="AW608" s="14" t="s">
        <v>34</v>
      </c>
      <c r="AX608" s="14" t="s">
        <v>81</v>
      </c>
      <c r="AY608" s="255" t="s">
        <v>180</v>
      </c>
    </row>
    <row r="609" s="2" customFormat="1" ht="16.5" customHeight="1">
      <c r="A609" s="41"/>
      <c r="B609" s="42"/>
      <c r="C609" s="216" t="s">
        <v>1000</v>
      </c>
      <c r="D609" s="216" t="s">
        <v>182</v>
      </c>
      <c r="E609" s="217" t="s">
        <v>1001</v>
      </c>
      <c r="F609" s="218" t="s">
        <v>1002</v>
      </c>
      <c r="G609" s="219" t="s">
        <v>246</v>
      </c>
      <c r="H609" s="220">
        <v>5</v>
      </c>
      <c r="I609" s="221"/>
      <c r="J609" s="222">
        <f>ROUND(I609*H609,2)</f>
        <v>0</v>
      </c>
      <c r="K609" s="218" t="s">
        <v>202</v>
      </c>
      <c r="L609" s="47"/>
      <c r="M609" s="223" t="s">
        <v>19</v>
      </c>
      <c r="N609" s="224" t="s">
        <v>45</v>
      </c>
      <c r="O609" s="87"/>
      <c r="P609" s="225">
        <f>O609*H609</f>
        <v>0</v>
      </c>
      <c r="Q609" s="225">
        <v>0</v>
      </c>
      <c r="R609" s="225">
        <f>Q609*H609</f>
        <v>0</v>
      </c>
      <c r="S609" s="225">
        <v>0</v>
      </c>
      <c r="T609" s="226">
        <f>S609*H609</f>
        <v>0</v>
      </c>
      <c r="U609" s="41"/>
      <c r="V609" s="41"/>
      <c r="W609" s="41"/>
      <c r="X609" s="41"/>
      <c r="Y609" s="41"/>
      <c r="Z609" s="41"/>
      <c r="AA609" s="41"/>
      <c r="AB609" s="41"/>
      <c r="AC609" s="41"/>
      <c r="AD609" s="41"/>
      <c r="AE609" s="41"/>
      <c r="AR609" s="227" t="s">
        <v>279</v>
      </c>
      <c r="AT609" s="227" t="s">
        <v>182</v>
      </c>
      <c r="AU609" s="227" t="s">
        <v>83</v>
      </c>
      <c r="AY609" s="20" t="s">
        <v>180</v>
      </c>
      <c r="BE609" s="228">
        <f>IF(N609="základní",J609,0)</f>
        <v>0</v>
      </c>
      <c r="BF609" s="228">
        <f>IF(N609="snížená",J609,0)</f>
        <v>0</v>
      </c>
      <c r="BG609" s="228">
        <f>IF(N609="zákl. přenesená",J609,0)</f>
        <v>0</v>
      </c>
      <c r="BH609" s="228">
        <f>IF(N609="sníž. přenesená",J609,0)</f>
        <v>0</v>
      </c>
      <c r="BI609" s="228">
        <f>IF(N609="nulová",J609,0)</f>
        <v>0</v>
      </c>
      <c r="BJ609" s="20" t="s">
        <v>81</v>
      </c>
      <c r="BK609" s="228">
        <f>ROUND(I609*H609,2)</f>
        <v>0</v>
      </c>
      <c r="BL609" s="20" t="s">
        <v>279</v>
      </c>
      <c r="BM609" s="227" t="s">
        <v>1003</v>
      </c>
    </row>
    <row r="610" s="2" customFormat="1">
      <c r="A610" s="41"/>
      <c r="B610" s="42"/>
      <c r="C610" s="43"/>
      <c r="D610" s="236" t="s">
        <v>672</v>
      </c>
      <c r="E610" s="43"/>
      <c r="F610" s="289" t="s">
        <v>673</v>
      </c>
      <c r="G610" s="43"/>
      <c r="H610" s="43"/>
      <c r="I610" s="231"/>
      <c r="J610" s="43"/>
      <c r="K610" s="43"/>
      <c r="L610" s="47"/>
      <c r="M610" s="232"/>
      <c r="N610" s="233"/>
      <c r="O610" s="87"/>
      <c r="P610" s="87"/>
      <c r="Q610" s="87"/>
      <c r="R610" s="87"/>
      <c r="S610" s="87"/>
      <c r="T610" s="88"/>
      <c r="U610" s="41"/>
      <c r="V610" s="41"/>
      <c r="W610" s="41"/>
      <c r="X610" s="41"/>
      <c r="Y610" s="41"/>
      <c r="Z610" s="41"/>
      <c r="AA610" s="41"/>
      <c r="AB610" s="41"/>
      <c r="AC610" s="41"/>
      <c r="AD610" s="41"/>
      <c r="AE610" s="41"/>
      <c r="AT610" s="20" t="s">
        <v>672</v>
      </c>
      <c r="AU610" s="20" t="s">
        <v>83</v>
      </c>
    </row>
    <row r="611" s="14" customFormat="1">
      <c r="A611" s="14"/>
      <c r="B611" s="245"/>
      <c r="C611" s="246"/>
      <c r="D611" s="236" t="s">
        <v>190</v>
      </c>
      <c r="E611" s="247" t="s">
        <v>19</v>
      </c>
      <c r="F611" s="248" t="s">
        <v>1004</v>
      </c>
      <c r="G611" s="246"/>
      <c r="H611" s="249">
        <v>5</v>
      </c>
      <c r="I611" s="250"/>
      <c r="J611" s="246"/>
      <c r="K611" s="246"/>
      <c r="L611" s="251"/>
      <c r="M611" s="252"/>
      <c r="N611" s="253"/>
      <c r="O611" s="253"/>
      <c r="P611" s="253"/>
      <c r="Q611" s="253"/>
      <c r="R611" s="253"/>
      <c r="S611" s="253"/>
      <c r="T611" s="254"/>
      <c r="U611" s="14"/>
      <c r="V611" s="14"/>
      <c r="W611" s="14"/>
      <c r="X611" s="14"/>
      <c r="Y611" s="14"/>
      <c r="Z611" s="14"/>
      <c r="AA611" s="14"/>
      <c r="AB611" s="14"/>
      <c r="AC611" s="14"/>
      <c r="AD611" s="14"/>
      <c r="AE611" s="14"/>
      <c r="AT611" s="255" t="s">
        <v>190</v>
      </c>
      <c r="AU611" s="255" t="s">
        <v>83</v>
      </c>
      <c r="AV611" s="14" t="s">
        <v>83</v>
      </c>
      <c r="AW611" s="14" t="s">
        <v>34</v>
      </c>
      <c r="AX611" s="14" t="s">
        <v>81</v>
      </c>
      <c r="AY611" s="255" t="s">
        <v>180</v>
      </c>
    </row>
    <row r="612" s="2" customFormat="1" ht="16.5" customHeight="1">
      <c r="A612" s="41"/>
      <c r="B612" s="42"/>
      <c r="C612" s="216" t="s">
        <v>1005</v>
      </c>
      <c r="D612" s="216" t="s">
        <v>182</v>
      </c>
      <c r="E612" s="217" t="s">
        <v>1006</v>
      </c>
      <c r="F612" s="218" t="s">
        <v>1007</v>
      </c>
      <c r="G612" s="219" t="s">
        <v>246</v>
      </c>
      <c r="H612" s="220">
        <v>2</v>
      </c>
      <c r="I612" s="221"/>
      <c r="J612" s="222">
        <f>ROUND(I612*H612,2)</f>
        <v>0</v>
      </c>
      <c r="K612" s="218" t="s">
        <v>202</v>
      </c>
      <c r="L612" s="47"/>
      <c r="M612" s="223" t="s">
        <v>19</v>
      </c>
      <c r="N612" s="224" t="s">
        <v>45</v>
      </c>
      <c r="O612" s="87"/>
      <c r="P612" s="225">
        <f>O612*H612</f>
        <v>0</v>
      </c>
      <c r="Q612" s="225">
        <v>0</v>
      </c>
      <c r="R612" s="225">
        <f>Q612*H612</f>
        <v>0</v>
      </c>
      <c r="S612" s="225">
        <v>0</v>
      </c>
      <c r="T612" s="226">
        <f>S612*H612</f>
        <v>0</v>
      </c>
      <c r="U612" s="41"/>
      <c r="V612" s="41"/>
      <c r="W612" s="41"/>
      <c r="X612" s="41"/>
      <c r="Y612" s="41"/>
      <c r="Z612" s="41"/>
      <c r="AA612" s="41"/>
      <c r="AB612" s="41"/>
      <c r="AC612" s="41"/>
      <c r="AD612" s="41"/>
      <c r="AE612" s="41"/>
      <c r="AR612" s="227" t="s">
        <v>279</v>
      </c>
      <c r="AT612" s="227" t="s">
        <v>182</v>
      </c>
      <c r="AU612" s="227" t="s">
        <v>83</v>
      </c>
      <c r="AY612" s="20" t="s">
        <v>180</v>
      </c>
      <c r="BE612" s="228">
        <f>IF(N612="základní",J612,0)</f>
        <v>0</v>
      </c>
      <c r="BF612" s="228">
        <f>IF(N612="snížená",J612,0)</f>
        <v>0</v>
      </c>
      <c r="BG612" s="228">
        <f>IF(N612="zákl. přenesená",J612,0)</f>
        <v>0</v>
      </c>
      <c r="BH612" s="228">
        <f>IF(N612="sníž. přenesená",J612,0)</f>
        <v>0</v>
      </c>
      <c r="BI612" s="228">
        <f>IF(N612="nulová",J612,0)</f>
        <v>0</v>
      </c>
      <c r="BJ612" s="20" t="s">
        <v>81</v>
      </c>
      <c r="BK612" s="228">
        <f>ROUND(I612*H612,2)</f>
        <v>0</v>
      </c>
      <c r="BL612" s="20" t="s">
        <v>279</v>
      </c>
      <c r="BM612" s="227" t="s">
        <v>1008</v>
      </c>
    </row>
    <row r="613" s="2" customFormat="1">
      <c r="A613" s="41"/>
      <c r="B613" s="42"/>
      <c r="C613" s="43"/>
      <c r="D613" s="236" t="s">
        <v>672</v>
      </c>
      <c r="E613" s="43"/>
      <c r="F613" s="289" t="s">
        <v>673</v>
      </c>
      <c r="G613" s="43"/>
      <c r="H613" s="43"/>
      <c r="I613" s="231"/>
      <c r="J613" s="43"/>
      <c r="K613" s="43"/>
      <c r="L613" s="47"/>
      <c r="M613" s="232"/>
      <c r="N613" s="233"/>
      <c r="O613" s="87"/>
      <c r="P613" s="87"/>
      <c r="Q613" s="87"/>
      <c r="R613" s="87"/>
      <c r="S613" s="87"/>
      <c r="T613" s="88"/>
      <c r="U613" s="41"/>
      <c r="V613" s="41"/>
      <c r="W613" s="41"/>
      <c r="X613" s="41"/>
      <c r="Y613" s="41"/>
      <c r="Z613" s="41"/>
      <c r="AA613" s="41"/>
      <c r="AB613" s="41"/>
      <c r="AC613" s="41"/>
      <c r="AD613" s="41"/>
      <c r="AE613" s="41"/>
      <c r="AT613" s="20" t="s">
        <v>672</v>
      </c>
      <c r="AU613" s="20" t="s">
        <v>83</v>
      </c>
    </row>
    <row r="614" s="14" customFormat="1">
      <c r="A614" s="14"/>
      <c r="B614" s="245"/>
      <c r="C614" s="246"/>
      <c r="D614" s="236" t="s">
        <v>190</v>
      </c>
      <c r="E614" s="247" t="s">
        <v>19</v>
      </c>
      <c r="F614" s="248" t="s">
        <v>1009</v>
      </c>
      <c r="G614" s="246"/>
      <c r="H614" s="249">
        <v>2</v>
      </c>
      <c r="I614" s="250"/>
      <c r="J614" s="246"/>
      <c r="K614" s="246"/>
      <c r="L614" s="251"/>
      <c r="M614" s="252"/>
      <c r="N614" s="253"/>
      <c r="O614" s="253"/>
      <c r="P614" s="253"/>
      <c r="Q614" s="253"/>
      <c r="R614" s="253"/>
      <c r="S614" s="253"/>
      <c r="T614" s="254"/>
      <c r="U614" s="14"/>
      <c r="V614" s="14"/>
      <c r="W614" s="14"/>
      <c r="X614" s="14"/>
      <c r="Y614" s="14"/>
      <c r="Z614" s="14"/>
      <c r="AA614" s="14"/>
      <c r="AB614" s="14"/>
      <c r="AC614" s="14"/>
      <c r="AD614" s="14"/>
      <c r="AE614" s="14"/>
      <c r="AT614" s="255" t="s">
        <v>190</v>
      </c>
      <c r="AU614" s="255" t="s">
        <v>83</v>
      </c>
      <c r="AV614" s="14" t="s">
        <v>83</v>
      </c>
      <c r="AW614" s="14" t="s">
        <v>34</v>
      </c>
      <c r="AX614" s="14" t="s">
        <v>81</v>
      </c>
      <c r="AY614" s="255" t="s">
        <v>180</v>
      </c>
    </row>
    <row r="615" s="2" customFormat="1" ht="16.5" customHeight="1">
      <c r="A615" s="41"/>
      <c r="B615" s="42"/>
      <c r="C615" s="216" t="s">
        <v>1010</v>
      </c>
      <c r="D615" s="216" t="s">
        <v>182</v>
      </c>
      <c r="E615" s="217" t="s">
        <v>1011</v>
      </c>
      <c r="F615" s="218" t="s">
        <v>1012</v>
      </c>
      <c r="G615" s="219" t="s">
        <v>201</v>
      </c>
      <c r="H615" s="220">
        <v>1</v>
      </c>
      <c r="I615" s="221"/>
      <c r="J615" s="222">
        <f>ROUND(I615*H615,2)</f>
        <v>0</v>
      </c>
      <c r="K615" s="218" t="s">
        <v>202</v>
      </c>
      <c r="L615" s="47"/>
      <c r="M615" s="223" t="s">
        <v>19</v>
      </c>
      <c r="N615" s="224" t="s">
        <v>45</v>
      </c>
      <c r="O615" s="87"/>
      <c r="P615" s="225">
        <f>O615*H615</f>
        <v>0</v>
      </c>
      <c r="Q615" s="225">
        <v>0</v>
      </c>
      <c r="R615" s="225">
        <f>Q615*H615</f>
        <v>0</v>
      </c>
      <c r="S615" s="225">
        <v>0</v>
      </c>
      <c r="T615" s="226">
        <f>S615*H615</f>
        <v>0</v>
      </c>
      <c r="U615" s="41"/>
      <c r="V615" s="41"/>
      <c r="W615" s="41"/>
      <c r="X615" s="41"/>
      <c r="Y615" s="41"/>
      <c r="Z615" s="41"/>
      <c r="AA615" s="41"/>
      <c r="AB615" s="41"/>
      <c r="AC615" s="41"/>
      <c r="AD615" s="41"/>
      <c r="AE615" s="41"/>
      <c r="AR615" s="227" t="s">
        <v>279</v>
      </c>
      <c r="AT615" s="227" t="s">
        <v>182</v>
      </c>
      <c r="AU615" s="227" t="s">
        <v>83</v>
      </c>
      <c r="AY615" s="20" t="s">
        <v>180</v>
      </c>
      <c r="BE615" s="228">
        <f>IF(N615="základní",J615,0)</f>
        <v>0</v>
      </c>
      <c r="BF615" s="228">
        <f>IF(N615="snížená",J615,0)</f>
        <v>0</v>
      </c>
      <c r="BG615" s="228">
        <f>IF(N615="zákl. přenesená",J615,0)</f>
        <v>0</v>
      </c>
      <c r="BH615" s="228">
        <f>IF(N615="sníž. přenesená",J615,0)</f>
        <v>0</v>
      </c>
      <c r="BI615" s="228">
        <f>IF(N615="nulová",J615,0)</f>
        <v>0</v>
      </c>
      <c r="BJ615" s="20" t="s">
        <v>81</v>
      </c>
      <c r="BK615" s="228">
        <f>ROUND(I615*H615,2)</f>
        <v>0</v>
      </c>
      <c r="BL615" s="20" t="s">
        <v>279</v>
      </c>
      <c r="BM615" s="227" t="s">
        <v>1013</v>
      </c>
    </row>
    <row r="616" s="2" customFormat="1" ht="24.15" customHeight="1">
      <c r="A616" s="41"/>
      <c r="B616" s="42"/>
      <c r="C616" s="216" t="s">
        <v>1014</v>
      </c>
      <c r="D616" s="216" t="s">
        <v>182</v>
      </c>
      <c r="E616" s="217" t="s">
        <v>1015</v>
      </c>
      <c r="F616" s="218" t="s">
        <v>1016</v>
      </c>
      <c r="G616" s="219" t="s">
        <v>231</v>
      </c>
      <c r="H616" s="220">
        <v>0.313</v>
      </c>
      <c r="I616" s="221"/>
      <c r="J616" s="222">
        <f>ROUND(I616*H616,2)</f>
        <v>0</v>
      </c>
      <c r="K616" s="218" t="s">
        <v>185</v>
      </c>
      <c r="L616" s="47"/>
      <c r="M616" s="223" t="s">
        <v>19</v>
      </c>
      <c r="N616" s="224" t="s">
        <v>45</v>
      </c>
      <c r="O616" s="87"/>
      <c r="P616" s="225">
        <f>O616*H616</f>
        <v>0</v>
      </c>
      <c r="Q616" s="225">
        <v>0</v>
      </c>
      <c r="R616" s="225">
        <f>Q616*H616</f>
        <v>0</v>
      </c>
      <c r="S616" s="225">
        <v>0</v>
      </c>
      <c r="T616" s="226">
        <f>S616*H616</f>
        <v>0</v>
      </c>
      <c r="U616" s="41"/>
      <c r="V616" s="41"/>
      <c r="W616" s="41"/>
      <c r="X616" s="41"/>
      <c r="Y616" s="41"/>
      <c r="Z616" s="41"/>
      <c r="AA616" s="41"/>
      <c r="AB616" s="41"/>
      <c r="AC616" s="41"/>
      <c r="AD616" s="41"/>
      <c r="AE616" s="41"/>
      <c r="AR616" s="227" t="s">
        <v>279</v>
      </c>
      <c r="AT616" s="227" t="s">
        <v>182</v>
      </c>
      <c r="AU616" s="227" t="s">
        <v>83</v>
      </c>
      <c r="AY616" s="20" t="s">
        <v>180</v>
      </c>
      <c r="BE616" s="228">
        <f>IF(N616="základní",J616,0)</f>
        <v>0</v>
      </c>
      <c r="BF616" s="228">
        <f>IF(N616="snížená",J616,0)</f>
        <v>0</v>
      </c>
      <c r="BG616" s="228">
        <f>IF(N616="zákl. přenesená",J616,0)</f>
        <v>0</v>
      </c>
      <c r="BH616" s="228">
        <f>IF(N616="sníž. přenesená",J616,0)</f>
        <v>0</v>
      </c>
      <c r="BI616" s="228">
        <f>IF(N616="nulová",J616,0)</f>
        <v>0</v>
      </c>
      <c r="BJ616" s="20" t="s">
        <v>81</v>
      </c>
      <c r="BK616" s="228">
        <f>ROUND(I616*H616,2)</f>
        <v>0</v>
      </c>
      <c r="BL616" s="20" t="s">
        <v>279</v>
      </c>
      <c r="BM616" s="227" t="s">
        <v>1017</v>
      </c>
    </row>
    <row r="617" s="2" customFormat="1">
      <c r="A617" s="41"/>
      <c r="B617" s="42"/>
      <c r="C617" s="43"/>
      <c r="D617" s="229" t="s">
        <v>188</v>
      </c>
      <c r="E617" s="43"/>
      <c r="F617" s="230" t="s">
        <v>1018</v>
      </c>
      <c r="G617" s="43"/>
      <c r="H617" s="43"/>
      <c r="I617" s="231"/>
      <c r="J617" s="43"/>
      <c r="K617" s="43"/>
      <c r="L617" s="47"/>
      <c r="M617" s="232"/>
      <c r="N617" s="233"/>
      <c r="O617" s="87"/>
      <c r="P617" s="87"/>
      <c r="Q617" s="87"/>
      <c r="R617" s="87"/>
      <c r="S617" s="87"/>
      <c r="T617" s="88"/>
      <c r="U617" s="41"/>
      <c r="V617" s="41"/>
      <c r="W617" s="41"/>
      <c r="X617" s="41"/>
      <c r="Y617" s="41"/>
      <c r="Z617" s="41"/>
      <c r="AA617" s="41"/>
      <c r="AB617" s="41"/>
      <c r="AC617" s="41"/>
      <c r="AD617" s="41"/>
      <c r="AE617" s="41"/>
      <c r="AT617" s="20" t="s">
        <v>188</v>
      </c>
      <c r="AU617" s="20" t="s">
        <v>83</v>
      </c>
    </row>
    <row r="618" s="2" customFormat="1" ht="16.5" customHeight="1">
      <c r="A618" s="41"/>
      <c r="B618" s="42"/>
      <c r="C618" s="216" t="s">
        <v>1019</v>
      </c>
      <c r="D618" s="216" t="s">
        <v>182</v>
      </c>
      <c r="E618" s="217" t="s">
        <v>1020</v>
      </c>
      <c r="F618" s="218" t="s">
        <v>1021</v>
      </c>
      <c r="G618" s="219" t="s">
        <v>246</v>
      </c>
      <c r="H618" s="220">
        <v>10</v>
      </c>
      <c r="I618" s="221"/>
      <c r="J618" s="222">
        <f>ROUND(I618*H618,2)</f>
        <v>0</v>
      </c>
      <c r="K618" s="218" t="s">
        <v>202</v>
      </c>
      <c r="L618" s="47"/>
      <c r="M618" s="223" t="s">
        <v>19</v>
      </c>
      <c r="N618" s="224" t="s">
        <v>45</v>
      </c>
      <c r="O618" s="87"/>
      <c r="P618" s="225">
        <f>O618*H618</f>
        <v>0</v>
      </c>
      <c r="Q618" s="225">
        <v>0</v>
      </c>
      <c r="R618" s="225">
        <f>Q618*H618</f>
        <v>0</v>
      </c>
      <c r="S618" s="225">
        <v>0</v>
      </c>
      <c r="T618" s="226">
        <f>S618*H618</f>
        <v>0</v>
      </c>
      <c r="U618" s="41"/>
      <c r="V618" s="41"/>
      <c r="W618" s="41"/>
      <c r="X618" s="41"/>
      <c r="Y618" s="41"/>
      <c r="Z618" s="41"/>
      <c r="AA618" s="41"/>
      <c r="AB618" s="41"/>
      <c r="AC618" s="41"/>
      <c r="AD618" s="41"/>
      <c r="AE618" s="41"/>
      <c r="AR618" s="227" t="s">
        <v>279</v>
      </c>
      <c r="AT618" s="227" t="s">
        <v>182</v>
      </c>
      <c r="AU618" s="227" t="s">
        <v>83</v>
      </c>
      <c r="AY618" s="20" t="s">
        <v>180</v>
      </c>
      <c r="BE618" s="228">
        <f>IF(N618="základní",J618,0)</f>
        <v>0</v>
      </c>
      <c r="BF618" s="228">
        <f>IF(N618="snížená",J618,0)</f>
        <v>0</v>
      </c>
      <c r="BG618" s="228">
        <f>IF(N618="zákl. přenesená",J618,0)</f>
        <v>0</v>
      </c>
      <c r="BH618" s="228">
        <f>IF(N618="sníž. přenesená",J618,0)</f>
        <v>0</v>
      </c>
      <c r="BI618" s="228">
        <f>IF(N618="nulová",J618,0)</f>
        <v>0</v>
      </c>
      <c r="BJ618" s="20" t="s">
        <v>81</v>
      </c>
      <c r="BK618" s="228">
        <f>ROUND(I618*H618,2)</f>
        <v>0</v>
      </c>
      <c r="BL618" s="20" t="s">
        <v>279</v>
      </c>
      <c r="BM618" s="227" t="s">
        <v>1022</v>
      </c>
    </row>
    <row r="619" s="2" customFormat="1" ht="16.5" customHeight="1">
      <c r="A619" s="41"/>
      <c r="B619" s="42"/>
      <c r="C619" s="216" t="s">
        <v>1023</v>
      </c>
      <c r="D619" s="216" t="s">
        <v>182</v>
      </c>
      <c r="E619" s="217" t="s">
        <v>1024</v>
      </c>
      <c r="F619" s="218" t="s">
        <v>1025</v>
      </c>
      <c r="G619" s="219" t="s">
        <v>246</v>
      </c>
      <c r="H619" s="220">
        <v>1</v>
      </c>
      <c r="I619" s="221"/>
      <c r="J619" s="222">
        <f>ROUND(I619*H619,2)</f>
        <v>0</v>
      </c>
      <c r="K619" s="218" t="s">
        <v>202</v>
      </c>
      <c r="L619" s="47"/>
      <c r="M619" s="223" t="s">
        <v>19</v>
      </c>
      <c r="N619" s="224" t="s">
        <v>45</v>
      </c>
      <c r="O619" s="87"/>
      <c r="P619" s="225">
        <f>O619*H619</f>
        <v>0</v>
      </c>
      <c r="Q619" s="225">
        <v>0</v>
      </c>
      <c r="R619" s="225">
        <f>Q619*H619</f>
        <v>0</v>
      </c>
      <c r="S619" s="225">
        <v>0</v>
      </c>
      <c r="T619" s="226">
        <f>S619*H619</f>
        <v>0</v>
      </c>
      <c r="U619" s="41"/>
      <c r="V619" s="41"/>
      <c r="W619" s="41"/>
      <c r="X619" s="41"/>
      <c r="Y619" s="41"/>
      <c r="Z619" s="41"/>
      <c r="AA619" s="41"/>
      <c r="AB619" s="41"/>
      <c r="AC619" s="41"/>
      <c r="AD619" s="41"/>
      <c r="AE619" s="41"/>
      <c r="AR619" s="227" t="s">
        <v>279</v>
      </c>
      <c r="AT619" s="227" t="s">
        <v>182</v>
      </c>
      <c r="AU619" s="227" t="s">
        <v>83</v>
      </c>
      <c r="AY619" s="20" t="s">
        <v>180</v>
      </c>
      <c r="BE619" s="228">
        <f>IF(N619="základní",J619,0)</f>
        <v>0</v>
      </c>
      <c r="BF619" s="228">
        <f>IF(N619="snížená",J619,0)</f>
        <v>0</v>
      </c>
      <c r="BG619" s="228">
        <f>IF(N619="zákl. přenesená",J619,0)</f>
        <v>0</v>
      </c>
      <c r="BH619" s="228">
        <f>IF(N619="sníž. přenesená",J619,0)</f>
        <v>0</v>
      </c>
      <c r="BI619" s="228">
        <f>IF(N619="nulová",J619,0)</f>
        <v>0</v>
      </c>
      <c r="BJ619" s="20" t="s">
        <v>81</v>
      </c>
      <c r="BK619" s="228">
        <f>ROUND(I619*H619,2)</f>
        <v>0</v>
      </c>
      <c r="BL619" s="20" t="s">
        <v>279</v>
      </c>
      <c r="BM619" s="227" t="s">
        <v>1026</v>
      </c>
    </row>
    <row r="620" s="2" customFormat="1" ht="16.5" customHeight="1">
      <c r="A620" s="41"/>
      <c r="B620" s="42"/>
      <c r="C620" s="216" t="s">
        <v>1027</v>
      </c>
      <c r="D620" s="216" t="s">
        <v>182</v>
      </c>
      <c r="E620" s="217" t="s">
        <v>1028</v>
      </c>
      <c r="F620" s="218" t="s">
        <v>1029</v>
      </c>
      <c r="G620" s="219" t="s">
        <v>246</v>
      </c>
      <c r="H620" s="220">
        <v>2</v>
      </c>
      <c r="I620" s="221"/>
      <c r="J620" s="222">
        <f>ROUND(I620*H620,2)</f>
        <v>0</v>
      </c>
      <c r="K620" s="218" t="s">
        <v>202</v>
      </c>
      <c r="L620" s="47"/>
      <c r="M620" s="223" t="s">
        <v>19</v>
      </c>
      <c r="N620" s="224" t="s">
        <v>45</v>
      </c>
      <c r="O620" s="87"/>
      <c r="P620" s="225">
        <f>O620*H620</f>
        <v>0</v>
      </c>
      <c r="Q620" s="225">
        <v>0</v>
      </c>
      <c r="R620" s="225">
        <f>Q620*H620</f>
        <v>0</v>
      </c>
      <c r="S620" s="225">
        <v>0</v>
      </c>
      <c r="T620" s="226">
        <f>S620*H620</f>
        <v>0</v>
      </c>
      <c r="U620" s="41"/>
      <c r="V620" s="41"/>
      <c r="W620" s="41"/>
      <c r="X620" s="41"/>
      <c r="Y620" s="41"/>
      <c r="Z620" s="41"/>
      <c r="AA620" s="41"/>
      <c r="AB620" s="41"/>
      <c r="AC620" s="41"/>
      <c r="AD620" s="41"/>
      <c r="AE620" s="41"/>
      <c r="AR620" s="227" t="s">
        <v>279</v>
      </c>
      <c r="AT620" s="227" t="s">
        <v>182</v>
      </c>
      <c r="AU620" s="227" t="s">
        <v>83</v>
      </c>
      <c r="AY620" s="20" t="s">
        <v>180</v>
      </c>
      <c r="BE620" s="228">
        <f>IF(N620="základní",J620,0)</f>
        <v>0</v>
      </c>
      <c r="BF620" s="228">
        <f>IF(N620="snížená",J620,0)</f>
        <v>0</v>
      </c>
      <c r="BG620" s="228">
        <f>IF(N620="zákl. přenesená",J620,0)</f>
        <v>0</v>
      </c>
      <c r="BH620" s="228">
        <f>IF(N620="sníž. přenesená",J620,0)</f>
        <v>0</v>
      </c>
      <c r="BI620" s="228">
        <f>IF(N620="nulová",J620,0)</f>
        <v>0</v>
      </c>
      <c r="BJ620" s="20" t="s">
        <v>81</v>
      </c>
      <c r="BK620" s="228">
        <f>ROUND(I620*H620,2)</f>
        <v>0</v>
      </c>
      <c r="BL620" s="20" t="s">
        <v>279</v>
      </c>
      <c r="BM620" s="227" t="s">
        <v>1030</v>
      </c>
    </row>
    <row r="621" s="2" customFormat="1" ht="16.5" customHeight="1">
      <c r="A621" s="41"/>
      <c r="B621" s="42"/>
      <c r="C621" s="216" t="s">
        <v>1031</v>
      </c>
      <c r="D621" s="216" t="s">
        <v>182</v>
      </c>
      <c r="E621" s="217" t="s">
        <v>1032</v>
      </c>
      <c r="F621" s="218" t="s">
        <v>1033</v>
      </c>
      <c r="G621" s="219" t="s">
        <v>246</v>
      </c>
      <c r="H621" s="220">
        <v>1</v>
      </c>
      <c r="I621" s="221"/>
      <c r="J621" s="222">
        <f>ROUND(I621*H621,2)</f>
        <v>0</v>
      </c>
      <c r="K621" s="218" t="s">
        <v>202</v>
      </c>
      <c r="L621" s="47"/>
      <c r="M621" s="223" t="s">
        <v>19</v>
      </c>
      <c r="N621" s="224" t="s">
        <v>45</v>
      </c>
      <c r="O621" s="87"/>
      <c r="P621" s="225">
        <f>O621*H621</f>
        <v>0</v>
      </c>
      <c r="Q621" s="225">
        <v>0</v>
      </c>
      <c r="R621" s="225">
        <f>Q621*H621</f>
        <v>0</v>
      </c>
      <c r="S621" s="225">
        <v>0</v>
      </c>
      <c r="T621" s="226">
        <f>S621*H621</f>
        <v>0</v>
      </c>
      <c r="U621" s="41"/>
      <c r="V621" s="41"/>
      <c r="W621" s="41"/>
      <c r="X621" s="41"/>
      <c r="Y621" s="41"/>
      <c r="Z621" s="41"/>
      <c r="AA621" s="41"/>
      <c r="AB621" s="41"/>
      <c r="AC621" s="41"/>
      <c r="AD621" s="41"/>
      <c r="AE621" s="41"/>
      <c r="AR621" s="227" t="s">
        <v>279</v>
      </c>
      <c r="AT621" s="227" t="s">
        <v>182</v>
      </c>
      <c r="AU621" s="227" t="s">
        <v>83</v>
      </c>
      <c r="AY621" s="20" t="s">
        <v>180</v>
      </c>
      <c r="BE621" s="228">
        <f>IF(N621="základní",J621,0)</f>
        <v>0</v>
      </c>
      <c r="BF621" s="228">
        <f>IF(N621="snížená",J621,0)</f>
        <v>0</v>
      </c>
      <c r="BG621" s="228">
        <f>IF(N621="zákl. přenesená",J621,0)</f>
        <v>0</v>
      </c>
      <c r="BH621" s="228">
        <f>IF(N621="sníž. přenesená",J621,0)</f>
        <v>0</v>
      </c>
      <c r="BI621" s="228">
        <f>IF(N621="nulová",J621,0)</f>
        <v>0</v>
      </c>
      <c r="BJ621" s="20" t="s">
        <v>81</v>
      </c>
      <c r="BK621" s="228">
        <f>ROUND(I621*H621,2)</f>
        <v>0</v>
      </c>
      <c r="BL621" s="20" t="s">
        <v>279</v>
      </c>
      <c r="BM621" s="227" t="s">
        <v>1034</v>
      </c>
    </row>
    <row r="622" s="2" customFormat="1" ht="16.5" customHeight="1">
      <c r="A622" s="41"/>
      <c r="B622" s="42"/>
      <c r="C622" s="216" t="s">
        <v>1035</v>
      </c>
      <c r="D622" s="216" t="s">
        <v>182</v>
      </c>
      <c r="E622" s="217" t="s">
        <v>1036</v>
      </c>
      <c r="F622" s="218" t="s">
        <v>1037</v>
      </c>
      <c r="G622" s="219" t="s">
        <v>246</v>
      </c>
      <c r="H622" s="220">
        <v>1</v>
      </c>
      <c r="I622" s="221"/>
      <c r="J622" s="222">
        <f>ROUND(I622*H622,2)</f>
        <v>0</v>
      </c>
      <c r="K622" s="218" t="s">
        <v>202</v>
      </c>
      <c r="L622" s="47"/>
      <c r="M622" s="223" t="s">
        <v>19</v>
      </c>
      <c r="N622" s="224" t="s">
        <v>45</v>
      </c>
      <c r="O622" s="87"/>
      <c r="P622" s="225">
        <f>O622*H622</f>
        <v>0</v>
      </c>
      <c r="Q622" s="225">
        <v>0</v>
      </c>
      <c r="R622" s="225">
        <f>Q622*H622</f>
        <v>0</v>
      </c>
      <c r="S622" s="225">
        <v>0</v>
      </c>
      <c r="T622" s="226">
        <f>S622*H622</f>
        <v>0</v>
      </c>
      <c r="U622" s="41"/>
      <c r="V622" s="41"/>
      <c r="W622" s="41"/>
      <c r="X622" s="41"/>
      <c r="Y622" s="41"/>
      <c r="Z622" s="41"/>
      <c r="AA622" s="41"/>
      <c r="AB622" s="41"/>
      <c r="AC622" s="41"/>
      <c r="AD622" s="41"/>
      <c r="AE622" s="41"/>
      <c r="AR622" s="227" t="s">
        <v>279</v>
      </c>
      <c r="AT622" s="227" t="s">
        <v>182</v>
      </c>
      <c r="AU622" s="227" t="s">
        <v>83</v>
      </c>
      <c r="AY622" s="20" t="s">
        <v>180</v>
      </c>
      <c r="BE622" s="228">
        <f>IF(N622="základní",J622,0)</f>
        <v>0</v>
      </c>
      <c r="BF622" s="228">
        <f>IF(N622="snížená",J622,0)</f>
        <v>0</v>
      </c>
      <c r="BG622" s="228">
        <f>IF(N622="zákl. přenesená",J622,0)</f>
        <v>0</v>
      </c>
      <c r="BH622" s="228">
        <f>IF(N622="sníž. přenesená",J622,0)</f>
        <v>0</v>
      </c>
      <c r="BI622" s="228">
        <f>IF(N622="nulová",J622,0)</f>
        <v>0</v>
      </c>
      <c r="BJ622" s="20" t="s">
        <v>81</v>
      </c>
      <c r="BK622" s="228">
        <f>ROUND(I622*H622,2)</f>
        <v>0</v>
      </c>
      <c r="BL622" s="20" t="s">
        <v>279</v>
      </c>
      <c r="BM622" s="227" t="s">
        <v>1038</v>
      </c>
    </row>
    <row r="623" s="2" customFormat="1" ht="16.5" customHeight="1">
      <c r="A623" s="41"/>
      <c r="B623" s="42"/>
      <c r="C623" s="216" t="s">
        <v>1039</v>
      </c>
      <c r="D623" s="216" t="s">
        <v>182</v>
      </c>
      <c r="E623" s="217" t="s">
        <v>1040</v>
      </c>
      <c r="F623" s="218" t="s">
        <v>1041</v>
      </c>
      <c r="G623" s="219" t="s">
        <v>246</v>
      </c>
      <c r="H623" s="220">
        <v>1</v>
      </c>
      <c r="I623" s="221"/>
      <c r="J623" s="222">
        <f>ROUND(I623*H623,2)</f>
        <v>0</v>
      </c>
      <c r="K623" s="218" t="s">
        <v>202</v>
      </c>
      <c r="L623" s="47"/>
      <c r="M623" s="223" t="s">
        <v>19</v>
      </c>
      <c r="N623" s="224" t="s">
        <v>45</v>
      </c>
      <c r="O623" s="87"/>
      <c r="P623" s="225">
        <f>O623*H623</f>
        <v>0</v>
      </c>
      <c r="Q623" s="225">
        <v>0</v>
      </c>
      <c r="R623" s="225">
        <f>Q623*H623</f>
        <v>0</v>
      </c>
      <c r="S623" s="225">
        <v>0</v>
      </c>
      <c r="T623" s="226">
        <f>S623*H623</f>
        <v>0</v>
      </c>
      <c r="U623" s="41"/>
      <c r="V623" s="41"/>
      <c r="W623" s="41"/>
      <c r="X623" s="41"/>
      <c r="Y623" s="41"/>
      <c r="Z623" s="41"/>
      <c r="AA623" s="41"/>
      <c r="AB623" s="41"/>
      <c r="AC623" s="41"/>
      <c r="AD623" s="41"/>
      <c r="AE623" s="41"/>
      <c r="AR623" s="227" t="s">
        <v>279</v>
      </c>
      <c r="AT623" s="227" t="s">
        <v>182</v>
      </c>
      <c r="AU623" s="227" t="s">
        <v>83</v>
      </c>
      <c r="AY623" s="20" t="s">
        <v>180</v>
      </c>
      <c r="BE623" s="228">
        <f>IF(N623="základní",J623,0)</f>
        <v>0</v>
      </c>
      <c r="BF623" s="228">
        <f>IF(N623="snížená",J623,0)</f>
        <v>0</v>
      </c>
      <c r="BG623" s="228">
        <f>IF(N623="zákl. přenesená",J623,0)</f>
        <v>0</v>
      </c>
      <c r="BH623" s="228">
        <f>IF(N623="sníž. přenesená",J623,0)</f>
        <v>0</v>
      </c>
      <c r="BI623" s="228">
        <f>IF(N623="nulová",J623,0)</f>
        <v>0</v>
      </c>
      <c r="BJ623" s="20" t="s">
        <v>81</v>
      </c>
      <c r="BK623" s="228">
        <f>ROUND(I623*H623,2)</f>
        <v>0</v>
      </c>
      <c r="BL623" s="20" t="s">
        <v>279</v>
      </c>
      <c r="BM623" s="227" t="s">
        <v>1042</v>
      </c>
    </row>
    <row r="624" s="2" customFormat="1" ht="16.5" customHeight="1">
      <c r="A624" s="41"/>
      <c r="B624" s="42"/>
      <c r="C624" s="216" t="s">
        <v>1043</v>
      </c>
      <c r="D624" s="216" t="s">
        <v>182</v>
      </c>
      <c r="E624" s="217" t="s">
        <v>1044</v>
      </c>
      <c r="F624" s="218" t="s">
        <v>1045</v>
      </c>
      <c r="G624" s="219" t="s">
        <v>201</v>
      </c>
      <c r="H624" s="220">
        <v>1</v>
      </c>
      <c r="I624" s="221"/>
      <c r="J624" s="222">
        <f>ROUND(I624*H624,2)</f>
        <v>0</v>
      </c>
      <c r="K624" s="218" t="s">
        <v>202</v>
      </c>
      <c r="L624" s="47"/>
      <c r="M624" s="223" t="s">
        <v>19</v>
      </c>
      <c r="N624" s="224" t="s">
        <v>45</v>
      </c>
      <c r="O624" s="87"/>
      <c r="P624" s="225">
        <f>O624*H624</f>
        <v>0</v>
      </c>
      <c r="Q624" s="225">
        <v>0</v>
      </c>
      <c r="R624" s="225">
        <f>Q624*H624</f>
        <v>0</v>
      </c>
      <c r="S624" s="225">
        <v>0</v>
      </c>
      <c r="T624" s="226">
        <f>S624*H624</f>
        <v>0</v>
      </c>
      <c r="U624" s="41"/>
      <c r="V624" s="41"/>
      <c r="W624" s="41"/>
      <c r="X624" s="41"/>
      <c r="Y624" s="41"/>
      <c r="Z624" s="41"/>
      <c r="AA624" s="41"/>
      <c r="AB624" s="41"/>
      <c r="AC624" s="41"/>
      <c r="AD624" s="41"/>
      <c r="AE624" s="41"/>
      <c r="AR624" s="227" t="s">
        <v>279</v>
      </c>
      <c r="AT624" s="227" t="s">
        <v>182</v>
      </c>
      <c r="AU624" s="227" t="s">
        <v>83</v>
      </c>
      <c r="AY624" s="20" t="s">
        <v>180</v>
      </c>
      <c r="BE624" s="228">
        <f>IF(N624="základní",J624,0)</f>
        <v>0</v>
      </c>
      <c r="BF624" s="228">
        <f>IF(N624="snížená",J624,0)</f>
        <v>0</v>
      </c>
      <c r="BG624" s="228">
        <f>IF(N624="zákl. přenesená",J624,0)</f>
        <v>0</v>
      </c>
      <c r="BH624" s="228">
        <f>IF(N624="sníž. přenesená",J624,0)</f>
        <v>0</v>
      </c>
      <c r="BI624" s="228">
        <f>IF(N624="nulová",J624,0)</f>
        <v>0</v>
      </c>
      <c r="BJ624" s="20" t="s">
        <v>81</v>
      </c>
      <c r="BK624" s="228">
        <f>ROUND(I624*H624,2)</f>
        <v>0</v>
      </c>
      <c r="BL624" s="20" t="s">
        <v>279</v>
      </c>
      <c r="BM624" s="227" t="s">
        <v>1046</v>
      </c>
    </row>
    <row r="625" s="12" customFormat="1" ht="22.8" customHeight="1">
      <c r="A625" s="12"/>
      <c r="B625" s="200"/>
      <c r="C625" s="201"/>
      <c r="D625" s="202" t="s">
        <v>73</v>
      </c>
      <c r="E625" s="214" t="s">
        <v>1047</v>
      </c>
      <c r="F625" s="214" t="s">
        <v>1048</v>
      </c>
      <c r="G625" s="201"/>
      <c r="H625" s="201"/>
      <c r="I625" s="204"/>
      <c r="J625" s="215">
        <f>BK625</f>
        <v>0</v>
      </c>
      <c r="K625" s="201"/>
      <c r="L625" s="206"/>
      <c r="M625" s="207"/>
      <c r="N625" s="208"/>
      <c r="O625" s="208"/>
      <c r="P625" s="209">
        <f>SUM(P626:P644)</f>
        <v>0</v>
      </c>
      <c r="Q625" s="208"/>
      <c r="R625" s="209">
        <f>SUM(R626:R644)</f>
        <v>0.022994000000000001</v>
      </c>
      <c r="S625" s="208"/>
      <c r="T625" s="210">
        <f>SUM(T626:T644)</f>
        <v>0</v>
      </c>
      <c r="U625" s="12"/>
      <c r="V625" s="12"/>
      <c r="W625" s="12"/>
      <c r="X625" s="12"/>
      <c r="Y625" s="12"/>
      <c r="Z625" s="12"/>
      <c r="AA625" s="12"/>
      <c r="AB625" s="12"/>
      <c r="AC625" s="12"/>
      <c r="AD625" s="12"/>
      <c r="AE625" s="12"/>
      <c r="AR625" s="211" t="s">
        <v>83</v>
      </c>
      <c r="AT625" s="212" t="s">
        <v>73</v>
      </c>
      <c r="AU625" s="212" t="s">
        <v>81</v>
      </c>
      <c r="AY625" s="211" t="s">
        <v>180</v>
      </c>
      <c r="BK625" s="213">
        <f>SUM(BK626:BK644)</f>
        <v>0</v>
      </c>
    </row>
    <row r="626" s="2" customFormat="1" ht="16.5" customHeight="1">
      <c r="A626" s="41"/>
      <c r="B626" s="42"/>
      <c r="C626" s="216" t="s">
        <v>1049</v>
      </c>
      <c r="D626" s="216" t="s">
        <v>182</v>
      </c>
      <c r="E626" s="217" t="s">
        <v>1050</v>
      </c>
      <c r="F626" s="218" t="s">
        <v>1051</v>
      </c>
      <c r="G626" s="219" t="s">
        <v>350</v>
      </c>
      <c r="H626" s="220">
        <v>4.5999999999999996</v>
      </c>
      <c r="I626" s="221"/>
      <c r="J626" s="222">
        <f>ROUND(I626*H626,2)</f>
        <v>0</v>
      </c>
      <c r="K626" s="218" t="s">
        <v>202</v>
      </c>
      <c r="L626" s="47"/>
      <c r="M626" s="223" t="s">
        <v>19</v>
      </c>
      <c r="N626" s="224" t="s">
        <v>45</v>
      </c>
      <c r="O626" s="87"/>
      <c r="P626" s="225">
        <f>O626*H626</f>
        <v>0</v>
      </c>
      <c r="Q626" s="225">
        <v>0</v>
      </c>
      <c r="R626" s="225">
        <f>Q626*H626</f>
        <v>0</v>
      </c>
      <c r="S626" s="225">
        <v>0</v>
      </c>
      <c r="T626" s="226">
        <f>S626*H626</f>
        <v>0</v>
      </c>
      <c r="U626" s="41"/>
      <c r="V626" s="41"/>
      <c r="W626" s="41"/>
      <c r="X626" s="41"/>
      <c r="Y626" s="41"/>
      <c r="Z626" s="41"/>
      <c r="AA626" s="41"/>
      <c r="AB626" s="41"/>
      <c r="AC626" s="41"/>
      <c r="AD626" s="41"/>
      <c r="AE626" s="41"/>
      <c r="AR626" s="227" t="s">
        <v>279</v>
      </c>
      <c r="AT626" s="227" t="s">
        <v>182</v>
      </c>
      <c r="AU626" s="227" t="s">
        <v>83</v>
      </c>
      <c r="AY626" s="20" t="s">
        <v>180</v>
      </c>
      <c r="BE626" s="228">
        <f>IF(N626="základní",J626,0)</f>
        <v>0</v>
      </c>
      <c r="BF626" s="228">
        <f>IF(N626="snížená",J626,0)</f>
        <v>0</v>
      </c>
      <c r="BG626" s="228">
        <f>IF(N626="zákl. přenesená",J626,0)</f>
        <v>0</v>
      </c>
      <c r="BH626" s="228">
        <f>IF(N626="sníž. přenesená",J626,0)</f>
        <v>0</v>
      </c>
      <c r="BI626" s="228">
        <f>IF(N626="nulová",J626,0)</f>
        <v>0</v>
      </c>
      <c r="BJ626" s="20" t="s">
        <v>81</v>
      </c>
      <c r="BK626" s="228">
        <f>ROUND(I626*H626,2)</f>
        <v>0</v>
      </c>
      <c r="BL626" s="20" t="s">
        <v>279</v>
      </c>
      <c r="BM626" s="227" t="s">
        <v>1052</v>
      </c>
    </row>
    <row r="627" s="14" customFormat="1">
      <c r="A627" s="14"/>
      <c r="B627" s="245"/>
      <c r="C627" s="246"/>
      <c r="D627" s="236" t="s">
        <v>190</v>
      </c>
      <c r="E627" s="247" t="s">
        <v>19</v>
      </c>
      <c r="F627" s="248" t="s">
        <v>1053</v>
      </c>
      <c r="G627" s="246"/>
      <c r="H627" s="249">
        <v>4.5999999999999996</v>
      </c>
      <c r="I627" s="250"/>
      <c r="J627" s="246"/>
      <c r="K627" s="246"/>
      <c r="L627" s="251"/>
      <c r="M627" s="252"/>
      <c r="N627" s="253"/>
      <c r="O627" s="253"/>
      <c r="P627" s="253"/>
      <c r="Q627" s="253"/>
      <c r="R627" s="253"/>
      <c r="S627" s="253"/>
      <c r="T627" s="254"/>
      <c r="U627" s="14"/>
      <c r="V627" s="14"/>
      <c r="W627" s="14"/>
      <c r="X627" s="14"/>
      <c r="Y627" s="14"/>
      <c r="Z627" s="14"/>
      <c r="AA627" s="14"/>
      <c r="AB627" s="14"/>
      <c r="AC627" s="14"/>
      <c r="AD627" s="14"/>
      <c r="AE627" s="14"/>
      <c r="AT627" s="255" t="s">
        <v>190</v>
      </c>
      <c r="AU627" s="255" t="s">
        <v>83</v>
      </c>
      <c r="AV627" s="14" t="s">
        <v>83</v>
      </c>
      <c r="AW627" s="14" t="s">
        <v>34</v>
      </c>
      <c r="AX627" s="14" t="s">
        <v>81</v>
      </c>
      <c r="AY627" s="255" t="s">
        <v>180</v>
      </c>
    </row>
    <row r="628" s="2" customFormat="1" ht="16.5" customHeight="1">
      <c r="A628" s="41"/>
      <c r="B628" s="42"/>
      <c r="C628" s="216" t="s">
        <v>1054</v>
      </c>
      <c r="D628" s="216" t="s">
        <v>182</v>
      </c>
      <c r="E628" s="217" t="s">
        <v>1055</v>
      </c>
      <c r="F628" s="218" t="s">
        <v>1056</v>
      </c>
      <c r="G628" s="219" t="s">
        <v>350</v>
      </c>
      <c r="H628" s="220">
        <v>7.5</v>
      </c>
      <c r="I628" s="221"/>
      <c r="J628" s="222">
        <f>ROUND(I628*H628,2)</f>
        <v>0</v>
      </c>
      <c r="K628" s="218" t="s">
        <v>202</v>
      </c>
      <c r="L628" s="47"/>
      <c r="M628" s="223" t="s">
        <v>19</v>
      </c>
      <c r="N628" s="224" t="s">
        <v>45</v>
      </c>
      <c r="O628" s="87"/>
      <c r="P628" s="225">
        <f>O628*H628</f>
        <v>0</v>
      </c>
      <c r="Q628" s="225">
        <v>6.0000000000000002E-05</v>
      </c>
      <c r="R628" s="225">
        <f>Q628*H628</f>
        <v>0.00044999999999999999</v>
      </c>
      <c r="S628" s="225">
        <v>0</v>
      </c>
      <c r="T628" s="226">
        <f>S628*H628</f>
        <v>0</v>
      </c>
      <c r="U628" s="41"/>
      <c r="V628" s="41"/>
      <c r="W628" s="41"/>
      <c r="X628" s="41"/>
      <c r="Y628" s="41"/>
      <c r="Z628" s="41"/>
      <c r="AA628" s="41"/>
      <c r="AB628" s="41"/>
      <c r="AC628" s="41"/>
      <c r="AD628" s="41"/>
      <c r="AE628" s="41"/>
      <c r="AR628" s="227" t="s">
        <v>279</v>
      </c>
      <c r="AT628" s="227" t="s">
        <v>182</v>
      </c>
      <c r="AU628" s="227" t="s">
        <v>83</v>
      </c>
      <c r="AY628" s="20" t="s">
        <v>180</v>
      </c>
      <c r="BE628" s="228">
        <f>IF(N628="základní",J628,0)</f>
        <v>0</v>
      </c>
      <c r="BF628" s="228">
        <f>IF(N628="snížená",J628,0)</f>
        <v>0</v>
      </c>
      <c r="BG628" s="228">
        <f>IF(N628="zákl. přenesená",J628,0)</f>
        <v>0</v>
      </c>
      <c r="BH628" s="228">
        <f>IF(N628="sníž. přenesená",J628,0)</f>
        <v>0</v>
      </c>
      <c r="BI628" s="228">
        <f>IF(N628="nulová",J628,0)</f>
        <v>0</v>
      </c>
      <c r="BJ628" s="20" t="s">
        <v>81</v>
      </c>
      <c r="BK628" s="228">
        <f>ROUND(I628*H628,2)</f>
        <v>0</v>
      </c>
      <c r="BL628" s="20" t="s">
        <v>279</v>
      </c>
      <c r="BM628" s="227" t="s">
        <v>1057</v>
      </c>
    </row>
    <row r="629" s="14" customFormat="1">
      <c r="A629" s="14"/>
      <c r="B629" s="245"/>
      <c r="C629" s="246"/>
      <c r="D629" s="236" t="s">
        <v>190</v>
      </c>
      <c r="E629" s="247" t="s">
        <v>19</v>
      </c>
      <c r="F629" s="248" t="s">
        <v>1058</v>
      </c>
      <c r="G629" s="246"/>
      <c r="H629" s="249">
        <v>3</v>
      </c>
      <c r="I629" s="250"/>
      <c r="J629" s="246"/>
      <c r="K629" s="246"/>
      <c r="L629" s="251"/>
      <c r="M629" s="252"/>
      <c r="N629" s="253"/>
      <c r="O629" s="253"/>
      <c r="P629" s="253"/>
      <c r="Q629" s="253"/>
      <c r="R629" s="253"/>
      <c r="S629" s="253"/>
      <c r="T629" s="254"/>
      <c r="U629" s="14"/>
      <c r="V629" s="14"/>
      <c r="W629" s="14"/>
      <c r="X629" s="14"/>
      <c r="Y629" s="14"/>
      <c r="Z629" s="14"/>
      <c r="AA629" s="14"/>
      <c r="AB629" s="14"/>
      <c r="AC629" s="14"/>
      <c r="AD629" s="14"/>
      <c r="AE629" s="14"/>
      <c r="AT629" s="255" t="s">
        <v>190</v>
      </c>
      <c r="AU629" s="255" t="s">
        <v>83</v>
      </c>
      <c r="AV629" s="14" t="s">
        <v>83</v>
      </c>
      <c r="AW629" s="14" t="s">
        <v>34</v>
      </c>
      <c r="AX629" s="14" t="s">
        <v>74</v>
      </c>
      <c r="AY629" s="255" t="s">
        <v>180</v>
      </c>
    </row>
    <row r="630" s="14" customFormat="1">
      <c r="A630" s="14"/>
      <c r="B630" s="245"/>
      <c r="C630" s="246"/>
      <c r="D630" s="236" t="s">
        <v>190</v>
      </c>
      <c r="E630" s="247" t="s">
        <v>19</v>
      </c>
      <c r="F630" s="248" t="s">
        <v>1059</v>
      </c>
      <c r="G630" s="246"/>
      <c r="H630" s="249">
        <v>2</v>
      </c>
      <c r="I630" s="250"/>
      <c r="J630" s="246"/>
      <c r="K630" s="246"/>
      <c r="L630" s="251"/>
      <c r="M630" s="252"/>
      <c r="N630" s="253"/>
      <c r="O630" s="253"/>
      <c r="P630" s="253"/>
      <c r="Q630" s="253"/>
      <c r="R630" s="253"/>
      <c r="S630" s="253"/>
      <c r="T630" s="254"/>
      <c r="U630" s="14"/>
      <c r="V630" s="14"/>
      <c r="W630" s="14"/>
      <c r="X630" s="14"/>
      <c r="Y630" s="14"/>
      <c r="Z630" s="14"/>
      <c r="AA630" s="14"/>
      <c r="AB630" s="14"/>
      <c r="AC630" s="14"/>
      <c r="AD630" s="14"/>
      <c r="AE630" s="14"/>
      <c r="AT630" s="255" t="s">
        <v>190</v>
      </c>
      <c r="AU630" s="255" t="s">
        <v>83</v>
      </c>
      <c r="AV630" s="14" t="s">
        <v>83</v>
      </c>
      <c r="AW630" s="14" t="s">
        <v>34</v>
      </c>
      <c r="AX630" s="14" t="s">
        <v>74</v>
      </c>
      <c r="AY630" s="255" t="s">
        <v>180</v>
      </c>
    </row>
    <row r="631" s="14" customFormat="1">
      <c r="A631" s="14"/>
      <c r="B631" s="245"/>
      <c r="C631" s="246"/>
      <c r="D631" s="236" t="s">
        <v>190</v>
      </c>
      <c r="E631" s="247" t="s">
        <v>19</v>
      </c>
      <c r="F631" s="248" t="s">
        <v>1060</v>
      </c>
      <c r="G631" s="246"/>
      <c r="H631" s="249">
        <v>2.5</v>
      </c>
      <c r="I631" s="250"/>
      <c r="J631" s="246"/>
      <c r="K631" s="246"/>
      <c r="L631" s="251"/>
      <c r="M631" s="252"/>
      <c r="N631" s="253"/>
      <c r="O631" s="253"/>
      <c r="P631" s="253"/>
      <c r="Q631" s="253"/>
      <c r="R631" s="253"/>
      <c r="S631" s="253"/>
      <c r="T631" s="254"/>
      <c r="U631" s="14"/>
      <c r="V631" s="14"/>
      <c r="W631" s="14"/>
      <c r="X631" s="14"/>
      <c r="Y631" s="14"/>
      <c r="Z631" s="14"/>
      <c r="AA631" s="14"/>
      <c r="AB631" s="14"/>
      <c r="AC631" s="14"/>
      <c r="AD631" s="14"/>
      <c r="AE631" s="14"/>
      <c r="AT631" s="255" t="s">
        <v>190</v>
      </c>
      <c r="AU631" s="255" t="s">
        <v>83</v>
      </c>
      <c r="AV631" s="14" t="s">
        <v>83</v>
      </c>
      <c r="AW631" s="14" t="s">
        <v>34</v>
      </c>
      <c r="AX631" s="14" t="s">
        <v>74</v>
      </c>
      <c r="AY631" s="255" t="s">
        <v>180</v>
      </c>
    </row>
    <row r="632" s="15" customFormat="1">
      <c r="A632" s="15"/>
      <c r="B632" s="256"/>
      <c r="C632" s="257"/>
      <c r="D632" s="236" t="s">
        <v>190</v>
      </c>
      <c r="E632" s="258" t="s">
        <v>19</v>
      </c>
      <c r="F632" s="259" t="s">
        <v>227</v>
      </c>
      <c r="G632" s="257"/>
      <c r="H632" s="260">
        <v>7.5</v>
      </c>
      <c r="I632" s="261"/>
      <c r="J632" s="257"/>
      <c r="K632" s="257"/>
      <c r="L632" s="262"/>
      <c r="M632" s="263"/>
      <c r="N632" s="264"/>
      <c r="O632" s="264"/>
      <c r="P632" s="264"/>
      <c r="Q632" s="264"/>
      <c r="R632" s="264"/>
      <c r="S632" s="264"/>
      <c r="T632" s="265"/>
      <c r="U632" s="15"/>
      <c r="V632" s="15"/>
      <c r="W632" s="15"/>
      <c r="X632" s="15"/>
      <c r="Y632" s="15"/>
      <c r="Z632" s="15"/>
      <c r="AA632" s="15"/>
      <c r="AB632" s="15"/>
      <c r="AC632" s="15"/>
      <c r="AD632" s="15"/>
      <c r="AE632" s="15"/>
      <c r="AT632" s="266" t="s">
        <v>190</v>
      </c>
      <c r="AU632" s="266" t="s">
        <v>83</v>
      </c>
      <c r="AV632" s="15" t="s">
        <v>186</v>
      </c>
      <c r="AW632" s="15" t="s">
        <v>34</v>
      </c>
      <c r="AX632" s="15" t="s">
        <v>81</v>
      </c>
      <c r="AY632" s="266" t="s">
        <v>180</v>
      </c>
    </row>
    <row r="633" s="2" customFormat="1" ht="21.75" customHeight="1">
      <c r="A633" s="41"/>
      <c r="B633" s="42"/>
      <c r="C633" s="216" t="s">
        <v>1061</v>
      </c>
      <c r="D633" s="216" t="s">
        <v>182</v>
      </c>
      <c r="E633" s="217" t="s">
        <v>1062</v>
      </c>
      <c r="F633" s="218" t="s">
        <v>1063</v>
      </c>
      <c r="G633" s="219" t="s">
        <v>350</v>
      </c>
      <c r="H633" s="220">
        <v>5.2000000000000002</v>
      </c>
      <c r="I633" s="221"/>
      <c r="J633" s="222">
        <f>ROUND(I633*H633,2)</f>
        <v>0</v>
      </c>
      <c r="K633" s="218" t="s">
        <v>202</v>
      </c>
      <c r="L633" s="47"/>
      <c r="M633" s="223" t="s">
        <v>19</v>
      </c>
      <c r="N633" s="224" t="s">
        <v>45</v>
      </c>
      <c r="O633" s="87"/>
      <c r="P633" s="225">
        <f>O633*H633</f>
        <v>0</v>
      </c>
      <c r="Q633" s="225">
        <v>0</v>
      </c>
      <c r="R633" s="225">
        <f>Q633*H633</f>
        <v>0</v>
      </c>
      <c r="S633" s="225">
        <v>0</v>
      </c>
      <c r="T633" s="226">
        <f>S633*H633</f>
        <v>0</v>
      </c>
      <c r="U633" s="41"/>
      <c r="V633" s="41"/>
      <c r="W633" s="41"/>
      <c r="X633" s="41"/>
      <c r="Y633" s="41"/>
      <c r="Z633" s="41"/>
      <c r="AA633" s="41"/>
      <c r="AB633" s="41"/>
      <c r="AC633" s="41"/>
      <c r="AD633" s="41"/>
      <c r="AE633" s="41"/>
      <c r="AR633" s="227" t="s">
        <v>279</v>
      </c>
      <c r="AT633" s="227" t="s">
        <v>182</v>
      </c>
      <c r="AU633" s="227" t="s">
        <v>83</v>
      </c>
      <c r="AY633" s="20" t="s">
        <v>180</v>
      </c>
      <c r="BE633" s="228">
        <f>IF(N633="základní",J633,0)</f>
        <v>0</v>
      </c>
      <c r="BF633" s="228">
        <f>IF(N633="snížená",J633,0)</f>
        <v>0</v>
      </c>
      <c r="BG633" s="228">
        <f>IF(N633="zákl. přenesená",J633,0)</f>
        <v>0</v>
      </c>
      <c r="BH633" s="228">
        <f>IF(N633="sníž. přenesená",J633,0)</f>
        <v>0</v>
      </c>
      <c r="BI633" s="228">
        <f>IF(N633="nulová",J633,0)</f>
        <v>0</v>
      </c>
      <c r="BJ633" s="20" t="s">
        <v>81</v>
      </c>
      <c r="BK633" s="228">
        <f>ROUND(I633*H633,2)</f>
        <v>0</v>
      </c>
      <c r="BL633" s="20" t="s">
        <v>279</v>
      </c>
      <c r="BM633" s="227" t="s">
        <v>1064</v>
      </c>
    </row>
    <row r="634" s="14" customFormat="1">
      <c r="A634" s="14"/>
      <c r="B634" s="245"/>
      <c r="C634" s="246"/>
      <c r="D634" s="236" t="s">
        <v>190</v>
      </c>
      <c r="E634" s="247" t="s">
        <v>19</v>
      </c>
      <c r="F634" s="248" t="s">
        <v>1065</v>
      </c>
      <c r="G634" s="246"/>
      <c r="H634" s="249">
        <v>5.2000000000000002</v>
      </c>
      <c r="I634" s="250"/>
      <c r="J634" s="246"/>
      <c r="K634" s="246"/>
      <c r="L634" s="251"/>
      <c r="M634" s="252"/>
      <c r="N634" s="253"/>
      <c r="O634" s="253"/>
      <c r="P634" s="253"/>
      <c r="Q634" s="253"/>
      <c r="R634" s="253"/>
      <c r="S634" s="253"/>
      <c r="T634" s="254"/>
      <c r="U634" s="14"/>
      <c r="V634" s="14"/>
      <c r="W634" s="14"/>
      <c r="X634" s="14"/>
      <c r="Y634" s="14"/>
      <c r="Z634" s="14"/>
      <c r="AA634" s="14"/>
      <c r="AB634" s="14"/>
      <c r="AC634" s="14"/>
      <c r="AD634" s="14"/>
      <c r="AE634" s="14"/>
      <c r="AT634" s="255" t="s">
        <v>190</v>
      </c>
      <c r="AU634" s="255" t="s">
        <v>83</v>
      </c>
      <c r="AV634" s="14" t="s">
        <v>83</v>
      </c>
      <c r="AW634" s="14" t="s">
        <v>34</v>
      </c>
      <c r="AX634" s="14" t="s">
        <v>81</v>
      </c>
      <c r="AY634" s="255" t="s">
        <v>180</v>
      </c>
    </row>
    <row r="635" s="2" customFormat="1" ht="16.5" customHeight="1">
      <c r="A635" s="41"/>
      <c r="B635" s="42"/>
      <c r="C635" s="278" t="s">
        <v>1066</v>
      </c>
      <c r="D635" s="278" t="s">
        <v>330</v>
      </c>
      <c r="E635" s="279" t="s">
        <v>1067</v>
      </c>
      <c r="F635" s="280" t="s">
        <v>1068</v>
      </c>
      <c r="G635" s="281" t="s">
        <v>350</v>
      </c>
      <c r="H635" s="282">
        <v>5.7199999999999998</v>
      </c>
      <c r="I635" s="283"/>
      <c r="J635" s="284">
        <f>ROUND(I635*H635,2)</f>
        <v>0</v>
      </c>
      <c r="K635" s="280" t="s">
        <v>202</v>
      </c>
      <c r="L635" s="285"/>
      <c r="M635" s="286" t="s">
        <v>19</v>
      </c>
      <c r="N635" s="287" t="s">
        <v>45</v>
      </c>
      <c r="O635" s="87"/>
      <c r="P635" s="225">
        <f>O635*H635</f>
        <v>0</v>
      </c>
      <c r="Q635" s="225">
        <v>0.00020000000000000001</v>
      </c>
      <c r="R635" s="225">
        <f>Q635*H635</f>
        <v>0.0011440000000000001</v>
      </c>
      <c r="S635" s="225">
        <v>0</v>
      </c>
      <c r="T635" s="226">
        <f>S635*H635</f>
        <v>0</v>
      </c>
      <c r="U635" s="41"/>
      <c r="V635" s="41"/>
      <c r="W635" s="41"/>
      <c r="X635" s="41"/>
      <c r="Y635" s="41"/>
      <c r="Z635" s="41"/>
      <c r="AA635" s="41"/>
      <c r="AB635" s="41"/>
      <c r="AC635" s="41"/>
      <c r="AD635" s="41"/>
      <c r="AE635" s="41"/>
      <c r="AR635" s="227" t="s">
        <v>409</v>
      </c>
      <c r="AT635" s="227" t="s">
        <v>330</v>
      </c>
      <c r="AU635" s="227" t="s">
        <v>83</v>
      </c>
      <c r="AY635" s="20" t="s">
        <v>180</v>
      </c>
      <c r="BE635" s="228">
        <f>IF(N635="základní",J635,0)</f>
        <v>0</v>
      </c>
      <c r="BF635" s="228">
        <f>IF(N635="snížená",J635,0)</f>
        <v>0</v>
      </c>
      <c r="BG635" s="228">
        <f>IF(N635="zákl. přenesená",J635,0)</f>
        <v>0</v>
      </c>
      <c r="BH635" s="228">
        <f>IF(N635="sníž. přenesená",J635,0)</f>
        <v>0</v>
      </c>
      <c r="BI635" s="228">
        <f>IF(N635="nulová",J635,0)</f>
        <v>0</v>
      </c>
      <c r="BJ635" s="20" t="s">
        <v>81</v>
      </c>
      <c r="BK635" s="228">
        <f>ROUND(I635*H635,2)</f>
        <v>0</v>
      </c>
      <c r="BL635" s="20" t="s">
        <v>279</v>
      </c>
      <c r="BM635" s="227" t="s">
        <v>1069</v>
      </c>
    </row>
    <row r="636" s="14" customFormat="1">
      <c r="A636" s="14"/>
      <c r="B636" s="245"/>
      <c r="C636" s="246"/>
      <c r="D636" s="236" t="s">
        <v>190</v>
      </c>
      <c r="E636" s="246"/>
      <c r="F636" s="248" t="s">
        <v>1070</v>
      </c>
      <c r="G636" s="246"/>
      <c r="H636" s="249">
        <v>5.7199999999999998</v>
      </c>
      <c r="I636" s="250"/>
      <c r="J636" s="246"/>
      <c r="K636" s="246"/>
      <c r="L636" s="251"/>
      <c r="M636" s="252"/>
      <c r="N636" s="253"/>
      <c r="O636" s="253"/>
      <c r="P636" s="253"/>
      <c r="Q636" s="253"/>
      <c r="R636" s="253"/>
      <c r="S636" s="253"/>
      <c r="T636" s="254"/>
      <c r="U636" s="14"/>
      <c r="V636" s="14"/>
      <c r="W636" s="14"/>
      <c r="X636" s="14"/>
      <c r="Y636" s="14"/>
      <c r="Z636" s="14"/>
      <c r="AA636" s="14"/>
      <c r="AB636" s="14"/>
      <c r="AC636" s="14"/>
      <c r="AD636" s="14"/>
      <c r="AE636" s="14"/>
      <c r="AT636" s="255" t="s">
        <v>190</v>
      </c>
      <c r="AU636" s="255" t="s">
        <v>83</v>
      </c>
      <c r="AV636" s="14" t="s">
        <v>83</v>
      </c>
      <c r="AW636" s="14" t="s">
        <v>4</v>
      </c>
      <c r="AX636" s="14" t="s">
        <v>81</v>
      </c>
      <c r="AY636" s="255" t="s">
        <v>180</v>
      </c>
    </row>
    <row r="637" s="2" customFormat="1" ht="16.5" customHeight="1">
      <c r="A637" s="41"/>
      <c r="B637" s="42"/>
      <c r="C637" s="216" t="s">
        <v>1071</v>
      </c>
      <c r="D637" s="216" t="s">
        <v>182</v>
      </c>
      <c r="E637" s="217" t="s">
        <v>1072</v>
      </c>
      <c r="F637" s="218" t="s">
        <v>1073</v>
      </c>
      <c r="G637" s="219" t="s">
        <v>386</v>
      </c>
      <c r="H637" s="220">
        <v>1</v>
      </c>
      <c r="I637" s="221"/>
      <c r="J637" s="222">
        <f>ROUND(I637*H637,2)</f>
        <v>0</v>
      </c>
      <c r="K637" s="218" t="s">
        <v>202</v>
      </c>
      <c r="L637" s="47"/>
      <c r="M637" s="223" t="s">
        <v>19</v>
      </c>
      <c r="N637" s="224" t="s">
        <v>45</v>
      </c>
      <c r="O637" s="87"/>
      <c r="P637" s="225">
        <f>O637*H637</f>
        <v>0</v>
      </c>
      <c r="Q637" s="225">
        <v>0</v>
      </c>
      <c r="R637" s="225">
        <f>Q637*H637</f>
        <v>0</v>
      </c>
      <c r="S637" s="225">
        <v>0</v>
      </c>
      <c r="T637" s="226">
        <f>S637*H637</f>
        <v>0</v>
      </c>
      <c r="U637" s="41"/>
      <c r="V637" s="41"/>
      <c r="W637" s="41"/>
      <c r="X637" s="41"/>
      <c r="Y637" s="41"/>
      <c r="Z637" s="41"/>
      <c r="AA637" s="41"/>
      <c r="AB637" s="41"/>
      <c r="AC637" s="41"/>
      <c r="AD637" s="41"/>
      <c r="AE637" s="41"/>
      <c r="AR637" s="227" t="s">
        <v>279</v>
      </c>
      <c r="AT637" s="227" t="s">
        <v>182</v>
      </c>
      <c r="AU637" s="227" t="s">
        <v>83</v>
      </c>
      <c r="AY637" s="20" t="s">
        <v>180</v>
      </c>
      <c r="BE637" s="228">
        <f>IF(N637="základní",J637,0)</f>
        <v>0</v>
      </c>
      <c r="BF637" s="228">
        <f>IF(N637="snížená",J637,0)</f>
        <v>0</v>
      </c>
      <c r="BG637" s="228">
        <f>IF(N637="zákl. přenesená",J637,0)</f>
        <v>0</v>
      </c>
      <c r="BH637" s="228">
        <f>IF(N637="sníž. přenesená",J637,0)</f>
        <v>0</v>
      </c>
      <c r="BI637" s="228">
        <f>IF(N637="nulová",J637,0)</f>
        <v>0</v>
      </c>
      <c r="BJ637" s="20" t="s">
        <v>81</v>
      </c>
      <c r="BK637" s="228">
        <f>ROUND(I637*H637,2)</f>
        <v>0</v>
      </c>
      <c r="BL637" s="20" t="s">
        <v>279</v>
      </c>
      <c r="BM637" s="227" t="s">
        <v>1074</v>
      </c>
    </row>
    <row r="638" s="14" customFormat="1">
      <c r="A638" s="14"/>
      <c r="B638" s="245"/>
      <c r="C638" s="246"/>
      <c r="D638" s="236" t="s">
        <v>190</v>
      </c>
      <c r="E638" s="247" t="s">
        <v>19</v>
      </c>
      <c r="F638" s="248" t="s">
        <v>1075</v>
      </c>
      <c r="G638" s="246"/>
      <c r="H638" s="249">
        <v>1</v>
      </c>
      <c r="I638" s="250"/>
      <c r="J638" s="246"/>
      <c r="K638" s="246"/>
      <c r="L638" s="251"/>
      <c r="M638" s="252"/>
      <c r="N638" s="253"/>
      <c r="O638" s="253"/>
      <c r="P638" s="253"/>
      <c r="Q638" s="253"/>
      <c r="R638" s="253"/>
      <c r="S638" s="253"/>
      <c r="T638" s="254"/>
      <c r="U638" s="14"/>
      <c r="V638" s="14"/>
      <c r="W638" s="14"/>
      <c r="X638" s="14"/>
      <c r="Y638" s="14"/>
      <c r="Z638" s="14"/>
      <c r="AA638" s="14"/>
      <c r="AB638" s="14"/>
      <c r="AC638" s="14"/>
      <c r="AD638" s="14"/>
      <c r="AE638" s="14"/>
      <c r="AT638" s="255" t="s">
        <v>190</v>
      </c>
      <c r="AU638" s="255" t="s">
        <v>83</v>
      </c>
      <c r="AV638" s="14" t="s">
        <v>83</v>
      </c>
      <c r="AW638" s="14" t="s">
        <v>34</v>
      </c>
      <c r="AX638" s="14" t="s">
        <v>81</v>
      </c>
      <c r="AY638" s="255" t="s">
        <v>180</v>
      </c>
    </row>
    <row r="639" s="2" customFormat="1" ht="16.5" customHeight="1">
      <c r="A639" s="41"/>
      <c r="B639" s="42"/>
      <c r="C639" s="278" t="s">
        <v>1076</v>
      </c>
      <c r="D639" s="278" t="s">
        <v>330</v>
      </c>
      <c r="E639" s="279" t="s">
        <v>1077</v>
      </c>
      <c r="F639" s="280" t="s">
        <v>1078</v>
      </c>
      <c r="G639" s="281" t="s">
        <v>122</v>
      </c>
      <c r="H639" s="282">
        <v>1.1000000000000001</v>
      </c>
      <c r="I639" s="283"/>
      <c r="J639" s="284">
        <f>ROUND(I639*H639,2)</f>
        <v>0</v>
      </c>
      <c r="K639" s="280" t="s">
        <v>202</v>
      </c>
      <c r="L639" s="285"/>
      <c r="M639" s="286" t="s">
        <v>19</v>
      </c>
      <c r="N639" s="287" t="s">
        <v>45</v>
      </c>
      <c r="O639" s="87"/>
      <c r="P639" s="225">
        <f>O639*H639</f>
        <v>0</v>
      </c>
      <c r="Q639" s="225">
        <v>0.01</v>
      </c>
      <c r="R639" s="225">
        <f>Q639*H639</f>
        <v>0.011000000000000001</v>
      </c>
      <c r="S639" s="225">
        <v>0</v>
      </c>
      <c r="T639" s="226">
        <f>S639*H639</f>
        <v>0</v>
      </c>
      <c r="U639" s="41"/>
      <c r="V639" s="41"/>
      <c r="W639" s="41"/>
      <c r="X639" s="41"/>
      <c r="Y639" s="41"/>
      <c r="Z639" s="41"/>
      <c r="AA639" s="41"/>
      <c r="AB639" s="41"/>
      <c r="AC639" s="41"/>
      <c r="AD639" s="41"/>
      <c r="AE639" s="41"/>
      <c r="AR639" s="227" t="s">
        <v>409</v>
      </c>
      <c r="AT639" s="227" t="s">
        <v>330</v>
      </c>
      <c r="AU639" s="227" t="s">
        <v>83</v>
      </c>
      <c r="AY639" s="20" t="s">
        <v>180</v>
      </c>
      <c r="BE639" s="228">
        <f>IF(N639="základní",J639,0)</f>
        <v>0</v>
      </c>
      <c r="BF639" s="228">
        <f>IF(N639="snížená",J639,0)</f>
        <v>0</v>
      </c>
      <c r="BG639" s="228">
        <f>IF(N639="zákl. přenesená",J639,0)</f>
        <v>0</v>
      </c>
      <c r="BH639" s="228">
        <f>IF(N639="sníž. přenesená",J639,0)</f>
        <v>0</v>
      </c>
      <c r="BI639" s="228">
        <f>IF(N639="nulová",J639,0)</f>
        <v>0</v>
      </c>
      <c r="BJ639" s="20" t="s">
        <v>81</v>
      </c>
      <c r="BK639" s="228">
        <f>ROUND(I639*H639,2)</f>
        <v>0</v>
      </c>
      <c r="BL639" s="20" t="s">
        <v>279</v>
      </c>
      <c r="BM639" s="227" t="s">
        <v>1079</v>
      </c>
    </row>
    <row r="640" s="14" customFormat="1">
      <c r="A640" s="14"/>
      <c r="B640" s="245"/>
      <c r="C640" s="246"/>
      <c r="D640" s="236" t="s">
        <v>190</v>
      </c>
      <c r="E640" s="246"/>
      <c r="F640" s="248" t="s">
        <v>1080</v>
      </c>
      <c r="G640" s="246"/>
      <c r="H640" s="249">
        <v>1.1000000000000001</v>
      </c>
      <c r="I640" s="250"/>
      <c r="J640" s="246"/>
      <c r="K640" s="246"/>
      <c r="L640" s="251"/>
      <c r="M640" s="252"/>
      <c r="N640" s="253"/>
      <c r="O640" s="253"/>
      <c r="P640" s="253"/>
      <c r="Q640" s="253"/>
      <c r="R640" s="253"/>
      <c r="S640" s="253"/>
      <c r="T640" s="254"/>
      <c r="U640" s="14"/>
      <c r="V640" s="14"/>
      <c r="W640" s="14"/>
      <c r="X640" s="14"/>
      <c r="Y640" s="14"/>
      <c r="Z640" s="14"/>
      <c r="AA640" s="14"/>
      <c r="AB640" s="14"/>
      <c r="AC640" s="14"/>
      <c r="AD640" s="14"/>
      <c r="AE640" s="14"/>
      <c r="AT640" s="255" t="s">
        <v>190</v>
      </c>
      <c r="AU640" s="255" t="s">
        <v>83</v>
      </c>
      <c r="AV640" s="14" t="s">
        <v>83</v>
      </c>
      <c r="AW640" s="14" t="s">
        <v>4</v>
      </c>
      <c r="AX640" s="14" t="s">
        <v>81</v>
      </c>
      <c r="AY640" s="255" t="s">
        <v>180</v>
      </c>
    </row>
    <row r="641" s="2" customFormat="1" ht="16.5" customHeight="1">
      <c r="A641" s="41"/>
      <c r="B641" s="42"/>
      <c r="C641" s="216" t="s">
        <v>1081</v>
      </c>
      <c r="D641" s="216" t="s">
        <v>182</v>
      </c>
      <c r="E641" s="217" t="s">
        <v>1082</v>
      </c>
      <c r="F641" s="218" t="s">
        <v>1083</v>
      </c>
      <c r="G641" s="219" t="s">
        <v>386</v>
      </c>
      <c r="H641" s="220">
        <v>4</v>
      </c>
      <c r="I641" s="221"/>
      <c r="J641" s="222">
        <f>ROUND(I641*H641,2)</f>
        <v>0</v>
      </c>
      <c r="K641" s="218" t="s">
        <v>202</v>
      </c>
      <c r="L641" s="47"/>
      <c r="M641" s="223" t="s">
        <v>19</v>
      </c>
      <c r="N641" s="224" t="s">
        <v>45</v>
      </c>
      <c r="O641" s="87"/>
      <c r="P641" s="225">
        <f>O641*H641</f>
        <v>0</v>
      </c>
      <c r="Q641" s="225">
        <v>0</v>
      </c>
      <c r="R641" s="225">
        <f>Q641*H641</f>
        <v>0</v>
      </c>
      <c r="S641" s="225">
        <v>0</v>
      </c>
      <c r="T641" s="226">
        <f>S641*H641</f>
        <v>0</v>
      </c>
      <c r="U641" s="41"/>
      <c r="V641" s="41"/>
      <c r="W641" s="41"/>
      <c r="X641" s="41"/>
      <c r="Y641" s="41"/>
      <c r="Z641" s="41"/>
      <c r="AA641" s="41"/>
      <c r="AB641" s="41"/>
      <c r="AC641" s="41"/>
      <c r="AD641" s="41"/>
      <c r="AE641" s="41"/>
      <c r="AR641" s="227" t="s">
        <v>279</v>
      </c>
      <c r="AT641" s="227" t="s">
        <v>182</v>
      </c>
      <c r="AU641" s="227" t="s">
        <v>83</v>
      </c>
      <c r="AY641" s="20" t="s">
        <v>180</v>
      </c>
      <c r="BE641" s="228">
        <f>IF(N641="základní",J641,0)</f>
        <v>0</v>
      </c>
      <c r="BF641" s="228">
        <f>IF(N641="snížená",J641,0)</f>
        <v>0</v>
      </c>
      <c r="BG641" s="228">
        <f>IF(N641="zákl. přenesená",J641,0)</f>
        <v>0</v>
      </c>
      <c r="BH641" s="228">
        <f>IF(N641="sníž. přenesená",J641,0)</f>
        <v>0</v>
      </c>
      <c r="BI641" s="228">
        <f>IF(N641="nulová",J641,0)</f>
        <v>0</v>
      </c>
      <c r="BJ641" s="20" t="s">
        <v>81</v>
      </c>
      <c r="BK641" s="228">
        <f>ROUND(I641*H641,2)</f>
        <v>0</v>
      </c>
      <c r="BL641" s="20" t="s">
        <v>279</v>
      </c>
      <c r="BM641" s="227" t="s">
        <v>1084</v>
      </c>
    </row>
    <row r="642" s="14" customFormat="1">
      <c r="A642" s="14"/>
      <c r="B642" s="245"/>
      <c r="C642" s="246"/>
      <c r="D642" s="236" t="s">
        <v>190</v>
      </c>
      <c r="E642" s="247" t="s">
        <v>19</v>
      </c>
      <c r="F642" s="248" t="s">
        <v>1085</v>
      </c>
      <c r="G642" s="246"/>
      <c r="H642" s="249">
        <v>4</v>
      </c>
      <c r="I642" s="250"/>
      <c r="J642" s="246"/>
      <c r="K642" s="246"/>
      <c r="L642" s="251"/>
      <c r="M642" s="252"/>
      <c r="N642" s="253"/>
      <c r="O642" s="253"/>
      <c r="P642" s="253"/>
      <c r="Q642" s="253"/>
      <c r="R642" s="253"/>
      <c r="S642" s="253"/>
      <c r="T642" s="254"/>
      <c r="U642" s="14"/>
      <c r="V642" s="14"/>
      <c r="W642" s="14"/>
      <c r="X642" s="14"/>
      <c r="Y642" s="14"/>
      <c r="Z642" s="14"/>
      <c r="AA642" s="14"/>
      <c r="AB642" s="14"/>
      <c r="AC642" s="14"/>
      <c r="AD642" s="14"/>
      <c r="AE642" s="14"/>
      <c r="AT642" s="255" t="s">
        <v>190</v>
      </c>
      <c r="AU642" s="255" t="s">
        <v>83</v>
      </c>
      <c r="AV642" s="14" t="s">
        <v>83</v>
      </c>
      <c r="AW642" s="14" t="s">
        <v>34</v>
      </c>
      <c r="AX642" s="14" t="s">
        <v>81</v>
      </c>
      <c r="AY642" s="255" t="s">
        <v>180</v>
      </c>
    </row>
    <row r="643" s="2" customFormat="1" ht="16.5" customHeight="1">
      <c r="A643" s="41"/>
      <c r="B643" s="42"/>
      <c r="C643" s="278" t="s">
        <v>1086</v>
      </c>
      <c r="D643" s="278" t="s">
        <v>330</v>
      </c>
      <c r="E643" s="279" t="s">
        <v>1087</v>
      </c>
      <c r="F643" s="280" t="s">
        <v>1088</v>
      </c>
      <c r="G643" s="281" t="s">
        <v>386</v>
      </c>
      <c r="H643" s="282">
        <v>4</v>
      </c>
      <c r="I643" s="283"/>
      <c r="J643" s="284">
        <f>ROUND(I643*H643,2)</f>
        <v>0</v>
      </c>
      <c r="K643" s="280" t="s">
        <v>202</v>
      </c>
      <c r="L643" s="285"/>
      <c r="M643" s="286" t="s">
        <v>19</v>
      </c>
      <c r="N643" s="287" t="s">
        <v>45</v>
      </c>
      <c r="O643" s="87"/>
      <c r="P643" s="225">
        <f>O643*H643</f>
        <v>0</v>
      </c>
      <c r="Q643" s="225">
        <v>0.0025999999999999999</v>
      </c>
      <c r="R643" s="225">
        <f>Q643*H643</f>
        <v>0.0104</v>
      </c>
      <c r="S643" s="225">
        <v>0</v>
      </c>
      <c r="T643" s="226">
        <f>S643*H643</f>
        <v>0</v>
      </c>
      <c r="U643" s="41"/>
      <c r="V643" s="41"/>
      <c r="W643" s="41"/>
      <c r="X643" s="41"/>
      <c r="Y643" s="41"/>
      <c r="Z643" s="41"/>
      <c r="AA643" s="41"/>
      <c r="AB643" s="41"/>
      <c r="AC643" s="41"/>
      <c r="AD643" s="41"/>
      <c r="AE643" s="41"/>
      <c r="AR643" s="227" t="s">
        <v>409</v>
      </c>
      <c r="AT643" s="227" t="s">
        <v>330</v>
      </c>
      <c r="AU643" s="227" t="s">
        <v>83</v>
      </c>
      <c r="AY643" s="20" t="s">
        <v>180</v>
      </c>
      <c r="BE643" s="228">
        <f>IF(N643="základní",J643,0)</f>
        <v>0</v>
      </c>
      <c r="BF643" s="228">
        <f>IF(N643="snížená",J643,0)</f>
        <v>0</v>
      </c>
      <c r="BG643" s="228">
        <f>IF(N643="zákl. přenesená",J643,0)</f>
        <v>0</v>
      </c>
      <c r="BH643" s="228">
        <f>IF(N643="sníž. přenesená",J643,0)</f>
        <v>0</v>
      </c>
      <c r="BI643" s="228">
        <f>IF(N643="nulová",J643,0)</f>
        <v>0</v>
      </c>
      <c r="BJ643" s="20" t="s">
        <v>81</v>
      </c>
      <c r="BK643" s="228">
        <f>ROUND(I643*H643,2)</f>
        <v>0</v>
      </c>
      <c r="BL643" s="20" t="s">
        <v>279</v>
      </c>
      <c r="BM643" s="227" t="s">
        <v>1089</v>
      </c>
    </row>
    <row r="644" s="2" customFormat="1" ht="24.15" customHeight="1">
      <c r="A644" s="41"/>
      <c r="B644" s="42"/>
      <c r="C644" s="216" t="s">
        <v>1090</v>
      </c>
      <c r="D644" s="216" t="s">
        <v>182</v>
      </c>
      <c r="E644" s="217" t="s">
        <v>1091</v>
      </c>
      <c r="F644" s="218" t="s">
        <v>1092</v>
      </c>
      <c r="G644" s="219" t="s">
        <v>231</v>
      </c>
      <c r="H644" s="220">
        <v>0.023</v>
      </c>
      <c r="I644" s="221"/>
      <c r="J644" s="222">
        <f>ROUND(I644*H644,2)</f>
        <v>0</v>
      </c>
      <c r="K644" s="218" t="s">
        <v>202</v>
      </c>
      <c r="L644" s="47"/>
      <c r="M644" s="223" t="s">
        <v>19</v>
      </c>
      <c r="N644" s="224" t="s">
        <v>45</v>
      </c>
      <c r="O644" s="87"/>
      <c r="P644" s="225">
        <f>O644*H644</f>
        <v>0</v>
      </c>
      <c r="Q644" s="225">
        <v>0</v>
      </c>
      <c r="R644" s="225">
        <f>Q644*H644</f>
        <v>0</v>
      </c>
      <c r="S644" s="225">
        <v>0</v>
      </c>
      <c r="T644" s="226">
        <f>S644*H644</f>
        <v>0</v>
      </c>
      <c r="U644" s="41"/>
      <c r="V644" s="41"/>
      <c r="W644" s="41"/>
      <c r="X644" s="41"/>
      <c r="Y644" s="41"/>
      <c r="Z644" s="41"/>
      <c r="AA644" s="41"/>
      <c r="AB644" s="41"/>
      <c r="AC644" s="41"/>
      <c r="AD644" s="41"/>
      <c r="AE644" s="41"/>
      <c r="AR644" s="227" t="s">
        <v>279</v>
      </c>
      <c r="AT644" s="227" t="s">
        <v>182</v>
      </c>
      <c r="AU644" s="227" t="s">
        <v>83</v>
      </c>
      <c r="AY644" s="20" t="s">
        <v>180</v>
      </c>
      <c r="BE644" s="228">
        <f>IF(N644="základní",J644,0)</f>
        <v>0</v>
      </c>
      <c r="BF644" s="228">
        <f>IF(N644="snížená",J644,0)</f>
        <v>0</v>
      </c>
      <c r="BG644" s="228">
        <f>IF(N644="zákl. přenesená",J644,0)</f>
        <v>0</v>
      </c>
      <c r="BH644" s="228">
        <f>IF(N644="sníž. přenesená",J644,0)</f>
        <v>0</v>
      </c>
      <c r="BI644" s="228">
        <f>IF(N644="nulová",J644,0)</f>
        <v>0</v>
      </c>
      <c r="BJ644" s="20" t="s">
        <v>81</v>
      </c>
      <c r="BK644" s="228">
        <f>ROUND(I644*H644,2)</f>
        <v>0</v>
      </c>
      <c r="BL644" s="20" t="s">
        <v>279</v>
      </c>
      <c r="BM644" s="227" t="s">
        <v>1093</v>
      </c>
    </row>
    <row r="645" s="12" customFormat="1" ht="22.8" customHeight="1">
      <c r="A645" s="12"/>
      <c r="B645" s="200"/>
      <c r="C645" s="201"/>
      <c r="D645" s="202" t="s">
        <v>73</v>
      </c>
      <c r="E645" s="214" t="s">
        <v>1094</v>
      </c>
      <c r="F645" s="214" t="s">
        <v>1095</v>
      </c>
      <c r="G645" s="201"/>
      <c r="H645" s="201"/>
      <c r="I645" s="204"/>
      <c r="J645" s="215">
        <f>BK645</f>
        <v>0</v>
      </c>
      <c r="K645" s="201"/>
      <c r="L645" s="206"/>
      <c r="M645" s="207"/>
      <c r="N645" s="208"/>
      <c r="O645" s="208"/>
      <c r="P645" s="209">
        <f>SUM(P646:P670)</f>
        <v>0</v>
      </c>
      <c r="Q645" s="208"/>
      <c r="R645" s="209">
        <f>SUM(R646:R670)</f>
        <v>0.68251660000000003</v>
      </c>
      <c r="S645" s="208"/>
      <c r="T645" s="210">
        <f>SUM(T646:T670)</f>
        <v>0</v>
      </c>
      <c r="U645" s="12"/>
      <c r="V645" s="12"/>
      <c r="W645" s="12"/>
      <c r="X645" s="12"/>
      <c r="Y645" s="12"/>
      <c r="Z645" s="12"/>
      <c r="AA645" s="12"/>
      <c r="AB645" s="12"/>
      <c r="AC645" s="12"/>
      <c r="AD645" s="12"/>
      <c r="AE645" s="12"/>
      <c r="AR645" s="211" t="s">
        <v>83</v>
      </c>
      <c r="AT645" s="212" t="s">
        <v>73</v>
      </c>
      <c r="AU645" s="212" t="s">
        <v>81</v>
      </c>
      <c r="AY645" s="211" t="s">
        <v>180</v>
      </c>
      <c r="BK645" s="213">
        <f>SUM(BK646:BK670)</f>
        <v>0</v>
      </c>
    </row>
    <row r="646" s="2" customFormat="1" ht="24.15" customHeight="1">
      <c r="A646" s="41"/>
      <c r="B646" s="42"/>
      <c r="C646" s="216" t="s">
        <v>1096</v>
      </c>
      <c r="D646" s="216" t="s">
        <v>182</v>
      </c>
      <c r="E646" s="217" t="s">
        <v>1097</v>
      </c>
      <c r="F646" s="218" t="s">
        <v>1098</v>
      </c>
      <c r="G646" s="219" t="s">
        <v>350</v>
      </c>
      <c r="H646" s="220">
        <v>5.5</v>
      </c>
      <c r="I646" s="221"/>
      <c r="J646" s="222">
        <f>ROUND(I646*H646,2)</f>
        <v>0</v>
      </c>
      <c r="K646" s="218" t="s">
        <v>185</v>
      </c>
      <c r="L646" s="47"/>
      <c r="M646" s="223" t="s">
        <v>19</v>
      </c>
      <c r="N646" s="224" t="s">
        <v>45</v>
      </c>
      <c r="O646" s="87"/>
      <c r="P646" s="225">
        <f>O646*H646</f>
        <v>0</v>
      </c>
      <c r="Q646" s="225">
        <v>0.00042999999999999999</v>
      </c>
      <c r="R646" s="225">
        <f>Q646*H646</f>
        <v>0.0023649999999999999</v>
      </c>
      <c r="S646" s="225">
        <v>0</v>
      </c>
      <c r="T646" s="226">
        <f>S646*H646</f>
        <v>0</v>
      </c>
      <c r="U646" s="41"/>
      <c r="V646" s="41"/>
      <c r="W646" s="41"/>
      <c r="X646" s="41"/>
      <c r="Y646" s="41"/>
      <c r="Z646" s="41"/>
      <c r="AA646" s="41"/>
      <c r="AB646" s="41"/>
      <c r="AC646" s="41"/>
      <c r="AD646" s="41"/>
      <c r="AE646" s="41"/>
      <c r="AR646" s="227" t="s">
        <v>279</v>
      </c>
      <c r="AT646" s="227" t="s">
        <v>182</v>
      </c>
      <c r="AU646" s="227" t="s">
        <v>83</v>
      </c>
      <c r="AY646" s="20" t="s">
        <v>180</v>
      </c>
      <c r="BE646" s="228">
        <f>IF(N646="základní",J646,0)</f>
        <v>0</v>
      </c>
      <c r="BF646" s="228">
        <f>IF(N646="snížená",J646,0)</f>
        <v>0</v>
      </c>
      <c r="BG646" s="228">
        <f>IF(N646="zákl. přenesená",J646,0)</f>
        <v>0</v>
      </c>
      <c r="BH646" s="228">
        <f>IF(N646="sníž. přenesená",J646,0)</f>
        <v>0</v>
      </c>
      <c r="BI646" s="228">
        <f>IF(N646="nulová",J646,0)</f>
        <v>0</v>
      </c>
      <c r="BJ646" s="20" t="s">
        <v>81</v>
      </c>
      <c r="BK646" s="228">
        <f>ROUND(I646*H646,2)</f>
        <v>0</v>
      </c>
      <c r="BL646" s="20" t="s">
        <v>279</v>
      </c>
      <c r="BM646" s="227" t="s">
        <v>1099</v>
      </c>
    </row>
    <row r="647" s="2" customFormat="1">
      <c r="A647" s="41"/>
      <c r="B647" s="42"/>
      <c r="C647" s="43"/>
      <c r="D647" s="229" t="s">
        <v>188</v>
      </c>
      <c r="E647" s="43"/>
      <c r="F647" s="230" t="s">
        <v>1100</v>
      </c>
      <c r="G647" s="43"/>
      <c r="H647" s="43"/>
      <c r="I647" s="231"/>
      <c r="J647" s="43"/>
      <c r="K647" s="43"/>
      <c r="L647" s="47"/>
      <c r="M647" s="232"/>
      <c r="N647" s="233"/>
      <c r="O647" s="87"/>
      <c r="P647" s="87"/>
      <c r="Q647" s="87"/>
      <c r="R647" s="87"/>
      <c r="S647" s="87"/>
      <c r="T647" s="88"/>
      <c r="U647" s="41"/>
      <c r="V647" s="41"/>
      <c r="W647" s="41"/>
      <c r="X647" s="41"/>
      <c r="Y647" s="41"/>
      <c r="Z647" s="41"/>
      <c r="AA647" s="41"/>
      <c r="AB647" s="41"/>
      <c r="AC647" s="41"/>
      <c r="AD647" s="41"/>
      <c r="AE647" s="41"/>
      <c r="AT647" s="20" t="s">
        <v>188</v>
      </c>
      <c r="AU647" s="20" t="s">
        <v>83</v>
      </c>
    </row>
    <row r="648" s="14" customFormat="1">
      <c r="A648" s="14"/>
      <c r="B648" s="245"/>
      <c r="C648" s="246"/>
      <c r="D648" s="236" t="s">
        <v>190</v>
      </c>
      <c r="E648" s="247" t="s">
        <v>19</v>
      </c>
      <c r="F648" s="248" t="s">
        <v>1101</v>
      </c>
      <c r="G648" s="246"/>
      <c r="H648" s="249">
        <v>5.5</v>
      </c>
      <c r="I648" s="250"/>
      <c r="J648" s="246"/>
      <c r="K648" s="246"/>
      <c r="L648" s="251"/>
      <c r="M648" s="252"/>
      <c r="N648" s="253"/>
      <c r="O648" s="253"/>
      <c r="P648" s="253"/>
      <c r="Q648" s="253"/>
      <c r="R648" s="253"/>
      <c r="S648" s="253"/>
      <c r="T648" s="254"/>
      <c r="U648" s="14"/>
      <c r="V648" s="14"/>
      <c r="W648" s="14"/>
      <c r="X648" s="14"/>
      <c r="Y648" s="14"/>
      <c r="Z648" s="14"/>
      <c r="AA648" s="14"/>
      <c r="AB648" s="14"/>
      <c r="AC648" s="14"/>
      <c r="AD648" s="14"/>
      <c r="AE648" s="14"/>
      <c r="AT648" s="255" t="s">
        <v>190</v>
      </c>
      <c r="AU648" s="255" t="s">
        <v>83</v>
      </c>
      <c r="AV648" s="14" t="s">
        <v>83</v>
      </c>
      <c r="AW648" s="14" t="s">
        <v>34</v>
      </c>
      <c r="AX648" s="14" t="s">
        <v>81</v>
      </c>
      <c r="AY648" s="255" t="s">
        <v>180</v>
      </c>
    </row>
    <row r="649" s="2" customFormat="1" ht="16.5" customHeight="1">
      <c r="A649" s="41"/>
      <c r="B649" s="42"/>
      <c r="C649" s="278" t="s">
        <v>1102</v>
      </c>
      <c r="D649" s="278" t="s">
        <v>330</v>
      </c>
      <c r="E649" s="279" t="s">
        <v>1103</v>
      </c>
      <c r="F649" s="280" t="s">
        <v>1104</v>
      </c>
      <c r="G649" s="281" t="s">
        <v>350</v>
      </c>
      <c r="H649" s="282">
        <v>6.0499999999999998</v>
      </c>
      <c r="I649" s="283"/>
      <c r="J649" s="284">
        <f>ROUND(I649*H649,2)</f>
        <v>0</v>
      </c>
      <c r="K649" s="280" t="s">
        <v>185</v>
      </c>
      <c r="L649" s="285"/>
      <c r="M649" s="286" t="s">
        <v>19</v>
      </c>
      <c r="N649" s="287" t="s">
        <v>45</v>
      </c>
      <c r="O649" s="87"/>
      <c r="P649" s="225">
        <f>O649*H649</f>
        <v>0</v>
      </c>
      <c r="Q649" s="225">
        <v>0.00264</v>
      </c>
      <c r="R649" s="225">
        <f>Q649*H649</f>
        <v>0.015972</v>
      </c>
      <c r="S649" s="225">
        <v>0</v>
      </c>
      <c r="T649" s="226">
        <f>S649*H649</f>
        <v>0</v>
      </c>
      <c r="U649" s="41"/>
      <c r="V649" s="41"/>
      <c r="W649" s="41"/>
      <c r="X649" s="41"/>
      <c r="Y649" s="41"/>
      <c r="Z649" s="41"/>
      <c r="AA649" s="41"/>
      <c r="AB649" s="41"/>
      <c r="AC649" s="41"/>
      <c r="AD649" s="41"/>
      <c r="AE649" s="41"/>
      <c r="AR649" s="227" t="s">
        <v>409</v>
      </c>
      <c r="AT649" s="227" t="s">
        <v>330</v>
      </c>
      <c r="AU649" s="227" t="s">
        <v>83</v>
      </c>
      <c r="AY649" s="20" t="s">
        <v>180</v>
      </c>
      <c r="BE649" s="228">
        <f>IF(N649="základní",J649,0)</f>
        <v>0</v>
      </c>
      <c r="BF649" s="228">
        <f>IF(N649="snížená",J649,0)</f>
        <v>0</v>
      </c>
      <c r="BG649" s="228">
        <f>IF(N649="zákl. přenesená",J649,0)</f>
        <v>0</v>
      </c>
      <c r="BH649" s="228">
        <f>IF(N649="sníž. přenesená",J649,0)</f>
        <v>0</v>
      </c>
      <c r="BI649" s="228">
        <f>IF(N649="nulová",J649,0)</f>
        <v>0</v>
      </c>
      <c r="BJ649" s="20" t="s">
        <v>81</v>
      </c>
      <c r="BK649" s="228">
        <f>ROUND(I649*H649,2)</f>
        <v>0</v>
      </c>
      <c r="BL649" s="20" t="s">
        <v>279</v>
      </c>
      <c r="BM649" s="227" t="s">
        <v>1105</v>
      </c>
    </row>
    <row r="650" s="14" customFormat="1">
      <c r="A650" s="14"/>
      <c r="B650" s="245"/>
      <c r="C650" s="246"/>
      <c r="D650" s="236" t="s">
        <v>190</v>
      </c>
      <c r="E650" s="247" t="s">
        <v>19</v>
      </c>
      <c r="F650" s="248" t="s">
        <v>1106</v>
      </c>
      <c r="G650" s="246"/>
      <c r="H650" s="249">
        <v>5.5</v>
      </c>
      <c r="I650" s="250"/>
      <c r="J650" s="246"/>
      <c r="K650" s="246"/>
      <c r="L650" s="251"/>
      <c r="M650" s="252"/>
      <c r="N650" s="253"/>
      <c r="O650" s="253"/>
      <c r="P650" s="253"/>
      <c r="Q650" s="253"/>
      <c r="R650" s="253"/>
      <c r="S650" s="253"/>
      <c r="T650" s="254"/>
      <c r="U650" s="14"/>
      <c r="V650" s="14"/>
      <c r="W650" s="14"/>
      <c r="X650" s="14"/>
      <c r="Y650" s="14"/>
      <c r="Z650" s="14"/>
      <c r="AA650" s="14"/>
      <c r="AB650" s="14"/>
      <c r="AC650" s="14"/>
      <c r="AD650" s="14"/>
      <c r="AE650" s="14"/>
      <c r="AT650" s="255" t="s">
        <v>190</v>
      </c>
      <c r="AU650" s="255" t="s">
        <v>83</v>
      </c>
      <c r="AV650" s="14" t="s">
        <v>83</v>
      </c>
      <c r="AW650" s="14" t="s">
        <v>34</v>
      </c>
      <c r="AX650" s="14" t="s">
        <v>81</v>
      </c>
      <c r="AY650" s="255" t="s">
        <v>180</v>
      </c>
    </row>
    <row r="651" s="14" customFormat="1">
      <c r="A651" s="14"/>
      <c r="B651" s="245"/>
      <c r="C651" s="246"/>
      <c r="D651" s="236" t="s">
        <v>190</v>
      </c>
      <c r="E651" s="246"/>
      <c r="F651" s="248" t="s">
        <v>1107</v>
      </c>
      <c r="G651" s="246"/>
      <c r="H651" s="249">
        <v>6.0499999999999998</v>
      </c>
      <c r="I651" s="250"/>
      <c r="J651" s="246"/>
      <c r="K651" s="246"/>
      <c r="L651" s="251"/>
      <c r="M651" s="252"/>
      <c r="N651" s="253"/>
      <c r="O651" s="253"/>
      <c r="P651" s="253"/>
      <c r="Q651" s="253"/>
      <c r="R651" s="253"/>
      <c r="S651" s="253"/>
      <c r="T651" s="254"/>
      <c r="U651" s="14"/>
      <c r="V651" s="14"/>
      <c r="W651" s="14"/>
      <c r="X651" s="14"/>
      <c r="Y651" s="14"/>
      <c r="Z651" s="14"/>
      <c r="AA651" s="14"/>
      <c r="AB651" s="14"/>
      <c r="AC651" s="14"/>
      <c r="AD651" s="14"/>
      <c r="AE651" s="14"/>
      <c r="AT651" s="255" t="s">
        <v>190</v>
      </c>
      <c r="AU651" s="255" t="s">
        <v>83</v>
      </c>
      <c r="AV651" s="14" t="s">
        <v>83</v>
      </c>
      <c r="AW651" s="14" t="s">
        <v>4</v>
      </c>
      <c r="AX651" s="14" t="s">
        <v>81</v>
      </c>
      <c r="AY651" s="255" t="s">
        <v>180</v>
      </c>
    </row>
    <row r="652" s="2" customFormat="1" ht="24.15" customHeight="1">
      <c r="A652" s="41"/>
      <c r="B652" s="42"/>
      <c r="C652" s="216" t="s">
        <v>1108</v>
      </c>
      <c r="D652" s="216" t="s">
        <v>182</v>
      </c>
      <c r="E652" s="217" t="s">
        <v>1109</v>
      </c>
      <c r="F652" s="218" t="s">
        <v>1110</v>
      </c>
      <c r="G652" s="219" t="s">
        <v>122</v>
      </c>
      <c r="H652" s="220">
        <v>21.370000000000001</v>
      </c>
      <c r="I652" s="221"/>
      <c r="J652" s="222">
        <f>ROUND(I652*H652,2)</f>
        <v>0</v>
      </c>
      <c r="K652" s="218" t="s">
        <v>185</v>
      </c>
      <c r="L652" s="47"/>
      <c r="M652" s="223" t="s">
        <v>19</v>
      </c>
      <c r="N652" s="224" t="s">
        <v>45</v>
      </c>
      <c r="O652" s="87"/>
      <c r="P652" s="225">
        <f>O652*H652</f>
        <v>0</v>
      </c>
      <c r="Q652" s="225">
        <v>0.0053800000000000002</v>
      </c>
      <c r="R652" s="225">
        <f>Q652*H652</f>
        <v>0.11497060000000001</v>
      </c>
      <c r="S652" s="225">
        <v>0</v>
      </c>
      <c r="T652" s="226">
        <f>S652*H652</f>
        <v>0</v>
      </c>
      <c r="U652" s="41"/>
      <c r="V652" s="41"/>
      <c r="W652" s="41"/>
      <c r="X652" s="41"/>
      <c r="Y652" s="41"/>
      <c r="Z652" s="41"/>
      <c r="AA652" s="41"/>
      <c r="AB652" s="41"/>
      <c r="AC652" s="41"/>
      <c r="AD652" s="41"/>
      <c r="AE652" s="41"/>
      <c r="AR652" s="227" t="s">
        <v>279</v>
      </c>
      <c r="AT652" s="227" t="s">
        <v>182</v>
      </c>
      <c r="AU652" s="227" t="s">
        <v>83</v>
      </c>
      <c r="AY652" s="20" t="s">
        <v>180</v>
      </c>
      <c r="BE652" s="228">
        <f>IF(N652="základní",J652,0)</f>
        <v>0</v>
      </c>
      <c r="BF652" s="228">
        <f>IF(N652="snížená",J652,0)</f>
        <v>0</v>
      </c>
      <c r="BG652" s="228">
        <f>IF(N652="zákl. přenesená",J652,0)</f>
        <v>0</v>
      </c>
      <c r="BH652" s="228">
        <f>IF(N652="sníž. přenesená",J652,0)</f>
        <v>0</v>
      </c>
      <c r="BI652" s="228">
        <f>IF(N652="nulová",J652,0)</f>
        <v>0</v>
      </c>
      <c r="BJ652" s="20" t="s">
        <v>81</v>
      </c>
      <c r="BK652" s="228">
        <f>ROUND(I652*H652,2)</f>
        <v>0</v>
      </c>
      <c r="BL652" s="20" t="s">
        <v>279</v>
      </c>
      <c r="BM652" s="227" t="s">
        <v>1111</v>
      </c>
    </row>
    <row r="653" s="2" customFormat="1">
      <c r="A653" s="41"/>
      <c r="B653" s="42"/>
      <c r="C653" s="43"/>
      <c r="D653" s="229" t="s">
        <v>188</v>
      </c>
      <c r="E653" s="43"/>
      <c r="F653" s="230" t="s">
        <v>1112</v>
      </c>
      <c r="G653" s="43"/>
      <c r="H653" s="43"/>
      <c r="I653" s="231"/>
      <c r="J653" s="43"/>
      <c r="K653" s="43"/>
      <c r="L653" s="47"/>
      <c r="M653" s="232"/>
      <c r="N653" s="233"/>
      <c r="O653" s="87"/>
      <c r="P653" s="87"/>
      <c r="Q653" s="87"/>
      <c r="R653" s="87"/>
      <c r="S653" s="87"/>
      <c r="T653" s="88"/>
      <c r="U653" s="41"/>
      <c r="V653" s="41"/>
      <c r="W653" s="41"/>
      <c r="X653" s="41"/>
      <c r="Y653" s="41"/>
      <c r="Z653" s="41"/>
      <c r="AA653" s="41"/>
      <c r="AB653" s="41"/>
      <c r="AC653" s="41"/>
      <c r="AD653" s="41"/>
      <c r="AE653" s="41"/>
      <c r="AT653" s="20" t="s">
        <v>188</v>
      </c>
      <c r="AU653" s="20" t="s">
        <v>83</v>
      </c>
    </row>
    <row r="654" s="14" customFormat="1">
      <c r="A654" s="14"/>
      <c r="B654" s="245"/>
      <c r="C654" s="246"/>
      <c r="D654" s="236" t="s">
        <v>190</v>
      </c>
      <c r="E654" s="247" t="s">
        <v>19</v>
      </c>
      <c r="F654" s="248" t="s">
        <v>1113</v>
      </c>
      <c r="G654" s="246"/>
      <c r="H654" s="249">
        <v>4.54</v>
      </c>
      <c r="I654" s="250"/>
      <c r="J654" s="246"/>
      <c r="K654" s="246"/>
      <c r="L654" s="251"/>
      <c r="M654" s="252"/>
      <c r="N654" s="253"/>
      <c r="O654" s="253"/>
      <c r="P654" s="253"/>
      <c r="Q654" s="253"/>
      <c r="R654" s="253"/>
      <c r="S654" s="253"/>
      <c r="T654" s="254"/>
      <c r="U654" s="14"/>
      <c r="V654" s="14"/>
      <c r="W654" s="14"/>
      <c r="X654" s="14"/>
      <c r="Y654" s="14"/>
      <c r="Z654" s="14"/>
      <c r="AA654" s="14"/>
      <c r="AB654" s="14"/>
      <c r="AC654" s="14"/>
      <c r="AD654" s="14"/>
      <c r="AE654" s="14"/>
      <c r="AT654" s="255" t="s">
        <v>190</v>
      </c>
      <c r="AU654" s="255" t="s">
        <v>83</v>
      </c>
      <c r="AV654" s="14" t="s">
        <v>83</v>
      </c>
      <c r="AW654" s="14" t="s">
        <v>34</v>
      </c>
      <c r="AX654" s="14" t="s">
        <v>74</v>
      </c>
      <c r="AY654" s="255" t="s">
        <v>180</v>
      </c>
    </row>
    <row r="655" s="14" customFormat="1">
      <c r="A655" s="14"/>
      <c r="B655" s="245"/>
      <c r="C655" s="246"/>
      <c r="D655" s="236" t="s">
        <v>190</v>
      </c>
      <c r="E655" s="247" t="s">
        <v>19</v>
      </c>
      <c r="F655" s="248" t="s">
        <v>1114</v>
      </c>
      <c r="G655" s="246"/>
      <c r="H655" s="249">
        <v>9</v>
      </c>
      <c r="I655" s="250"/>
      <c r="J655" s="246"/>
      <c r="K655" s="246"/>
      <c r="L655" s="251"/>
      <c r="M655" s="252"/>
      <c r="N655" s="253"/>
      <c r="O655" s="253"/>
      <c r="P655" s="253"/>
      <c r="Q655" s="253"/>
      <c r="R655" s="253"/>
      <c r="S655" s="253"/>
      <c r="T655" s="254"/>
      <c r="U655" s="14"/>
      <c r="V655" s="14"/>
      <c r="W655" s="14"/>
      <c r="X655" s="14"/>
      <c r="Y655" s="14"/>
      <c r="Z655" s="14"/>
      <c r="AA655" s="14"/>
      <c r="AB655" s="14"/>
      <c r="AC655" s="14"/>
      <c r="AD655" s="14"/>
      <c r="AE655" s="14"/>
      <c r="AT655" s="255" t="s">
        <v>190</v>
      </c>
      <c r="AU655" s="255" t="s">
        <v>83</v>
      </c>
      <c r="AV655" s="14" t="s">
        <v>83</v>
      </c>
      <c r="AW655" s="14" t="s">
        <v>34</v>
      </c>
      <c r="AX655" s="14" t="s">
        <v>74</v>
      </c>
      <c r="AY655" s="255" t="s">
        <v>180</v>
      </c>
    </row>
    <row r="656" s="14" customFormat="1">
      <c r="A656" s="14"/>
      <c r="B656" s="245"/>
      <c r="C656" s="246"/>
      <c r="D656" s="236" t="s">
        <v>190</v>
      </c>
      <c r="E656" s="247" t="s">
        <v>19</v>
      </c>
      <c r="F656" s="248" t="s">
        <v>1115</v>
      </c>
      <c r="G656" s="246"/>
      <c r="H656" s="249">
        <v>6.2999999999999998</v>
      </c>
      <c r="I656" s="250"/>
      <c r="J656" s="246"/>
      <c r="K656" s="246"/>
      <c r="L656" s="251"/>
      <c r="M656" s="252"/>
      <c r="N656" s="253"/>
      <c r="O656" s="253"/>
      <c r="P656" s="253"/>
      <c r="Q656" s="253"/>
      <c r="R656" s="253"/>
      <c r="S656" s="253"/>
      <c r="T656" s="254"/>
      <c r="U656" s="14"/>
      <c r="V656" s="14"/>
      <c r="W656" s="14"/>
      <c r="X656" s="14"/>
      <c r="Y656" s="14"/>
      <c r="Z656" s="14"/>
      <c r="AA656" s="14"/>
      <c r="AB656" s="14"/>
      <c r="AC656" s="14"/>
      <c r="AD656" s="14"/>
      <c r="AE656" s="14"/>
      <c r="AT656" s="255" t="s">
        <v>190</v>
      </c>
      <c r="AU656" s="255" t="s">
        <v>83</v>
      </c>
      <c r="AV656" s="14" t="s">
        <v>83</v>
      </c>
      <c r="AW656" s="14" t="s">
        <v>34</v>
      </c>
      <c r="AX656" s="14" t="s">
        <v>74</v>
      </c>
      <c r="AY656" s="255" t="s">
        <v>180</v>
      </c>
    </row>
    <row r="657" s="14" customFormat="1">
      <c r="A657" s="14"/>
      <c r="B657" s="245"/>
      <c r="C657" s="246"/>
      <c r="D657" s="236" t="s">
        <v>190</v>
      </c>
      <c r="E657" s="247" t="s">
        <v>19</v>
      </c>
      <c r="F657" s="248" t="s">
        <v>1116</v>
      </c>
      <c r="G657" s="246"/>
      <c r="H657" s="249">
        <v>1.53</v>
      </c>
      <c r="I657" s="250"/>
      <c r="J657" s="246"/>
      <c r="K657" s="246"/>
      <c r="L657" s="251"/>
      <c r="M657" s="252"/>
      <c r="N657" s="253"/>
      <c r="O657" s="253"/>
      <c r="P657" s="253"/>
      <c r="Q657" s="253"/>
      <c r="R657" s="253"/>
      <c r="S657" s="253"/>
      <c r="T657" s="254"/>
      <c r="U657" s="14"/>
      <c r="V657" s="14"/>
      <c r="W657" s="14"/>
      <c r="X657" s="14"/>
      <c r="Y657" s="14"/>
      <c r="Z657" s="14"/>
      <c r="AA657" s="14"/>
      <c r="AB657" s="14"/>
      <c r="AC657" s="14"/>
      <c r="AD657" s="14"/>
      <c r="AE657" s="14"/>
      <c r="AT657" s="255" t="s">
        <v>190</v>
      </c>
      <c r="AU657" s="255" t="s">
        <v>83</v>
      </c>
      <c r="AV657" s="14" t="s">
        <v>83</v>
      </c>
      <c r="AW657" s="14" t="s">
        <v>34</v>
      </c>
      <c r="AX657" s="14" t="s">
        <v>74</v>
      </c>
      <c r="AY657" s="255" t="s">
        <v>180</v>
      </c>
    </row>
    <row r="658" s="15" customFormat="1">
      <c r="A658" s="15"/>
      <c r="B658" s="256"/>
      <c r="C658" s="257"/>
      <c r="D658" s="236" t="s">
        <v>190</v>
      </c>
      <c r="E658" s="258" t="s">
        <v>19</v>
      </c>
      <c r="F658" s="259" t="s">
        <v>227</v>
      </c>
      <c r="G658" s="257"/>
      <c r="H658" s="260">
        <v>21.370000000000001</v>
      </c>
      <c r="I658" s="261"/>
      <c r="J658" s="257"/>
      <c r="K658" s="257"/>
      <c r="L658" s="262"/>
      <c r="M658" s="263"/>
      <c r="N658" s="264"/>
      <c r="O658" s="264"/>
      <c r="P658" s="264"/>
      <c r="Q658" s="264"/>
      <c r="R658" s="264"/>
      <c r="S658" s="264"/>
      <c r="T658" s="265"/>
      <c r="U658" s="15"/>
      <c r="V658" s="15"/>
      <c r="W658" s="15"/>
      <c r="X658" s="15"/>
      <c r="Y658" s="15"/>
      <c r="Z658" s="15"/>
      <c r="AA658" s="15"/>
      <c r="AB658" s="15"/>
      <c r="AC658" s="15"/>
      <c r="AD658" s="15"/>
      <c r="AE658" s="15"/>
      <c r="AT658" s="266" t="s">
        <v>190</v>
      </c>
      <c r="AU658" s="266" t="s">
        <v>83</v>
      </c>
      <c r="AV658" s="15" t="s">
        <v>186</v>
      </c>
      <c r="AW658" s="15" t="s">
        <v>34</v>
      </c>
      <c r="AX658" s="15" t="s">
        <v>81</v>
      </c>
      <c r="AY658" s="266" t="s">
        <v>180</v>
      </c>
    </row>
    <row r="659" s="2" customFormat="1" ht="16.5" customHeight="1">
      <c r="A659" s="41"/>
      <c r="B659" s="42"/>
      <c r="C659" s="278" t="s">
        <v>1117</v>
      </c>
      <c r="D659" s="278" t="s">
        <v>330</v>
      </c>
      <c r="E659" s="279" t="s">
        <v>1118</v>
      </c>
      <c r="F659" s="280" t="s">
        <v>1119</v>
      </c>
      <c r="G659" s="281" t="s">
        <v>122</v>
      </c>
      <c r="H659" s="282">
        <v>23.507000000000001</v>
      </c>
      <c r="I659" s="283"/>
      <c r="J659" s="284">
        <f>ROUND(I659*H659,2)</f>
        <v>0</v>
      </c>
      <c r="K659" s="280" t="s">
        <v>185</v>
      </c>
      <c r="L659" s="285"/>
      <c r="M659" s="286" t="s">
        <v>19</v>
      </c>
      <c r="N659" s="287" t="s">
        <v>45</v>
      </c>
      <c r="O659" s="87"/>
      <c r="P659" s="225">
        <f>O659*H659</f>
        <v>0</v>
      </c>
      <c r="Q659" s="225">
        <v>0.021999999999999999</v>
      </c>
      <c r="R659" s="225">
        <f>Q659*H659</f>
        <v>0.517154</v>
      </c>
      <c r="S659" s="225">
        <v>0</v>
      </c>
      <c r="T659" s="226">
        <f>S659*H659</f>
        <v>0</v>
      </c>
      <c r="U659" s="41"/>
      <c r="V659" s="41"/>
      <c r="W659" s="41"/>
      <c r="X659" s="41"/>
      <c r="Y659" s="41"/>
      <c r="Z659" s="41"/>
      <c r="AA659" s="41"/>
      <c r="AB659" s="41"/>
      <c r="AC659" s="41"/>
      <c r="AD659" s="41"/>
      <c r="AE659" s="41"/>
      <c r="AR659" s="227" t="s">
        <v>409</v>
      </c>
      <c r="AT659" s="227" t="s">
        <v>330</v>
      </c>
      <c r="AU659" s="227" t="s">
        <v>83</v>
      </c>
      <c r="AY659" s="20" t="s">
        <v>180</v>
      </c>
      <c r="BE659" s="228">
        <f>IF(N659="základní",J659,0)</f>
        <v>0</v>
      </c>
      <c r="BF659" s="228">
        <f>IF(N659="snížená",J659,0)</f>
        <v>0</v>
      </c>
      <c r="BG659" s="228">
        <f>IF(N659="zákl. přenesená",J659,0)</f>
        <v>0</v>
      </c>
      <c r="BH659" s="228">
        <f>IF(N659="sníž. přenesená",J659,0)</f>
        <v>0</v>
      </c>
      <c r="BI659" s="228">
        <f>IF(N659="nulová",J659,0)</f>
        <v>0</v>
      </c>
      <c r="BJ659" s="20" t="s">
        <v>81</v>
      </c>
      <c r="BK659" s="228">
        <f>ROUND(I659*H659,2)</f>
        <v>0</v>
      </c>
      <c r="BL659" s="20" t="s">
        <v>279</v>
      </c>
      <c r="BM659" s="227" t="s">
        <v>1120</v>
      </c>
    </row>
    <row r="660" s="14" customFormat="1">
      <c r="A660" s="14"/>
      <c r="B660" s="245"/>
      <c r="C660" s="246"/>
      <c r="D660" s="236" t="s">
        <v>190</v>
      </c>
      <c r="E660" s="247" t="s">
        <v>19</v>
      </c>
      <c r="F660" s="248" t="s">
        <v>1121</v>
      </c>
      <c r="G660" s="246"/>
      <c r="H660" s="249">
        <v>21.370000000000001</v>
      </c>
      <c r="I660" s="250"/>
      <c r="J660" s="246"/>
      <c r="K660" s="246"/>
      <c r="L660" s="251"/>
      <c r="M660" s="252"/>
      <c r="N660" s="253"/>
      <c r="O660" s="253"/>
      <c r="P660" s="253"/>
      <c r="Q660" s="253"/>
      <c r="R660" s="253"/>
      <c r="S660" s="253"/>
      <c r="T660" s="254"/>
      <c r="U660" s="14"/>
      <c r="V660" s="14"/>
      <c r="W660" s="14"/>
      <c r="X660" s="14"/>
      <c r="Y660" s="14"/>
      <c r="Z660" s="14"/>
      <c r="AA660" s="14"/>
      <c r="AB660" s="14"/>
      <c r="AC660" s="14"/>
      <c r="AD660" s="14"/>
      <c r="AE660" s="14"/>
      <c r="AT660" s="255" t="s">
        <v>190</v>
      </c>
      <c r="AU660" s="255" t="s">
        <v>83</v>
      </c>
      <c r="AV660" s="14" t="s">
        <v>83</v>
      </c>
      <c r="AW660" s="14" t="s">
        <v>34</v>
      </c>
      <c r="AX660" s="14" t="s">
        <v>81</v>
      </c>
      <c r="AY660" s="255" t="s">
        <v>180</v>
      </c>
    </row>
    <row r="661" s="14" customFormat="1">
      <c r="A661" s="14"/>
      <c r="B661" s="245"/>
      <c r="C661" s="246"/>
      <c r="D661" s="236" t="s">
        <v>190</v>
      </c>
      <c r="E661" s="246"/>
      <c r="F661" s="248" t="s">
        <v>1122</v>
      </c>
      <c r="G661" s="246"/>
      <c r="H661" s="249">
        <v>23.507000000000001</v>
      </c>
      <c r="I661" s="250"/>
      <c r="J661" s="246"/>
      <c r="K661" s="246"/>
      <c r="L661" s="251"/>
      <c r="M661" s="252"/>
      <c r="N661" s="253"/>
      <c r="O661" s="253"/>
      <c r="P661" s="253"/>
      <c r="Q661" s="253"/>
      <c r="R661" s="253"/>
      <c r="S661" s="253"/>
      <c r="T661" s="254"/>
      <c r="U661" s="14"/>
      <c r="V661" s="14"/>
      <c r="W661" s="14"/>
      <c r="X661" s="14"/>
      <c r="Y661" s="14"/>
      <c r="Z661" s="14"/>
      <c r="AA661" s="14"/>
      <c r="AB661" s="14"/>
      <c r="AC661" s="14"/>
      <c r="AD661" s="14"/>
      <c r="AE661" s="14"/>
      <c r="AT661" s="255" t="s">
        <v>190</v>
      </c>
      <c r="AU661" s="255" t="s">
        <v>83</v>
      </c>
      <c r="AV661" s="14" t="s">
        <v>83</v>
      </c>
      <c r="AW661" s="14" t="s">
        <v>4</v>
      </c>
      <c r="AX661" s="14" t="s">
        <v>81</v>
      </c>
      <c r="AY661" s="255" t="s">
        <v>180</v>
      </c>
    </row>
    <row r="662" s="2" customFormat="1" ht="16.5" customHeight="1">
      <c r="A662" s="41"/>
      <c r="B662" s="42"/>
      <c r="C662" s="216" t="s">
        <v>1123</v>
      </c>
      <c r="D662" s="216" t="s">
        <v>182</v>
      </c>
      <c r="E662" s="217" t="s">
        <v>1124</v>
      </c>
      <c r="F662" s="218" t="s">
        <v>1125</v>
      </c>
      <c r="G662" s="219" t="s">
        <v>122</v>
      </c>
      <c r="H662" s="220">
        <v>21.370000000000001</v>
      </c>
      <c r="I662" s="221"/>
      <c r="J662" s="222">
        <f>ROUND(I662*H662,2)</f>
        <v>0</v>
      </c>
      <c r="K662" s="218" t="s">
        <v>185</v>
      </c>
      <c r="L662" s="47"/>
      <c r="M662" s="223" t="s">
        <v>19</v>
      </c>
      <c r="N662" s="224" t="s">
        <v>45</v>
      </c>
      <c r="O662" s="87"/>
      <c r="P662" s="225">
        <f>O662*H662</f>
        <v>0</v>
      </c>
      <c r="Q662" s="225">
        <v>0.0015</v>
      </c>
      <c r="R662" s="225">
        <f>Q662*H662</f>
        <v>0.032055</v>
      </c>
      <c r="S662" s="225">
        <v>0</v>
      </c>
      <c r="T662" s="226">
        <f>S662*H662</f>
        <v>0</v>
      </c>
      <c r="U662" s="41"/>
      <c r="V662" s="41"/>
      <c r="W662" s="41"/>
      <c r="X662" s="41"/>
      <c r="Y662" s="41"/>
      <c r="Z662" s="41"/>
      <c r="AA662" s="41"/>
      <c r="AB662" s="41"/>
      <c r="AC662" s="41"/>
      <c r="AD662" s="41"/>
      <c r="AE662" s="41"/>
      <c r="AR662" s="227" t="s">
        <v>279</v>
      </c>
      <c r="AT662" s="227" t="s">
        <v>182</v>
      </c>
      <c r="AU662" s="227" t="s">
        <v>83</v>
      </c>
      <c r="AY662" s="20" t="s">
        <v>180</v>
      </c>
      <c r="BE662" s="228">
        <f>IF(N662="základní",J662,0)</f>
        <v>0</v>
      </c>
      <c r="BF662" s="228">
        <f>IF(N662="snížená",J662,0)</f>
        <v>0</v>
      </c>
      <c r="BG662" s="228">
        <f>IF(N662="zákl. přenesená",J662,0)</f>
        <v>0</v>
      </c>
      <c r="BH662" s="228">
        <f>IF(N662="sníž. přenesená",J662,0)</f>
        <v>0</v>
      </c>
      <c r="BI662" s="228">
        <f>IF(N662="nulová",J662,0)</f>
        <v>0</v>
      </c>
      <c r="BJ662" s="20" t="s">
        <v>81</v>
      </c>
      <c r="BK662" s="228">
        <f>ROUND(I662*H662,2)</f>
        <v>0</v>
      </c>
      <c r="BL662" s="20" t="s">
        <v>279</v>
      </c>
      <c r="BM662" s="227" t="s">
        <v>1126</v>
      </c>
    </row>
    <row r="663" s="2" customFormat="1">
      <c r="A663" s="41"/>
      <c r="B663" s="42"/>
      <c r="C663" s="43"/>
      <c r="D663" s="229" t="s">
        <v>188</v>
      </c>
      <c r="E663" s="43"/>
      <c r="F663" s="230" t="s">
        <v>1127</v>
      </c>
      <c r="G663" s="43"/>
      <c r="H663" s="43"/>
      <c r="I663" s="231"/>
      <c r="J663" s="43"/>
      <c r="K663" s="43"/>
      <c r="L663" s="47"/>
      <c r="M663" s="232"/>
      <c r="N663" s="233"/>
      <c r="O663" s="87"/>
      <c r="P663" s="87"/>
      <c r="Q663" s="87"/>
      <c r="R663" s="87"/>
      <c r="S663" s="87"/>
      <c r="T663" s="88"/>
      <c r="U663" s="41"/>
      <c r="V663" s="41"/>
      <c r="W663" s="41"/>
      <c r="X663" s="41"/>
      <c r="Y663" s="41"/>
      <c r="Z663" s="41"/>
      <c r="AA663" s="41"/>
      <c r="AB663" s="41"/>
      <c r="AC663" s="41"/>
      <c r="AD663" s="41"/>
      <c r="AE663" s="41"/>
      <c r="AT663" s="20" t="s">
        <v>188</v>
      </c>
      <c r="AU663" s="20" t="s">
        <v>83</v>
      </c>
    </row>
    <row r="664" s="14" customFormat="1">
      <c r="A664" s="14"/>
      <c r="B664" s="245"/>
      <c r="C664" s="246"/>
      <c r="D664" s="236" t="s">
        <v>190</v>
      </c>
      <c r="E664" s="247" t="s">
        <v>19</v>
      </c>
      <c r="F664" s="248" t="s">
        <v>1113</v>
      </c>
      <c r="G664" s="246"/>
      <c r="H664" s="249">
        <v>4.54</v>
      </c>
      <c r="I664" s="250"/>
      <c r="J664" s="246"/>
      <c r="K664" s="246"/>
      <c r="L664" s="251"/>
      <c r="M664" s="252"/>
      <c r="N664" s="253"/>
      <c r="O664" s="253"/>
      <c r="P664" s="253"/>
      <c r="Q664" s="253"/>
      <c r="R664" s="253"/>
      <c r="S664" s="253"/>
      <c r="T664" s="254"/>
      <c r="U664" s="14"/>
      <c r="V664" s="14"/>
      <c r="W664" s="14"/>
      <c r="X664" s="14"/>
      <c r="Y664" s="14"/>
      <c r="Z664" s="14"/>
      <c r="AA664" s="14"/>
      <c r="AB664" s="14"/>
      <c r="AC664" s="14"/>
      <c r="AD664" s="14"/>
      <c r="AE664" s="14"/>
      <c r="AT664" s="255" t="s">
        <v>190</v>
      </c>
      <c r="AU664" s="255" t="s">
        <v>83</v>
      </c>
      <c r="AV664" s="14" t="s">
        <v>83</v>
      </c>
      <c r="AW664" s="14" t="s">
        <v>34</v>
      </c>
      <c r="AX664" s="14" t="s">
        <v>74</v>
      </c>
      <c r="AY664" s="255" t="s">
        <v>180</v>
      </c>
    </row>
    <row r="665" s="14" customFormat="1">
      <c r="A665" s="14"/>
      <c r="B665" s="245"/>
      <c r="C665" s="246"/>
      <c r="D665" s="236" t="s">
        <v>190</v>
      </c>
      <c r="E665" s="247" t="s">
        <v>19</v>
      </c>
      <c r="F665" s="248" t="s">
        <v>1114</v>
      </c>
      <c r="G665" s="246"/>
      <c r="H665" s="249">
        <v>9</v>
      </c>
      <c r="I665" s="250"/>
      <c r="J665" s="246"/>
      <c r="K665" s="246"/>
      <c r="L665" s="251"/>
      <c r="M665" s="252"/>
      <c r="N665" s="253"/>
      <c r="O665" s="253"/>
      <c r="P665" s="253"/>
      <c r="Q665" s="253"/>
      <c r="R665" s="253"/>
      <c r="S665" s="253"/>
      <c r="T665" s="254"/>
      <c r="U665" s="14"/>
      <c r="V665" s="14"/>
      <c r="W665" s="14"/>
      <c r="X665" s="14"/>
      <c r="Y665" s="14"/>
      <c r="Z665" s="14"/>
      <c r="AA665" s="14"/>
      <c r="AB665" s="14"/>
      <c r="AC665" s="14"/>
      <c r="AD665" s="14"/>
      <c r="AE665" s="14"/>
      <c r="AT665" s="255" t="s">
        <v>190</v>
      </c>
      <c r="AU665" s="255" t="s">
        <v>83</v>
      </c>
      <c r="AV665" s="14" t="s">
        <v>83</v>
      </c>
      <c r="AW665" s="14" t="s">
        <v>34</v>
      </c>
      <c r="AX665" s="14" t="s">
        <v>74</v>
      </c>
      <c r="AY665" s="255" t="s">
        <v>180</v>
      </c>
    </row>
    <row r="666" s="14" customFormat="1">
      <c r="A666" s="14"/>
      <c r="B666" s="245"/>
      <c r="C666" s="246"/>
      <c r="D666" s="236" t="s">
        <v>190</v>
      </c>
      <c r="E666" s="247" t="s">
        <v>19</v>
      </c>
      <c r="F666" s="248" t="s">
        <v>1115</v>
      </c>
      <c r="G666" s="246"/>
      <c r="H666" s="249">
        <v>6.2999999999999998</v>
      </c>
      <c r="I666" s="250"/>
      <c r="J666" s="246"/>
      <c r="K666" s="246"/>
      <c r="L666" s="251"/>
      <c r="M666" s="252"/>
      <c r="N666" s="253"/>
      <c r="O666" s="253"/>
      <c r="P666" s="253"/>
      <c r="Q666" s="253"/>
      <c r="R666" s="253"/>
      <c r="S666" s="253"/>
      <c r="T666" s="254"/>
      <c r="U666" s="14"/>
      <c r="V666" s="14"/>
      <c r="W666" s="14"/>
      <c r="X666" s="14"/>
      <c r="Y666" s="14"/>
      <c r="Z666" s="14"/>
      <c r="AA666" s="14"/>
      <c r="AB666" s="14"/>
      <c r="AC666" s="14"/>
      <c r="AD666" s="14"/>
      <c r="AE666" s="14"/>
      <c r="AT666" s="255" t="s">
        <v>190</v>
      </c>
      <c r="AU666" s="255" t="s">
        <v>83</v>
      </c>
      <c r="AV666" s="14" t="s">
        <v>83</v>
      </c>
      <c r="AW666" s="14" t="s">
        <v>34</v>
      </c>
      <c r="AX666" s="14" t="s">
        <v>74</v>
      </c>
      <c r="AY666" s="255" t="s">
        <v>180</v>
      </c>
    </row>
    <row r="667" s="14" customFormat="1">
      <c r="A667" s="14"/>
      <c r="B667" s="245"/>
      <c r="C667" s="246"/>
      <c r="D667" s="236" t="s">
        <v>190</v>
      </c>
      <c r="E667" s="247" t="s">
        <v>19</v>
      </c>
      <c r="F667" s="248" t="s">
        <v>1116</v>
      </c>
      <c r="G667" s="246"/>
      <c r="H667" s="249">
        <v>1.53</v>
      </c>
      <c r="I667" s="250"/>
      <c r="J667" s="246"/>
      <c r="K667" s="246"/>
      <c r="L667" s="251"/>
      <c r="M667" s="252"/>
      <c r="N667" s="253"/>
      <c r="O667" s="253"/>
      <c r="P667" s="253"/>
      <c r="Q667" s="253"/>
      <c r="R667" s="253"/>
      <c r="S667" s="253"/>
      <c r="T667" s="254"/>
      <c r="U667" s="14"/>
      <c r="V667" s="14"/>
      <c r="W667" s="14"/>
      <c r="X667" s="14"/>
      <c r="Y667" s="14"/>
      <c r="Z667" s="14"/>
      <c r="AA667" s="14"/>
      <c r="AB667" s="14"/>
      <c r="AC667" s="14"/>
      <c r="AD667" s="14"/>
      <c r="AE667" s="14"/>
      <c r="AT667" s="255" t="s">
        <v>190</v>
      </c>
      <c r="AU667" s="255" t="s">
        <v>83</v>
      </c>
      <c r="AV667" s="14" t="s">
        <v>83</v>
      </c>
      <c r="AW667" s="14" t="s">
        <v>34</v>
      </c>
      <c r="AX667" s="14" t="s">
        <v>74</v>
      </c>
      <c r="AY667" s="255" t="s">
        <v>180</v>
      </c>
    </row>
    <row r="668" s="15" customFormat="1">
      <c r="A668" s="15"/>
      <c r="B668" s="256"/>
      <c r="C668" s="257"/>
      <c r="D668" s="236" t="s">
        <v>190</v>
      </c>
      <c r="E668" s="258" t="s">
        <v>19</v>
      </c>
      <c r="F668" s="259" t="s">
        <v>227</v>
      </c>
      <c r="G668" s="257"/>
      <c r="H668" s="260">
        <v>21.370000000000001</v>
      </c>
      <c r="I668" s="261"/>
      <c r="J668" s="257"/>
      <c r="K668" s="257"/>
      <c r="L668" s="262"/>
      <c r="M668" s="263"/>
      <c r="N668" s="264"/>
      <c r="O668" s="264"/>
      <c r="P668" s="264"/>
      <c r="Q668" s="264"/>
      <c r="R668" s="264"/>
      <c r="S668" s="264"/>
      <c r="T668" s="265"/>
      <c r="U668" s="15"/>
      <c r="V668" s="15"/>
      <c r="W668" s="15"/>
      <c r="X668" s="15"/>
      <c r="Y668" s="15"/>
      <c r="Z668" s="15"/>
      <c r="AA668" s="15"/>
      <c r="AB668" s="15"/>
      <c r="AC668" s="15"/>
      <c r="AD668" s="15"/>
      <c r="AE668" s="15"/>
      <c r="AT668" s="266" t="s">
        <v>190</v>
      </c>
      <c r="AU668" s="266" t="s">
        <v>83</v>
      </c>
      <c r="AV668" s="15" t="s">
        <v>186</v>
      </c>
      <c r="AW668" s="15" t="s">
        <v>34</v>
      </c>
      <c r="AX668" s="15" t="s">
        <v>81</v>
      </c>
      <c r="AY668" s="266" t="s">
        <v>180</v>
      </c>
    </row>
    <row r="669" s="2" customFormat="1" ht="24.15" customHeight="1">
      <c r="A669" s="41"/>
      <c r="B669" s="42"/>
      <c r="C669" s="216" t="s">
        <v>1128</v>
      </c>
      <c r="D669" s="216" t="s">
        <v>182</v>
      </c>
      <c r="E669" s="217" t="s">
        <v>1129</v>
      </c>
      <c r="F669" s="218" t="s">
        <v>1130</v>
      </c>
      <c r="G669" s="219" t="s">
        <v>231</v>
      </c>
      <c r="H669" s="220">
        <v>0.68300000000000005</v>
      </c>
      <c r="I669" s="221"/>
      <c r="J669" s="222">
        <f>ROUND(I669*H669,2)</f>
        <v>0</v>
      </c>
      <c r="K669" s="218" t="s">
        <v>185</v>
      </c>
      <c r="L669" s="47"/>
      <c r="M669" s="223" t="s">
        <v>19</v>
      </c>
      <c r="N669" s="224" t="s">
        <v>45</v>
      </c>
      <c r="O669" s="87"/>
      <c r="P669" s="225">
        <f>O669*H669</f>
        <v>0</v>
      </c>
      <c r="Q669" s="225">
        <v>0</v>
      </c>
      <c r="R669" s="225">
        <f>Q669*H669</f>
        <v>0</v>
      </c>
      <c r="S669" s="225">
        <v>0</v>
      </c>
      <c r="T669" s="226">
        <f>S669*H669</f>
        <v>0</v>
      </c>
      <c r="U669" s="41"/>
      <c r="V669" s="41"/>
      <c r="W669" s="41"/>
      <c r="X669" s="41"/>
      <c r="Y669" s="41"/>
      <c r="Z669" s="41"/>
      <c r="AA669" s="41"/>
      <c r="AB669" s="41"/>
      <c r="AC669" s="41"/>
      <c r="AD669" s="41"/>
      <c r="AE669" s="41"/>
      <c r="AR669" s="227" t="s">
        <v>279</v>
      </c>
      <c r="AT669" s="227" t="s">
        <v>182</v>
      </c>
      <c r="AU669" s="227" t="s">
        <v>83</v>
      </c>
      <c r="AY669" s="20" t="s">
        <v>180</v>
      </c>
      <c r="BE669" s="228">
        <f>IF(N669="základní",J669,0)</f>
        <v>0</v>
      </c>
      <c r="BF669" s="228">
        <f>IF(N669="snížená",J669,0)</f>
        <v>0</v>
      </c>
      <c r="BG669" s="228">
        <f>IF(N669="zákl. přenesená",J669,0)</f>
        <v>0</v>
      </c>
      <c r="BH669" s="228">
        <f>IF(N669="sníž. přenesená",J669,0)</f>
        <v>0</v>
      </c>
      <c r="BI669" s="228">
        <f>IF(N669="nulová",J669,0)</f>
        <v>0</v>
      </c>
      <c r="BJ669" s="20" t="s">
        <v>81</v>
      </c>
      <c r="BK669" s="228">
        <f>ROUND(I669*H669,2)</f>
        <v>0</v>
      </c>
      <c r="BL669" s="20" t="s">
        <v>279</v>
      </c>
      <c r="BM669" s="227" t="s">
        <v>1131</v>
      </c>
    </row>
    <row r="670" s="2" customFormat="1">
      <c r="A670" s="41"/>
      <c r="B670" s="42"/>
      <c r="C670" s="43"/>
      <c r="D670" s="229" t="s">
        <v>188</v>
      </c>
      <c r="E670" s="43"/>
      <c r="F670" s="230" t="s">
        <v>1132</v>
      </c>
      <c r="G670" s="43"/>
      <c r="H670" s="43"/>
      <c r="I670" s="231"/>
      <c r="J670" s="43"/>
      <c r="K670" s="43"/>
      <c r="L670" s="47"/>
      <c r="M670" s="232"/>
      <c r="N670" s="233"/>
      <c r="O670" s="87"/>
      <c r="P670" s="87"/>
      <c r="Q670" s="87"/>
      <c r="R670" s="87"/>
      <c r="S670" s="87"/>
      <c r="T670" s="88"/>
      <c r="U670" s="41"/>
      <c r="V670" s="41"/>
      <c r="W670" s="41"/>
      <c r="X670" s="41"/>
      <c r="Y670" s="41"/>
      <c r="Z670" s="41"/>
      <c r="AA670" s="41"/>
      <c r="AB670" s="41"/>
      <c r="AC670" s="41"/>
      <c r="AD670" s="41"/>
      <c r="AE670" s="41"/>
      <c r="AT670" s="20" t="s">
        <v>188</v>
      </c>
      <c r="AU670" s="20" t="s">
        <v>83</v>
      </c>
    </row>
    <row r="671" s="12" customFormat="1" ht="22.8" customHeight="1">
      <c r="A671" s="12"/>
      <c r="B671" s="200"/>
      <c r="C671" s="201"/>
      <c r="D671" s="202" t="s">
        <v>73</v>
      </c>
      <c r="E671" s="214" t="s">
        <v>1133</v>
      </c>
      <c r="F671" s="214" t="s">
        <v>1134</v>
      </c>
      <c r="G671" s="201"/>
      <c r="H671" s="201"/>
      <c r="I671" s="204"/>
      <c r="J671" s="215">
        <f>BK671</f>
        <v>0</v>
      </c>
      <c r="K671" s="201"/>
      <c r="L671" s="206"/>
      <c r="M671" s="207"/>
      <c r="N671" s="208"/>
      <c r="O671" s="208"/>
      <c r="P671" s="209">
        <f>SUM(P672:P704)</f>
        <v>0</v>
      </c>
      <c r="Q671" s="208"/>
      <c r="R671" s="209">
        <f>SUM(R672:R704)</f>
        <v>0.39602915</v>
      </c>
      <c r="S671" s="208"/>
      <c r="T671" s="210">
        <f>SUM(T672:T704)</f>
        <v>0</v>
      </c>
      <c r="U671" s="12"/>
      <c r="V671" s="12"/>
      <c r="W671" s="12"/>
      <c r="X671" s="12"/>
      <c r="Y671" s="12"/>
      <c r="Z671" s="12"/>
      <c r="AA671" s="12"/>
      <c r="AB671" s="12"/>
      <c r="AC671" s="12"/>
      <c r="AD671" s="12"/>
      <c r="AE671" s="12"/>
      <c r="AR671" s="211" t="s">
        <v>83</v>
      </c>
      <c r="AT671" s="212" t="s">
        <v>73</v>
      </c>
      <c r="AU671" s="212" t="s">
        <v>81</v>
      </c>
      <c r="AY671" s="211" t="s">
        <v>180</v>
      </c>
      <c r="BK671" s="213">
        <f>SUM(BK672:BK704)</f>
        <v>0</v>
      </c>
    </row>
    <row r="672" s="2" customFormat="1" ht="16.5" customHeight="1">
      <c r="A672" s="41"/>
      <c r="B672" s="42"/>
      <c r="C672" s="216" t="s">
        <v>1135</v>
      </c>
      <c r="D672" s="216" t="s">
        <v>182</v>
      </c>
      <c r="E672" s="217" t="s">
        <v>1136</v>
      </c>
      <c r="F672" s="218" t="s">
        <v>1137</v>
      </c>
      <c r="G672" s="219" t="s">
        <v>122</v>
      </c>
      <c r="H672" s="220">
        <v>29.100000000000001</v>
      </c>
      <c r="I672" s="221"/>
      <c r="J672" s="222">
        <f>ROUND(I672*H672,2)</f>
        <v>0</v>
      </c>
      <c r="K672" s="218" t="s">
        <v>185</v>
      </c>
      <c r="L672" s="47"/>
      <c r="M672" s="223" t="s">
        <v>19</v>
      </c>
      <c r="N672" s="224" t="s">
        <v>45</v>
      </c>
      <c r="O672" s="87"/>
      <c r="P672" s="225">
        <f>O672*H672</f>
        <v>0</v>
      </c>
      <c r="Q672" s="225">
        <v>0.00050000000000000001</v>
      </c>
      <c r="R672" s="225">
        <f>Q672*H672</f>
        <v>0.01455</v>
      </c>
      <c r="S672" s="225">
        <v>0</v>
      </c>
      <c r="T672" s="226">
        <f>S672*H672</f>
        <v>0</v>
      </c>
      <c r="U672" s="41"/>
      <c r="V672" s="41"/>
      <c r="W672" s="41"/>
      <c r="X672" s="41"/>
      <c r="Y672" s="41"/>
      <c r="Z672" s="41"/>
      <c r="AA672" s="41"/>
      <c r="AB672" s="41"/>
      <c r="AC672" s="41"/>
      <c r="AD672" s="41"/>
      <c r="AE672" s="41"/>
      <c r="AR672" s="227" t="s">
        <v>279</v>
      </c>
      <c r="AT672" s="227" t="s">
        <v>182</v>
      </c>
      <c r="AU672" s="227" t="s">
        <v>83</v>
      </c>
      <c r="AY672" s="20" t="s">
        <v>180</v>
      </c>
      <c r="BE672" s="228">
        <f>IF(N672="základní",J672,0)</f>
        <v>0</v>
      </c>
      <c r="BF672" s="228">
        <f>IF(N672="snížená",J672,0)</f>
        <v>0</v>
      </c>
      <c r="BG672" s="228">
        <f>IF(N672="zákl. přenesená",J672,0)</f>
        <v>0</v>
      </c>
      <c r="BH672" s="228">
        <f>IF(N672="sníž. přenesená",J672,0)</f>
        <v>0</v>
      </c>
      <c r="BI672" s="228">
        <f>IF(N672="nulová",J672,0)</f>
        <v>0</v>
      </c>
      <c r="BJ672" s="20" t="s">
        <v>81</v>
      </c>
      <c r="BK672" s="228">
        <f>ROUND(I672*H672,2)</f>
        <v>0</v>
      </c>
      <c r="BL672" s="20" t="s">
        <v>279</v>
      </c>
      <c r="BM672" s="227" t="s">
        <v>1138</v>
      </c>
    </row>
    <row r="673" s="2" customFormat="1">
      <c r="A673" s="41"/>
      <c r="B673" s="42"/>
      <c r="C673" s="43"/>
      <c r="D673" s="229" t="s">
        <v>188</v>
      </c>
      <c r="E673" s="43"/>
      <c r="F673" s="230" t="s">
        <v>1139</v>
      </c>
      <c r="G673" s="43"/>
      <c r="H673" s="43"/>
      <c r="I673" s="231"/>
      <c r="J673" s="43"/>
      <c r="K673" s="43"/>
      <c r="L673" s="47"/>
      <c r="M673" s="232"/>
      <c r="N673" s="233"/>
      <c r="O673" s="87"/>
      <c r="P673" s="87"/>
      <c r="Q673" s="87"/>
      <c r="R673" s="87"/>
      <c r="S673" s="87"/>
      <c r="T673" s="88"/>
      <c r="U673" s="41"/>
      <c r="V673" s="41"/>
      <c r="W673" s="41"/>
      <c r="X673" s="41"/>
      <c r="Y673" s="41"/>
      <c r="Z673" s="41"/>
      <c r="AA673" s="41"/>
      <c r="AB673" s="41"/>
      <c r="AC673" s="41"/>
      <c r="AD673" s="41"/>
      <c r="AE673" s="41"/>
      <c r="AT673" s="20" t="s">
        <v>188</v>
      </c>
      <c r="AU673" s="20" t="s">
        <v>83</v>
      </c>
    </row>
    <row r="674" s="14" customFormat="1">
      <c r="A674" s="14"/>
      <c r="B674" s="245"/>
      <c r="C674" s="246"/>
      <c r="D674" s="236" t="s">
        <v>190</v>
      </c>
      <c r="E674" s="247" t="s">
        <v>19</v>
      </c>
      <c r="F674" s="248" t="s">
        <v>1140</v>
      </c>
      <c r="G674" s="246"/>
      <c r="H674" s="249">
        <v>29.100000000000001</v>
      </c>
      <c r="I674" s="250"/>
      <c r="J674" s="246"/>
      <c r="K674" s="246"/>
      <c r="L674" s="251"/>
      <c r="M674" s="252"/>
      <c r="N674" s="253"/>
      <c r="O674" s="253"/>
      <c r="P674" s="253"/>
      <c r="Q674" s="253"/>
      <c r="R674" s="253"/>
      <c r="S674" s="253"/>
      <c r="T674" s="254"/>
      <c r="U674" s="14"/>
      <c r="V674" s="14"/>
      <c r="W674" s="14"/>
      <c r="X674" s="14"/>
      <c r="Y674" s="14"/>
      <c r="Z674" s="14"/>
      <c r="AA674" s="14"/>
      <c r="AB674" s="14"/>
      <c r="AC674" s="14"/>
      <c r="AD674" s="14"/>
      <c r="AE674" s="14"/>
      <c r="AT674" s="255" t="s">
        <v>190</v>
      </c>
      <c r="AU674" s="255" t="s">
        <v>83</v>
      </c>
      <c r="AV674" s="14" t="s">
        <v>83</v>
      </c>
      <c r="AW674" s="14" t="s">
        <v>34</v>
      </c>
      <c r="AX674" s="14" t="s">
        <v>81</v>
      </c>
      <c r="AY674" s="255" t="s">
        <v>180</v>
      </c>
    </row>
    <row r="675" s="2" customFormat="1" ht="24.15" customHeight="1">
      <c r="A675" s="41"/>
      <c r="B675" s="42"/>
      <c r="C675" s="278" t="s">
        <v>1141</v>
      </c>
      <c r="D675" s="278" t="s">
        <v>330</v>
      </c>
      <c r="E675" s="279" t="s">
        <v>1142</v>
      </c>
      <c r="F675" s="280" t="s">
        <v>1143</v>
      </c>
      <c r="G675" s="281" t="s">
        <v>122</v>
      </c>
      <c r="H675" s="282">
        <v>32.009999999999998</v>
      </c>
      <c r="I675" s="283"/>
      <c r="J675" s="284">
        <f>ROUND(I675*H675,2)</f>
        <v>0</v>
      </c>
      <c r="K675" s="280" t="s">
        <v>185</v>
      </c>
      <c r="L675" s="285"/>
      <c r="M675" s="286" t="s">
        <v>19</v>
      </c>
      <c r="N675" s="287" t="s">
        <v>45</v>
      </c>
      <c r="O675" s="87"/>
      <c r="P675" s="225">
        <f>O675*H675</f>
        <v>0</v>
      </c>
      <c r="Q675" s="225">
        <v>0.0016999999999999999</v>
      </c>
      <c r="R675" s="225">
        <f>Q675*H675</f>
        <v>0.054416999999999993</v>
      </c>
      <c r="S675" s="225">
        <v>0</v>
      </c>
      <c r="T675" s="226">
        <f>S675*H675</f>
        <v>0</v>
      </c>
      <c r="U675" s="41"/>
      <c r="V675" s="41"/>
      <c r="W675" s="41"/>
      <c r="X675" s="41"/>
      <c r="Y675" s="41"/>
      <c r="Z675" s="41"/>
      <c r="AA675" s="41"/>
      <c r="AB675" s="41"/>
      <c r="AC675" s="41"/>
      <c r="AD675" s="41"/>
      <c r="AE675" s="41"/>
      <c r="AR675" s="227" t="s">
        <v>409</v>
      </c>
      <c r="AT675" s="227" t="s">
        <v>330</v>
      </c>
      <c r="AU675" s="227" t="s">
        <v>83</v>
      </c>
      <c r="AY675" s="20" t="s">
        <v>180</v>
      </c>
      <c r="BE675" s="228">
        <f>IF(N675="základní",J675,0)</f>
        <v>0</v>
      </c>
      <c r="BF675" s="228">
        <f>IF(N675="snížená",J675,0)</f>
        <v>0</v>
      </c>
      <c r="BG675" s="228">
        <f>IF(N675="zákl. přenesená",J675,0)</f>
        <v>0</v>
      </c>
      <c r="BH675" s="228">
        <f>IF(N675="sníž. přenesená",J675,0)</f>
        <v>0</v>
      </c>
      <c r="BI675" s="228">
        <f>IF(N675="nulová",J675,0)</f>
        <v>0</v>
      </c>
      <c r="BJ675" s="20" t="s">
        <v>81</v>
      </c>
      <c r="BK675" s="228">
        <f>ROUND(I675*H675,2)</f>
        <v>0</v>
      </c>
      <c r="BL675" s="20" t="s">
        <v>279</v>
      </c>
      <c r="BM675" s="227" t="s">
        <v>1144</v>
      </c>
    </row>
    <row r="676" s="14" customFormat="1">
      <c r="A676" s="14"/>
      <c r="B676" s="245"/>
      <c r="C676" s="246"/>
      <c r="D676" s="236" t="s">
        <v>190</v>
      </c>
      <c r="E676" s="247" t="s">
        <v>19</v>
      </c>
      <c r="F676" s="248" t="s">
        <v>1145</v>
      </c>
      <c r="G676" s="246"/>
      <c r="H676" s="249">
        <v>29.100000000000001</v>
      </c>
      <c r="I676" s="250"/>
      <c r="J676" s="246"/>
      <c r="K676" s="246"/>
      <c r="L676" s="251"/>
      <c r="M676" s="252"/>
      <c r="N676" s="253"/>
      <c r="O676" s="253"/>
      <c r="P676" s="253"/>
      <c r="Q676" s="253"/>
      <c r="R676" s="253"/>
      <c r="S676" s="253"/>
      <c r="T676" s="254"/>
      <c r="U676" s="14"/>
      <c r="V676" s="14"/>
      <c r="W676" s="14"/>
      <c r="X676" s="14"/>
      <c r="Y676" s="14"/>
      <c r="Z676" s="14"/>
      <c r="AA676" s="14"/>
      <c r="AB676" s="14"/>
      <c r="AC676" s="14"/>
      <c r="AD676" s="14"/>
      <c r="AE676" s="14"/>
      <c r="AT676" s="255" t="s">
        <v>190</v>
      </c>
      <c r="AU676" s="255" t="s">
        <v>83</v>
      </c>
      <c r="AV676" s="14" t="s">
        <v>83</v>
      </c>
      <c r="AW676" s="14" t="s">
        <v>34</v>
      </c>
      <c r="AX676" s="14" t="s">
        <v>81</v>
      </c>
      <c r="AY676" s="255" t="s">
        <v>180</v>
      </c>
    </row>
    <row r="677" s="14" customFormat="1">
      <c r="A677" s="14"/>
      <c r="B677" s="245"/>
      <c r="C677" s="246"/>
      <c r="D677" s="236" t="s">
        <v>190</v>
      </c>
      <c r="E677" s="246"/>
      <c r="F677" s="248" t="s">
        <v>1146</v>
      </c>
      <c r="G677" s="246"/>
      <c r="H677" s="249">
        <v>32.009999999999998</v>
      </c>
      <c r="I677" s="250"/>
      <c r="J677" s="246"/>
      <c r="K677" s="246"/>
      <c r="L677" s="251"/>
      <c r="M677" s="252"/>
      <c r="N677" s="253"/>
      <c r="O677" s="253"/>
      <c r="P677" s="253"/>
      <c r="Q677" s="253"/>
      <c r="R677" s="253"/>
      <c r="S677" s="253"/>
      <c r="T677" s="254"/>
      <c r="U677" s="14"/>
      <c r="V677" s="14"/>
      <c r="W677" s="14"/>
      <c r="X677" s="14"/>
      <c r="Y677" s="14"/>
      <c r="Z677" s="14"/>
      <c r="AA677" s="14"/>
      <c r="AB677" s="14"/>
      <c r="AC677" s="14"/>
      <c r="AD677" s="14"/>
      <c r="AE677" s="14"/>
      <c r="AT677" s="255" t="s">
        <v>190</v>
      </c>
      <c r="AU677" s="255" t="s">
        <v>83</v>
      </c>
      <c r="AV677" s="14" t="s">
        <v>83</v>
      </c>
      <c r="AW677" s="14" t="s">
        <v>4</v>
      </c>
      <c r="AX677" s="14" t="s">
        <v>81</v>
      </c>
      <c r="AY677" s="255" t="s">
        <v>180</v>
      </c>
    </row>
    <row r="678" s="2" customFormat="1" ht="16.5" customHeight="1">
      <c r="A678" s="41"/>
      <c r="B678" s="42"/>
      <c r="C678" s="216" t="s">
        <v>1147</v>
      </c>
      <c r="D678" s="216" t="s">
        <v>182</v>
      </c>
      <c r="E678" s="217" t="s">
        <v>1148</v>
      </c>
      <c r="F678" s="218" t="s">
        <v>1149</v>
      </c>
      <c r="G678" s="219" t="s">
        <v>122</v>
      </c>
      <c r="H678" s="220">
        <v>101.98</v>
      </c>
      <c r="I678" s="221"/>
      <c r="J678" s="222">
        <f>ROUND(I678*H678,2)</f>
        <v>0</v>
      </c>
      <c r="K678" s="218" t="s">
        <v>185</v>
      </c>
      <c r="L678" s="47"/>
      <c r="M678" s="223" t="s">
        <v>19</v>
      </c>
      <c r="N678" s="224" t="s">
        <v>45</v>
      </c>
      <c r="O678" s="87"/>
      <c r="P678" s="225">
        <f>O678*H678</f>
        <v>0</v>
      </c>
      <c r="Q678" s="225">
        <v>0.00029999999999999997</v>
      </c>
      <c r="R678" s="225">
        <f>Q678*H678</f>
        <v>0.030594</v>
      </c>
      <c r="S678" s="225">
        <v>0</v>
      </c>
      <c r="T678" s="226">
        <f>S678*H678</f>
        <v>0</v>
      </c>
      <c r="U678" s="41"/>
      <c r="V678" s="41"/>
      <c r="W678" s="41"/>
      <c r="X678" s="41"/>
      <c r="Y678" s="41"/>
      <c r="Z678" s="41"/>
      <c r="AA678" s="41"/>
      <c r="AB678" s="41"/>
      <c r="AC678" s="41"/>
      <c r="AD678" s="41"/>
      <c r="AE678" s="41"/>
      <c r="AR678" s="227" t="s">
        <v>279</v>
      </c>
      <c r="AT678" s="227" t="s">
        <v>182</v>
      </c>
      <c r="AU678" s="227" t="s">
        <v>83</v>
      </c>
      <c r="AY678" s="20" t="s">
        <v>180</v>
      </c>
      <c r="BE678" s="228">
        <f>IF(N678="základní",J678,0)</f>
        <v>0</v>
      </c>
      <c r="BF678" s="228">
        <f>IF(N678="snížená",J678,0)</f>
        <v>0</v>
      </c>
      <c r="BG678" s="228">
        <f>IF(N678="zákl. přenesená",J678,0)</f>
        <v>0</v>
      </c>
      <c r="BH678" s="228">
        <f>IF(N678="sníž. přenesená",J678,0)</f>
        <v>0</v>
      </c>
      <c r="BI678" s="228">
        <f>IF(N678="nulová",J678,0)</f>
        <v>0</v>
      </c>
      <c r="BJ678" s="20" t="s">
        <v>81</v>
      </c>
      <c r="BK678" s="228">
        <f>ROUND(I678*H678,2)</f>
        <v>0</v>
      </c>
      <c r="BL678" s="20" t="s">
        <v>279</v>
      </c>
      <c r="BM678" s="227" t="s">
        <v>1150</v>
      </c>
    </row>
    <row r="679" s="2" customFormat="1">
      <c r="A679" s="41"/>
      <c r="B679" s="42"/>
      <c r="C679" s="43"/>
      <c r="D679" s="229" t="s">
        <v>188</v>
      </c>
      <c r="E679" s="43"/>
      <c r="F679" s="230" t="s">
        <v>1151</v>
      </c>
      <c r="G679" s="43"/>
      <c r="H679" s="43"/>
      <c r="I679" s="231"/>
      <c r="J679" s="43"/>
      <c r="K679" s="43"/>
      <c r="L679" s="47"/>
      <c r="M679" s="232"/>
      <c r="N679" s="233"/>
      <c r="O679" s="87"/>
      <c r="P679" s="87"/>
      <c r="Q679" s="87"/>
      <c r="R679" s="87"/>
      <c r="S679" s="87"/>
      <c r="T679" s="88"/>
      <c r="U679" s="41"/>
      <c r="V679" s="41"/>
      <c r="W679" s="41"/>
      <c r="X679" s="41"/>
      <c r="Y679" s="41"/>
      <c r="Z679" s="41"/>
      <c r="AA679" s="41"/>
      <c r="AB679" s="41"/>
      <c r="AC679" s="41"/>
      <c r="AD679" s="41"/>
      <c r="AE679" s="41"/>
      <c r="AT679" s="20" t="s">
        <v>188</v>
      </c>
      <c r="AU679" s="20" t="s">
        <v>83</v>
      </c>
    </row>
    <row r="680" s="14" customFormat="1">
      <c r="A680" s="14"/>
      <c r="B680" s="245"/>
      <c r="C680" s="246"/>
      <c r="D680" s="236" t="s">
        <v>190</v>
      </c>
      <c r="E680" s="247" t="s">
        <v>19</v>
      </c>
      <c r="F680" s="248" t="s">
        <v>1152</v>
      </c>
      <c r="G680" s="246"/>
      <c r="H680" s="249">
        <v>18.93</v>
      </c>
      <c r="I680" s="250"/>
      <c r="J680" s="246"/>
      <c r="K680" s="246"/>
      <c r="L680" s="251"/>
      <c r="M680" s="252"/>
      <c r="N680" s="253"/>
      <c r="O680" s="253"/>
      <c r="P680" s="253"/>
      <c r="Q680" s="253"/>
      <c r="R680" s="253"/>
      <c r="S680" s="253"/>
      <c r="T680" s="254"/>
      <c r="U680" s="14"/>
      <c r="V680" s="14"/>
      <c r="W680" s="14"/>
      <c r="X680" s="14"/>
      <c r="Y680" s="14"/>
      <c r="Z680" s="14"/>
      <c r="AA680" s="14"/>
      <c r="AB680" s="14"/>
      <c r="AC680" s="14"/>
      <c r="AD680" s="14"/>
      <c r="AE680" s="14"/>
      <c r="AT680" s="255" t="s">
        <v>190</v>
      </c>
      <c r="AU680" s="255" t="s">
        <v>83</v>
      </c>
      <c r="AV680" s="14" t="s">
        <v>83</v>
      </c>
      <c r="AW680" s="14" t="s">
        <v>34</v>
      </c>
      <c r="AX680" s="14" t="s">
        <v>74</v>
      </c>
      <c r="AY680" s="255" t="s">
        <v>180</v>
      </c>
    </row>
    <row r="681" s="14" customFormat="1">
      <c r="A681" s="14"/>
      <c r="B681" s="245"/>
      <c r="C681" s="246"/>
      <c r="D681" s="236" t="s">
        <v>190</v>
      </c>
      <c r="E681" s="247" t="s">
        <v>19</v>
      </c>
      <c r="F681" s="248" t="s">
        <v>1153</v>
      </c>
      <c r="G681" s="246"/>
      <c r="H681" s="249">
        <v>36.700000000000003</v>
      </c>
      <c r="I681" s="250"/>
      <c r="J681" s="246"/>
      <c r="K681" s="246"/>
      <c r="L681" s="251"/>
      <c r="M681" s="252"/>
      <c r="N681" s="253"/>
      <c r="O681" s="253"/>
      <c r="P681" s="253"/>
      <c r="Q681" s="253"/>
      <c r="R681" s="253"/>
      <c r="S681" s="253"/>
      <c r="T681" s="254"/>
      <c r="U681" s="14"/>
      <c r="V681" s="14"/>
      <c r="W681" s="14"/>
      <c r="X681" s="14"/>
      <c r="Y681" s="14"/>
      <c r="Z681" s="14"/>
      <c r="AA681" s="14"/>
      <c r="AB681" s="14"/>
      <c r="AC681" s="14"/>
      <c r="AD681" s="14"/>
      <c r="AE681" s="14"/>
      <c r="AT681" s="255" t="s">
        <v>190</v>
      </c>
      <c r="AU681" s="255" t="s">
        <v>83</v>
      </c>
      <c r="AV681" s="14" t="s">
        <v>83</v>
      </c>
      <c r="AW681" s="14" t="s">
        <v>34</v>
      </c>
      <c r="AX681" s="14" t="s">
        <v>74</v>
      </c>
      <c r="AY681" s="255" t="s">
        <v>180</v>
      </c>
    </row>
    <row r="682" s="14" customFormat="1">
      <c r="A682" s="14"/>
      <c r="B682" s="245"/>
      <c r="C682" s="246"/>
      <c r="D682" s="236" t="s">
        <v>190</v>
      </c>
      <c r="E682" s="247" t="s">
        <v>19</v>
      </c>
      <c r="F682" s="248" t="s">
        <v>1154</v>
      </c>
      <c r="G682" s="246"/>
      <c r="H682" s="249">
        <v>34.200000000000003</v>
      </c>
      <c r="I682" s="250"/>
      <c r="J682" s="246"/>
      <c r="K682" s="246"/>
      <c r="L682" s="251"/>
      <c r="M682" s="252"/>
      <c r="N682" s="253"/>
      <c r="O682" s="253"/>
      <c r="P682" s="253"/>
      <c r="Q682" s="253"/>
      <c r="R682" s="253"/>
      <c r="S682" s="253"/>
      <c r="T682" s="254"/>
      <c r="U682" s="14"/>
      <c r="V682" s="14"/>
      <c r="W682" s="14"/>
      <c r="X682" s="14"/>
      <c r="Y682" s="14"/>
      <c r="Z682" s="14"/>
      <c r="AA682" s="14"/>
      <c r="AB682" s="14"/>
      <c r="AC682" s="14"/>
      <c r="AD682" s="14"/>
      <c r="AE682" s="14"/>
      <c r="AT682" s="255" t="s">
        <v>190</v>
      </c>
      <c r="AU682" s="255" t="s">
        <v>83</v>
      </c>
      <c r="AV682" s="14" t="s">
        <v>83</v>
      </c>
      <c r="AW682" s="14" t="s">
        <v>34</v>
      </c>
      <c r="AX682" s="14" t="s">
        <v>74</v>
      </c>
      <c r="AY682" s="255" t="s">
        <v>180</v>
      </c>
    </row>
    <row r="683" s="14" customFormat="1">
      <c r="A683" s="14"/>
      <c r="B683" s="245"/>
      <c r="C683" s="246"/>
      <c r="D683" s="236" t="s">
        <v>190</v>
      </c>
      <c r="E683" s="247" t="s">
        <v>19</v>
      </c>
      <c r="F683" s="248" t="s">
        <v>1155</v>
      </c>
      <c r="G683" s="246"/>
      <c r="H683" s="249">
        <v>12.15</v>
      </c>
      <c r="I683" s="250"/>
      <c r="J683" s="246"/>
      <c r="K683" s="246"/>
      <c r="L683" s="251"/>
      <c r="M683" s="252"/>
      <c r="N683" s="253"/>
      <c r="O683" s="253"/>
      <c r="P683" s="253"/>
      <c r="Q683" s="253"/>
      <c r="R683" s="253"/>
      <c r="S683" s="253"/>
      <c r="T683" s="254"/>
      <c r="U683" s="14"/>
      <c r="V683" s="14"/>
      <c r="W683" s="14"/>
      <c r="X683" s="14"/>
      <c r="Y683" s="14"/>
      <c r="Z683" s="14"/>
      <c r="AA683" s="14"/>
      <c r="AB683" s="14"/>
      <c r="AC683" s="14"/>
      <c r="AD683" s="14"/>
      <c r="AE683" s="14"/>
      <c r="AT683" s="255" t="s">
        <v>190</v>
      </c>
      <c r="AU683" s="255" t="s">
        <v>83</v>
      </c>
      <c r="AV683" s="14" t="s">
        <v>83</v>
      </c>
      <c r="AW683" s="14" t="s">
        <v>34</v>
      </c>
      <c r="AX683" s="14" t="s">
        <v>74</v>
      </c>
      <c r="AY683" s="255" t="s">
        <v>180</v>
      </c>
    </row>
    <row r="684" s="15" customFormat="1">
      <c r="A684" s="15"/>
      <c r="B684" s="256"/>
      <c r="C684" s="257"/>
      <c r="D684" s="236" t="s">
        <v>190</v>
      </c>
      <c r="E684" s="258" t="s">
        <v>19</v>
      </c>
      <c r="F684" s="259" t="s">
        <v>227</v>
      </c>
      <c r="G684" s="257"/>
      <c r="H684" s="260">
        <v>101.98</v>
      </c>
      <c r="I684" s="261"/>
      <c r="J684" s="257"/>
      <c r="K684" s="257"/>
      <c r="L684" s="262"/>
      <c r="M684" s="263"/>
      <c r="N684" s="264"/>
      <c r="O684" s="264"/>
      <c r="P684" s="264"/>
      <c r="Q684" s="264"/>
      <c r="R684" s="264"/>
      <c r="S684" s="264"/>
      <c r="T684" s="265"/>
      <c r="U684" s="15"/>
      <c r="V684" s="15"/>
      <c r="W684" s="15"/>
      <c r="X684" s="15"/>
      <c r="Y684" s="15"/>
      <c r="Z684" s="15"/>
      <c r="AA684" s="15"/>
      <c r="AB684" s="15"/>
      <c r="AC684" s="15"/>
      <c r="AD684" s="15"/>
      <c r="AE684" s="15"/>
      <c r="AT684" s="266" t="s">
        <v>190</v>
      </c>
      <c r="AU684" s="266" t="s">
        <v>83</v>
      </c>
      <c r="AV684" s="15" t="s">
        <v>186</v>
      </c>
      <c r="AW684" s="15" t="s">
        <v>34</v>
      </c>
      <c r="AX684" s="15" t="s">
        <v>81</v>
      </c>
      <c r="AY684" s="266" t="s">
        <v>180</v>
      </c>
    </row>
    <row r="685" s="2" customFormat="1" ht="33" customHeight="1">
      <c r="A685" s="41"/>
      <c r="B685" s="42"/>
      <c r="C685" s="278" t="s">
        <v>1156</v>
      </c>
      <c r="D685" s="278" t="s">
        <v>330</v>
      </c>
      <c r="E685" s="279" t="s">
        <v>1157</v>
      </c>
      <c r="F685" s="280" t="s">
        <v>1158</v>
      </c>
      <c r="G685" s="281" t="s">
        <v>122</v>
      </c>
      <c r="H685" s="282">
        <v>101.98</v>
      </c>
      <c r="I685" s="283"/>
      <c r="J685" s="284">
        <f>ROUND(I685*H685,2)</f>
        <v>0</v>
      </c>
      <c r="K685" s="280" t="s">
        <v>185</v>
      </c>
      <c r="L685" s="285"/>
      <c r="M685" s="286" t="s">
        <v>19</v>
      </c>
      <c r="N685" s="287" t="s">
        <v>45</v>
      </c>
      <c r="O685" s="87"/>
      <c r="P685" s="225">
        <f>O685*H685</f>
        <v>0</v>
      </c>
      <c r="Q685" s="225">
        <v>0.0025999999999999999</v>
      </c>
      <c r="R685" s="225">
        <f>Q685*H685</f>
        <v>0.26514799999999999</v>
      </c>
      <c r="S685" s="225">
        <v>0</v>
      </c>
      <c r="T685" s="226">
        <f>S685*H685</f>
        <v>0</v>
      </c>
      <c r="U685" s="41"/>
      <c r="V685" s="41"/>
      <c r="W685" s="41"/>
      <c r="X685" s="41"/>
      <c r="Y685" s="41"/>
      <c r="Z685" s="41"/>
      <c r="AA685" s="41"/>
      <c r="AB685" s="41"/>
      <c r="AC685" s="41"/>
      <c r="AD685" s="41"/>
      <c r="AE685" s="41"/>
      <c r="AR685" s="227" t="s">
        <v>409</v>
      </c>
      <c r="AT685" s="227" t="s">
        <v>330</v>
      </c>
      <c r="AU685" s="227" t="s">
        <v>83</v>
      </c>
      <c r="AY685" s="20" t="s">
        <v>180</v>
      </c>
      <c r="BE685" s="228">
        <f>IF(N685="základní",J685,0)</f>
        <v>0</v>
      </c>
      <c r="BF685" s="228">
        <f>IF(N685="snížená",J685,0)</f>
        <v>0</v>
      </c>
      <c r="BG685" s="228">
        <f>IF(N685="zákl. přenesená",J685,0)</f>
        <v>0</v>
      </c>
      <c r="BH685" s="228">
        <f>IF(N685="sníž. přenesená",J685,0)</f>
        <v>0</v>
      </c>
      <c r="BI685" s="228">
        <f>IF(N685="nulová",J685,0)</f>
        <v>0</v>
      </c>
      <c r="BJ685" s="20" t="s">
        <v>81</v>
      </c>
      <c r="BK685" s="228">
        <f>ROUND(I685*H685,2)</f>
        <v>0</v>
      </c>
      <c r="BL685" s="20" t="s">
        <v>279</v>
      </c>
      <c r="BM685" s="227" t="s">
        <v>1159</v>
      </c>
    </row>
    <row r="686" s="14" customFormat="1">
      <c r="A686" s="14"/>
      <c r="B686" s="245"/>
      <c r="C686" s="246"/>
      <c r="D686" s="236" t="s">
        <v>190</v>
      </c>
      <c r="E686" s="247" t="s">
        <v>19</v>
      </c>
      <c r="F686" s="248" t="s">
        <v>1160</v>
      </c>
      <c r="G686" s="246"/>
      <c r="H686" s="249">
        <v>101.98</v>
      </c>
      <c r="I686" s="250"/>
      <c r="J686" s="246"/>
      <c r="K686" s="246"/>
      <c r="L686" s="251"/>
      <c r="M686" s="252"/>
      <c r="N686" s="253"/>
      <c r="O686" s="253"/>
      <c r="P686" s="253"/>
      <c r="Q686" s="253"/>
      <c r="R686" s="253"/>
      <c r="S686" s="253"/>
      <c r="T686" s="254"/>
      <c r="U686" s="14"/>
      <c r="V686" s="14"/>
      <c r="W686" s="14"/>
      <c r="X686" s="14"/>
      <c r="Y686" s="14"/>
      <c r="Z686" s="14"/>
      <c r="AA686" s="14"/>
      <c r="AB686" s="14"/>
      <c r="AC686" s="14"/>
      <c r="AD686" s="14"/>
      <c r="AE686" s="14"/>
      <c r="AT686" s="255" t="s">
        <v>190</v>
      </c>
      <c r="AU686" s="255" t="s">
        <v>83</v>
      </c>
      <c r="AV686" s="14" t="s">
        <v>83</v>
      </c>
      <c r="AW686" s="14" t="s">
        <v>34</v>
      </c>
      <c r="AX686" s="14" t="s">
        <v>81</v>
      </c>
      <c r="AY686" s="255" t="s">
        <v>180</v>
      </c>
    </row>
    <row r="687" s="2" customFormat="1" ht="16.5" customHeight="1">
      <c r="A687" s="41"/>
      <c r="B687" s="42"/>
      <c r="C687" s="216" t="s">
        <v>1161</v>
      </c>
      <c r="D687" s="216" t="s">
        <v>182</v>
      </c>
      <c r="E687" s="217" t="s">
        <v>1162</v>
      </c>
      <c r="F687" s="218" t="s">
        <v>1163</v>
      </c>
      <c r="G687" s="219" t="s">
        <v>350</v>
      </c>
      <c r="H687" s="220">
        <v>81.849999999999994</v>
      </c>
      <c r="I687" s="221"/>
      <c r="J687" s="222">
        <f>ROUND(I687*H687,2)</f>
        <v>0</v>
      </c>
      <c r="K687" s="218" t="s">
        <v>185</v>
      </c>
      <c r="L687" s="47"/>
      <c r="M687" s="223" t="s">
        <v>19</v>
      </c>
      <c r="N687" s="224" t="s">
        <v>45</v>
      </c>
      <c r="O687" s="87"/>
      <c r="P687" s="225">
        <f>O687*H687</f>
        <v>0</v>
      </c>
      <c r="Q687" s="225">
        <v>1.0000000000000001E-05</v>
      </c>
      <c r="R687" s="225">
        <f>Q687*H687</f>
        <v>0.0008185</v>
      </c>
      <c r="S687" s="225">
        <v>0</v>
      </c>
      <c r="T687" s="226">
        <f>S687*H687</f>
        <v>0</v>
      </c>
      <c r="U687" s="41"/>
      <c r="V687" s="41"/>
      <c r="W687" s="41"/>
      <c r="X687" s="41"/>
      <c r="Y687" s="41"/>
      <c r="Z687" s="41"/>
      <c r="AA687" s="41"/>
      <c r="AB687" s="41"/>
      <c r="AC687" s="41"/>
      <c r="AD687" s="41"/>
      <c r="AE687" s="41"/>
      <c r="AR687" s="227" t="s">
        <v>279</v>
      </c>
      <c r="AT687" s="227" t="s">
        <v>182</v>
      </c>
      <c r="AU687" s="227" t="s">
        <v>83</v>
      </c>
      <c r="AY687" s="20" t="s">
        <v>180</v>
      </c>
      <c r="BE687" s="228">
        <f>IF(N687="základní",J687,0)</f>
        <v>0</v>
      </c>
      <c r="BF687" s="228">
        <f>IF(N687="snížená",J687,0)</f>
        <v>0</v>
      </c>
      <c r="BG687" s="228">
        <f>IF(N687="zákl. přenesená",J687,0)</f>
        <v>0</v>
      </c>
      <c r="BH687" s="228">
        <f>IF(N687="sníž. přenesená",J687,0)</f>
        <v>0</v>
      </c>
      <c r="BI687" s="228">
        <f>IF(N687="nulová",J687,0)</f>
        <v>0</v>
      </c>
      <c r="BJ687" s="20" t="s">
        <v>81</v>
      </c>
      <c r="BK687" s="228">
        <f>ROUND(I687*H687,2)</f>
        <v>0</v>
      </c>
      <c r="BL687" s="20" t="s">
        <v>279</v>
      </c>
      <c r="BM687" s="227" t="s">
        <v>1164</v>
      </c>
    </row>
    <row r="688" s="2" customFormat="1">
      <c r="A688" s="41"/>
      <c r="B688" s="42"/>
      <c r="C688" s="43"/>
      <c r="D688" s="229" t="s">
        <v>188</v>
      </c>
      <c r="E688" s="43"/>
      <c r="F688" s="230" t="s">
        <v>1165</v>
      </c>
      <c r="G688" s="43"/>
      <c r="H688" s="43"/>
      <c r="I688" s="231"/>
      <c r="J688" s="43"/>
      <c r="K688" s="43"/>
      <c r="L688" s="47"/>
      <c r="M688" s="232"/>
      <c r="N688" s="233"/>
      <c r="O688" s="87"/>
      <c r="P688" s="87"/>
      <c r="Q688" s="87"/>
      <c r="R688" s="87"/>
      <c r="S688" s="87"/>
      <c r="T688" s="88"/>
      <c r="U688" s="41"/>
      <c r="V688" s="41"/>
      <c r="W688" s="41"/>
      <c r="X688" s="41"/>
      <c r="Y688" s="41"/>
      <c r="Z688" s="41"/>
      <c r="AA688" s="41"/>
      <c r="AB688" s="41"/>
      <c r="AC688" s="41"/>
      <c r="AD688" s="41"/>
      <c r="AE688" s="41"/>
      <c r="AT688" s="20" t="s">
        <v>188</v>
      </c>
      <c r="AU688" s="20" t="s">
        <v>83</v>
      </c>
    </row>
    <row r="689" s="14" customFormat="1">
      <c r="A689" s="14"/>
      <c r="B689" s="245"/>
      <c r="C689" s="246"/>
      <c r="D689" s="236" t="s">
        <v>190</v>
      </c>
      <c r="E689" s="247" t="s">
        <v>19</v>
      </c>
      <c r="F689" s="248" t="s">
        <v>1166</v>
      </c>
      <c r="G689" s="246"/>
      <c r="H689" s="249">
        <v>15.35</v>
      </c>
      <c r="I689" s="250"/>
      <c r="J689" s="246"/>
      <c r="K689" s="246"/>
      <c r="L689" s="251"/>
      <c r="M689" s="252"/>
      <c r="N689" s="253"/>
      <c r="O689" s="253"/>
      <c r="P689" s="253"/>
      <c r="Q689" s="253"/>
      <c r="R689" s="253"/>
      <c r="S689" s="253"/>
      <c r="T689" s="254"/>
      <c r="U689" s="14"/>
      <c r="V689" s="14"/>
      <c r="W689" s="14"/>
      <c r="X689" s="14"/>
      <c r="Y689" s="14"/>
      <c r="Z689" s="14"/>
      <c r="AA689" s="14"/>
      <c r="AB689" s="14"/>
      <c r="AC689" s="14"/>
      <c r="AD689" s="14"/>
      <c r="AE689" s="14"/>
      <c r="AT689" s="255" t="s">
        <v>190</v>
      </c>
      <c r="AU689" s="255" t="s">
        <v>83</v>
      </c>
      <c r="AV689" s="14" t="s">
        <v>83</v>
      </c>
      <c r="AW689" s="14" t="s">
        <v>34</v>
      </c>
      <c r="AX689" s="14" t="s">
        <v>74</v>
      </c>
      <c r="AY689" s="255" t="s">
        <v>180</v>
      </c>
    </row>
    <row r="690" s="14" customFormat="1">
      <c r="A690" s="14"/>
      <c r="B690" s="245"/>
      <c r="C690" s="246"/>
      <c r="D690" s="236" t="s">
        <v>190</v>
      </c>
      <c r="E690" s="247" t="s">
        <v>19</v>
      </c>
      <c r="F690" s="248" t="s">
        <v>1167</v>
      </c>
      <c r="G690" s="246"/>
      <c r="H690" s="249">
        <v>28.859999999999999</v>
      </c>
      <c r="I690" s="250"/>
      <c r="J690" s="246"/>
      <c r="K690" s="246"/>
      <c r="L690" s="251"/>
      <c r="M690" s="252"/>
      <c r="N690" s="253"/>
      <c r="O690" s="253"/>
      <c r="P690" s="253"/>
      <c r="Q690" s="253"/>
      <c r="R690" s="253"/>
      <c r="S690" s="253"/>
      <c r="T690" s="254"/>
      <c r="U690" s="14"/>
      <c r="V690" s="14"/>
      <c r="W690" s="14"/>
      <c r="X690" s="14"/>
      <c r="Y690" s="14"/>
      <c r="Z690" s="14"/>
      <c r="AA690" s="14"/>
      <c r="AB690" s="14"/>
      <c r="AC690" s="14"/>
      <c r="AD690" s="14"/>
      <c r="AE690" s="14"/>
      <c r="AT690" s="255" t="s">
        <v>190</v>
      </c>
      <c r="AU690" s="255" t="s">
        <v>83</v>
      </c>
      <c r="AV690" s="14" t="s">
        <v>83</v>
      </c>
      <c r="AW690" s="14" t="s">
        <v>34</v>
      </c>
      <c r="AX690" s="14" t="s">
        <v>74</v>
      </c>
      <c r="AY690" s="255" t="s">
        <v>180</v>
      </c>
    </row>
    <row r="691" s="14" customFormat="1">
      <c r="A691" s="14"/>
      <c r="B691" s="245"/>
      <c r="C691" s="246"/>
      <c r="D691" s="236" t="s">
        <v>190</v>
      </c>
      <c r="E691" s="247" t="s">
        <v>19</v>
      </c>
      <c r="F691" s="248" t="s">
        <v>1168</v>
      </c>
      <c r="G691" s="246"/>
      <c r="H691" s="249">
        <v>23.66</v>
      </c>
      <c r="I691" s="250"/>
      <c r="J691" s="246"/>
      <c r="K691" s="246"/>
      <c r="L691" s="251"/>
      <c r="M691" s="252"/>
      <c r="N691" s="253"/>
      <c r="O691" s="253"/>
      <c r="P691" s="253"/>
      <c r="Q691" s="253"/>
      <c r="R691" s="253"/>
      <c r="S691" s="253"/>
      <c r="T691" s="254"/>
      <c r="U691" s="14"/>
      <c r="V691" s="14"/>
      <c r="W691" s="14"/>
      <c r="X691" s="14"/>
      <c r="Y691" s="14"/>
      <c r="Z691" s="14"/>
      <c r="AA691" s="14"/>
      <c r="AB691" s="14"/>
      <c r="AC691" s="14"/>
      <c r="AD691" s="14"/>
      <c r="AE691" s="14"/>
      <c r="AT691" s="255" t="s">
        <v>190</v>
      </c>
      <c r="AU691" s="255" t="s">
        <v>83</v>
      </c>
      <c r="AV691" s="14" t="s">
        <v>83</v>
      </c>
      <c r="AW691" s="14" t="s">
        <v>34</v>
      </c>
      <c r="AX691" s="14" t="s">
        <v>74</v>
      </c>
      <c r="AY691" s="255" t="s">
        <v>180</v>
      </c>
    </row>
    <row r="692" s="14" customFormat="1">
      <c r="A692" s="14"/>
      <c r="B692" s="245"/>
      <c r="C692" s="246"/>
      <c r="D692" s="236" t="s">
        <v>190</v>
      </c>
      <c r="E692" s="247" t="s">
        <v>19</v>
      </c>
      <c r="F692" s="248" t="s">
        <v>1169</v>
      </c>
      <c r="G692" s="246"/>
      <c r="H692" s="249">
        <v>13.98</v>
      </c>
      <c r="I692" s="250"/>
      <c r="J692" s="246"/>
      <c r="K692" s="246"/>
      <c r="L692" s="251"/>
      <c r="M692" s="252"/>
      <c r="N692" s="253"/>
      <c r="O692" s="253"/>
      <c r="P692" s="253"/>
      <c r="Q692" s="253"/>
      <c r="R692" s="253"/>
      <c r="S692" s="253"/>
      <c r="T692" s="254"/>
      <c r="U692" s="14"/>
      <c r="V692" s="14"/>
      <c r="W692" s="14"/>
      <c r="X692" s="14"/>
      <c r="Y692" s="14"/>
      <c r="Z692" s="14"/>
      <c r="AA692" s="14"/>
      <c r="AB692" s="14"/>
      <c r="AC692" s="14"/>
      <c r="AD692" s="14"/>
      <c r="AE692" s="14"/>
      <c r="AT692" s="255" t="s">
        <v>190</v>
      </c>
      <c r="AU692" s="255" t="s">
        <v>83</v>
      </c>
      <c r="AV692" s="14" t="s">
        <v>83</v>
      </c>
      <c r="AW692" s="14" t="s">
        <v>34</v>
      </c>
      <c r="AX692" s="14" t="s">
        <v>74</v>
      </c>
      <c r="AY692" s="255" t="s">
        <v>180</v>
      </c>
    </row>
    <row r="693" s="15" customFormat="1">
      <c r="A693" s="15"/>
      <c r="B693" s="256"/>
      <c r="C693" s="257"/>
      <c r="D693" s="236" t="s">
        <v>190</v>
      </c>
      <c r="E693" s="258" t="s">
        <v>19</v>
      </c>
      <c r="F693" s="259" t="s">
        <v>227</v>
      </c>
      <c r="G693" s="257"/>
      <c r="H693" s="260">
        <v>81.849999999999994</v>
      </c>
      <c r="I693" s="261"/>
      <c r="J693" s="257"/>
      <c r="K693" s="257"/>
      <c r="L693" s="262"/>
      <c r="M693" s="263"/>
      <c r="N693" s="264"/>
      <c r="O693" s="264"/>
      <c r="P693" s="264"/>
      <c r="Q693" s="264"/>
      <c r="R693" s="264"/>
      <c r="S693" s="264"/>
      <c r="T693" s="265"/>
      <c r="U693" s="15"/>
      <c r="V693" s="15"/>
      <c r="W693" s="15"/>
      <c r="X693" s="15"/>
      <c r="Y693" s="15"/>
      <c r="Z693" s="15"/>
      <c r="AA693" s="15"/>
      <c r="AB693" s="15"/>
      <c r="AC693" s="15"/>
      <c r="AD693" s="15"/>
      <c r="AE693" s="15"/>
      <c r="AT693" s="266" t="s">
        <v>190</v>
      </c>
      <c r="AU693" s="266" t="s">
        <v>83</v>
      </c>
      <c r="AV693" s="15" t="s">
        <v>186</v>
      </c>
      <c r="AW693" s="15" t="s">
        <v>34</v>
      </c>
      <c r="AX693" s="15" t="s">
        <v>81</v>
      </c>
      <c r="AY693" s="266" t="s">
        <v>180</v>
      </c>
    </row>
    <row r="694" s="2" customFormat="1" ht="16.5" customHeight="1">
      <c r="A694" s="41"/>
      <c r="B694" s="42"/>
      <c r="C694" s="278" t="s">
        <v>1170</v>
      </c>
      <c r="D694" s="278" t="s">
        <v>330</v>
      </c>
      <c r="E694" s="279" t="s">
        <v>1171</v>
      </c>
      <c r="F694" s="280" t="s">
        <v>1172</v>
      </c>
      <c r="G694" s="281" t="s">
        <v>350</v>
      </c>
      <c r="H694" s="282">
        <v>83.486999999999995</v>
      </c>
      <c r="I694" s="283"/>
      <c r="J694" s="284">
        <f>ROUND(I694*H694,2)</f>
        <v>0</v>
      </c>
      <c r="K694" s="280" t="s">
        <v>185</v>
      </c>
      <c r="L694" s="285"/>
      <c r="M694" s="286" t="s">
        <v>19</v>
      </c>
      <c r="N694" s="287" t="s">
        <v>45</v>
      </c>
      <c r="O694" s="87"/>
      <c r="P694" s="225">
        <f>O694*H694</f>
        <v>0</v>
      </c>
      <c r="Q694" s="225">
        <v>0.00035</v>
      </c>
      <c r="R694" s="225">
        <f>Q694*H694</f>
        <v>0.029220449999999999</v>
      </c>
      <c r="S694" s="225">
        <v>0</v>
      </c>
      <c r="T694" s="226">
        <f>S694*H694</f>
        <v>0</v>
      </c>
      <c r="U694" s="41"/>
      <c r="V694" s="41"/>
      <c r="W694" s="41"/>
      <c r="X694" s="41"/>
      <c r="Y694" s="41"/>
      <c r="Z694" s="41"/>
      <c r="AA694" s="41"/>
      <c r="AB694" s="41"/>
      <c r="AC694" s="41"/>
      <c r="AD694" s="41"/>
      <c r="AE694" s="41"/>
      <c r="AR694" s="227" t="s">
        <v>409</v>
      </c>
      <c r="AT694" s="227" t="s">
        <v>330</v>
      </c>
      <c r="AU694" s="227" t="s">
        <v>83</v>
      </c>
      <c r="AY694" s="20" t="s">
        <v>180</v>
      </c>
      <c r="BE694" s="228">
        <f>IF(N694="základní",J694,0)</f>
        <v>0</v>
      </c>
      <c r="BF694" s="228">
        <f>IF(N694="snížená",J694,0)</f>
        <v>0</v>
      </c>
      <c r="BG694" s="228">
        <f>IF(N694="zákl. přenesená",J694,0)</f>
        <v>0</v>
      </c>
      <c r="BH694" s="228">
        <f>IF(N694="sníž. přenesená",J694,0)</f>
        <v>0</v>
      </c>
      <c r="BI694" s="228">
        <f>IF(N694="nulová",J694,0)</f>
        <v>0</v>
      </c>
      <c r="BJ694" s="20" t="s">
        <v>81</v>
      </c>
      <c r="BK694" s="228">
        <f>ROUND(I694*H694,2)</f>
        <v>0</v>
      </c>
      <c r="BL694" s="20" t="s">
        <v>279</v>
      </c>
      <c r="BM694" s="227" t="s">
        <v>1173</v>
      </c>
    </row>
    <row r="695" s="14" customFormat="1">
      <c r="A695" s="14"/>
      <c r="B695" s="245"/>
      <c r="C695" s="246"/>
      <c r="D695" s="236" t="s">
        <v>190</v>
      </c>
      <c r="E695" s="247" t="s">
        <v>19</v>
      </c>
      <c r="F695" s="248" t="s">
        <v>1174</v>
      </c>
      <c r="G695" s="246"/>
      <c r="H695" s="249">
        <v>81.849999999999994</v>
      </c>
      <c r="I695" s="250"/>
      <c r="J695" s="246"/>
      <c r="K695" s="246"/>
      <c r="L695" s="251"/>
      <c r="M695" s="252"/>
      <c r="N695" s="253"/>
      <c r="O695" s="253"/>
      <c r="P695" s="253"/>
      <c r="Q695" s="253"/>
      <c r="R695" s="253"/>
      <c r="S695" s="253"/>
      <c r="T695" s="254"/>
      <c r="U695" s="14"/>
      <c r="V695" s="14"/>
      <c r="W695" s="14"/>
      <c r="X695" s="14"/>
      <c r="Y695" s="14"/>
      <c r="Z695" s="14"/>
      <c r="AA695" s="14"/>
      <c r="AB695" s="14"/>
      <c r="AC695" s="14"/>
      <c r="AD695" s="14"/>
      <c r="AE695" s="14"/>
      <c r="AT695" s="255" t="s">
        <v>190</v>
      </c>
      <c r="AU695" s="255" t="s">
        <v>83</v>
      </c>
      <c r="AV695" s="14" t="s">
        <v>83</v>
      </c>
      <c r="AW695" s="14" t="s">
        <v>34</v>
      </c>
      <c r="AX695" s="14" t="s">
        <v>81</v>
      </c>
      <c r="AY695" s="255" t="s">
        <v>180</v>
      </c>
    </row>
    <row r="696" s="14" customFormat="1">
      <c r="A696" s="14"/>
      <c r="B696" s="245"/>
      <c r="C696" s="246"/>
      <c r="D696" s="236" t="s">
        <v>190</v>
      </c>
      <c r="E696" s="246"/>
      <c r="F696" s="248" t="s">
        <v>1175</v>
      </c>
      <c r="G696" s="246"/>
      <c r="H696" s="249">
        <v>83.486999999999995</v>
      </c>
      <c r="I696" s="250"/>
      <c r="J696" s="246"/>
      <c r="K696" s="246"/>
      <c r="L696" s="251"/>
      <c r="M696" s="252"/>
      <c r="N696" s="253"/>
      <c r="O696" s="253"/>
      <c r="P696" s="253"/>
      <c r="Q696" s="253"/>
      <c r="R696" s="253"/>
      <c r="S696" s="253"/>
      <c r="T696" s="254"/>
      <c r="U696" s="14"/>
      <c r="V696" s="14"/>
      <c r="W696" s="14"/>
      <c r="X696" s="14"/>
      <c r="Y696" s="14"/>
      <c r="Z696" s="14"/>
      <c r="AA696" s="14"/>
      <c r="AB696" s="14"/>
      <c r="AC696" s="14"/>
      <c r="AD696" s="14"/>
      <c r="AE696" s="14"/>
      <c r="AT696" s="255" t="s">
        <v>190</v>
      </c>
      <c r="AU696" s="255" t="s">
        <v>83</v>
      </c>
      <c r="AV696" s="14" t="s">
        <v>83</v>
      </c>
      <c r="AW696" s="14" t="s">
        <v>4</v>
      </c>
      <c r="AX696" s="14" t="s">
        <v>81</v>
      </c>
      <c r="AY696" s="255" t="s">
        <v>180</v>
      </c>
    </row>
    <row r="697" s="2" customFormat="1" ht="16.5" customHeight="1">
      <c r="A697" s="41"/>
      <c r="B697" s="42"/>
      <c r="C697" s="216" t="s">
        <v>1176</v>
      </c>
      <c r="D697" s="216" t="s">
        <v>182</v>
      </c>
      <c r="E697" s="217" t="s">
        <v>1177</v>
      </c>
      <c r="F697" s="218" t="s">
        <v>1178</v>
      </c>
      <c r="G697" s="219" t="s">
        <v>350</v>
      </c>
      <c r="H697" s="220">
        <v>6.2800000000000002</v>
      </c>
      <c r="I697" s="221"/>
      <c r="J697" s="222">
        <f>ROUND(I697*H697,2)</f>
        <v>0</v>
      </c>
      <c r="K697" s="218" t="s">
        <v>185</v>
      </c>
      <c r="L697" s="47"/>
      <c r="M697" s="223" t="s">
        <v>19</v>
      </c>
      <c r="N697" s="224" t="s">
        <v>45</v>
      </c>
      <c r="O697" s="87"/>
      <c r="P697" s="225">
        <f>O697*H697</f>
        <v>0</v>
      </c>
      <c r="Q697" s="225">
        <v>0</v>
      </c>
      <c r="R697" s="225">
        <f>Q697*H697</f>
        <v>0</v>
      </c>
      <c r="S697" s="225">
        <v>0</v>
      </c>
      <c r="T697" s="226">
        <f>S697*H697</f>
        <v>0</v>
      </c>
      <c r="U697" s="41"/>
      <c r="V697" s="41"/>
      <c r="W697" s="41"/>
      <c r="X697" s="41"/>
      <c r="Y697" s="41"/>
      <c r="Z697" s="41"/>
      <c r="AA697" s="41"/>
      <c r="AB697" s="41"/>
      <c r="AC697" s="41"/>
      <c r="AD697" s="41"/>
      <c r="AE697" s="41"/>
      <c r="AR697" s="227" t="s">
        <v>279</v>
      </c>
      <c r="AT697" s="227" t="s">
        <v>182</v>
      </c>
      <c r="AU697" s="227" t="s">
        <v>83</v>
      </c>
      <c r="AY697" s="20" t="s">
        <v>180</v>
      </c>
      <c r="BE697" s="228">
        <f>IF(N697="základní",J697,0)</f>
        <v>0</v>
      </c>
      <c r="BF697" s="228">
        <f>IF(N697="snížená",J697,0)</f>
        <v>0</v>
      </c>
      <c r="BG697" s="228">
        <f>IF(N697="zákl. přenesená",J697,0)</f>
        <v>0</v>
      </c>
      <c r="BH697" s="228">
        <f>IF(N697="sníž. přenesená",J697,0)</f>
        <v>0</v>
      </c>
      <c r="BI697" s="228">
        <f>IF(N697="nulová",J697,0)</f>
        <v>0</v>
      </c>
      <c r="BJ697" s="20" t="s">
        <v>81</v>
      </c>
      <c r="BK697" s="228">
        <f>ROUND(I697*H697,2)</f>
        <v>0</v>
      </c>
      <c r="BL697" s="20" t="s">
        <v>279</v>
      </c>
      <c r="BM697" s="227" t="s">
        <v>1179</v>
      </c>
    </row>
    <row r="698" s="2" customFormat="1">
      <c r="A698" s="41"/>
      <c r="B698" s="42"/>
      <c r="C698" s="43"/>
      <c r="D698" s="229" t="s">
        <v>188</v>
      </c>
      <c r="E698" s="43"/>
      <c r="F698" s="230" t="s">
        <v>1180</v>
      </c>
      <c r="G698" s="43"/>
      <c r="H698" s="43"/>
      <c r="I698" s="231"/>
      <c r="J698" s="43"/>
      <c r="K698" s="43"/>
      <c r="L698" s="47"/>
      <c r="M698" s="232"/>
      <c r="N698" s="233"/>
      <c r="O698" s="87"/>
      <c r="P698" s="87"/>
      <c r="Q698" s="87"/>
      <c r="R698" s="87"/>
      <c r="S698" s="87"/>
      <c r="T698" s="88"/>
      <c r="U698" s="41"/>
      <c r="V698" s="41"/>
      <c r="W698" s="41"/>
      <c r="X698" s="41"/>
      <c r="Y698" s="41"/>
      <c r="Z698" s="41"/>
      <c r="AA698" s="41"/>
      <c r="AB698" s="41"/>
      <c r="AC698" s="41"/>
      <c r="AD698" s="41"/>
      <c r="AE698" s="41"/>
      <c r="AT698" s="20" t="s">
        <v>188</v>
      </c>
      <c r="AU698" s="20" t="s">
        <v>83</v>
      </c>
    </row>
    <row r="699" s="14" customFormat="1">
      <c r="A699" s="14"/>
      <c r="B699" s="245"/>
      <c r="C699" s="246"/>
      <c r="D699" s="236" t="s">
        <v>190</v>
      </c>
      <c r="E699" s="247" t="s">
        <v>19</v>
      </c>
      <c r="F699" s="248" t="s">
        <v>1181</v>
      </c>
      <c r="G699" s="246"/>
      <c r="H699" s="249">
        <v>6.2800000000000002</v>
      </c>
      <c r="I699" s="250"/>
      <c r="J699" s="246"/>
      <c r="K699" s="246"/>
      <c r="L699" s="251"/>
      <c r="M699" s="252"/>
      <c r="N699" s="253"/>
      <c r="O699" s="253"/>
      <c r="P699" s="253"/>
      <c r="Q699" s="253"/>
      <c r="R699" s="253"/>
      <c r="S699" s="253"/>
      <c r="T699" s="254"/>
      <c r="U699" s="14"/>
      <c r="V699" s="14"/>
      <c r="W699" s="14"/>
      <c r="X699" s="14"/>
      <c r="Y699" s="14"/>
      <c r="Z699" s="14"/>
      <c r="AA699" s="14"/>
      <c r="AB699" s="14"/>
      <c r="AC699" s="14"/>
      <c r="AD699" s="14"/>
      <c r="AE699" s="14"/>
      <c r="AT699" s="255" t="s">
        <v>190</v>
      </c>
      <c r="AU699" s="255" t="s">
        <v>83</v>
      </c>
      <c r="AV699" s="14" t="s">
        <v>83</v>
      </c>
      <c r="AW699" s="14" t="s">
        <v>34</v>
      </c>
      <c r="AX699" s="14" t="s">
        <v>81</v>
      </c>
      <c r="AY699" s="255" t="s">
        <v>180</v>
      </c>
    </row>
    <row r="700" s="2" customFormat="1" ht="16.5" customHeight="1">
      <c r="A700" s="41"/>
      <c r="B700" s="42"/>
      <c r="C700" s="278" t="s">
        <v>1182</v>
      </c>
      <c r="D700" s="278" t="s">
        <v>330</v>
      </c>
      <c r="E700" s="279" t="s">
        <v>1183</v>
      </c>
      <c r="F700" s="280" t="s">
        <v>1184</v>
      </c>
      <c r="G700" s="281" t="s">
        <v>350</v>
      </c>
      <c r="H700" s="282">
        <v>6.4059999999999997</v>
      </c>
      <c r="I700" s="283"/>
      <c r="J700" s="284">
        <f>ROUND(I700*H700,2)</f>
        <v>0</v>
      </c>
      <c r="K700" s="280" t="s">
        <v>185</v>
      </c>
      <c r="L700" s="285"/>
      <c r="M700" s="286" t="s">
        <v>19</v>
      </c>
      <c r="N700" s="287" t="s">
        <v>45</v>
      </c>
      <c r="O700" s="87"/>
      <c r="P700" s="225">
        <f>O700*H700</f>
        <v>0</v>
      </c>
      <c r="Q700" s="225">
        <v>0.00020000000000000001</v>
      </c>
      <c r="R700" s="225">
        <f>Q700*H700</f>
        <v>0.0012811999999999999</v>
      </c>
      <c r="S700" s="225">
        <v>0</v>
      </c>
      <c r="T700" s="226">
        <f>S700*H700</f>
        <v>0</v>
      </c>
      <c r="U700" s="41"/>
      <c r="V700" s="41"/>
      <c r="W700" s="41"/>
      <c r="X700" s="41"/>
      <c r="Y700" s="41"/>
      <c r="Z700" s="41"/>
      <c r="AA700" s="41"/>
      <c r="AB700" s="41"/>
      <c r="AC700" s="41"/>
      <c r="AD700" s="41"/>
      <c r="AE700" s="41"/>
      <c r="AR700" s="227" t="s">
        <v>409</v>
      </c>
      <c r="AT700" s="227" t="s">
        <v>330</v>
      </c>
      <c r="AU700" s="227" t="s">
        <v>83</v>
      </c>
      <c r="AY700" s="20" t="s">
        <v>180</v>
      </c>
      <c r="BE700" s="228">
        <f>IF(N700="základní",J700,0)</f>
        <v>0</v>
      </c>
      <c r="BF700" s="228">
        <f>IF(N700="snížená",J700,0)</f>
        <v>0</v>
      </c>
      <c r="BG700" s="228">
        <f>IF(N700="zákl. přenesená",J700,0)</f>
        <v>0</v>
      </c>
      <c r="BH700" s="228">
        <f>IF(N700="sníž. přenesená",J700,0)</f>
        <v>0</v>
      </c>
      <c r="BI700" s="228">
        <f>IF(N700="nulová",J700,0)</f>
        <v>0</v>
      </c>
      <c r="BJ700" s="20" t="s">
        <v>81</v>
      </c>
      <c r="BK700" s="228">
        <f>ROUND(I700*H700,2)</f>
        <v>0</v>
      </c>
      <c r="BL700" s="20" t="s">
        <v>279</v>
      </c>
      <c r="BM700" s="227" t="s">
        <v>1185</v>
      </c>
    </row>
    <row r="701" s="14" customFormat="1">
      <c r="A701" s="14"/>
      <c r="B701" s="245"/>
      <c r="C701" s="246"/>
      <c r="D701" s="236" t="s">
        <v>190</v>
      </c>
      <c r="E701" s="247" t="s">
        <v>19</v>
      </c>
      <c r="F701" s="248" t="s">
        <v>1186</v>
      </c>
      <c r="G701" s="246"/>
      <c r="H701" s="249">
        <v>6.2800000000000002</v>
      </c>
      <c r="I701" s="250"/>
      <c r="J701" s="246"/>
      <c r="K701" s="246"/>
      <c r="L701" s="251"/>
      <c r="M701" s="252"/>
      <c r="N701" s="253"/>
      <c r="O701" s="253"/>
      <c r="P701" s="253"/>
      <c r="Q701" s="253"/>
      <c r="R701" s="253"/>
      <c r="S701" s="253"/>
      <c r="T701" s="254"/>
      <c r="U701" s="14"/>
      <c r="V701" s="14"/>
      <c r="W701" s="14"/>
      <c r="X701" s="14"/>
      <c r="Y701" s="14"/>
      <c r="Z701" s="14"/>
      <c r="AA701" s="14"/>
      <c r="AB701" s="14"/>
      <c r="AC701" s="14"/>
      <c r="AD701" s="14"/>
      <c r="AE701" s="14"/>
      <c r="AT701" s="255" t="s">
        <v>190</v>
      </c>
      <c r="AU701" s="255" t="s">
        <v>83</v>
      </c>
      <c r="AV701" s="14" t="s">
        <v>83</v>
      </c>
      <c r="AW701" s="14" t="s">
        <v>34</v>
      </c>
      <c r="AX701" s="14" t="s">
        <v>81</v>
      </c>
      <c r="AY701" s="255" t="s">
        <v>180</v>
      </c>
    </row>
    <row r="702" s="14" customFormat="1">
      <c r="A702" s="14"/>
      <c r="B702" s="245"/>
      <c r="C702" s="246"/>
      <c r="D702" s="236" t="s">
        <v>190</v>
      </c>
      <c r="E702" s="246"/>
      <c r="F702" s="248" t="s">
        <v>1187</v>
      </c>
      <c r="G702" s="246"/>
      <c r="H702" s="249">
        <v>6.4059999999999997</v>
      </c>
      <c r="I702" s="250"/>
      <c r="J702" s="246"/>
      <c r="K702" s="246"/>
      <c r="L702" s="251"/>
      <c r="M702" s="252"/>
      <c r="N702" s="253"/>
      <c r="O702" s="253"/>
      <c r="P702" s="253"/>
      <c r="Q702" s="253"/>
      <c r="R702" s="253"/>
      <c r="S702" s="253"/>
      <c r="T702" s="254"/>
      <c r="U702" s="14"/>
      <c r="V702" s="14"/>
      <c r="W702" s="14"/>
      <c r="X702" s="14"/>
      <c r="Y702" s="14"/>
      <c r="Z702" s="14"/>
      <c r="AA702" s="14"/>
      <c r="AB702" s="14"/>
      <c r="AC702" s="14"/>
      <c r="AD702" s="14"/>
      <c r="AE702" s="14"/>
      <c r="AT702" s="255" t="s">
        <v>190</v>
      </c>
      <c r="AU702" s="255" t="s">
        <v>83</v>
      </c>
      <c r="AV702" s="14" t="s">
        <v>83</v>
      </c>
      <c r="AW702" s="14" t="s">
        <v>4</v>
      </c>
      <c r="AX702" s="14" t="s">
        <v>81</v>
      </c>
      <c r="AY702" s="255" t="s">
        <v>180</v>
      </c>
    </row>
    <row r="703" s="2" customFormat="1" ht="24.15" customHeight="1">
      <c r="A703" s="41"/>
      <c r="B703" s="42"/>
      <c r="C703" s="216" t="s">
        <v>1188</v>
      </c>
      <c r="D703" s="216" t="s">
        <v>182</v>
      </c>
      <c r="E703" s="217" t="s">
        <v>1189</v>
      </c>
      <c r="F703" s="218" t="s">
        <v>1190</v>
      </c>
      <c r="G703" s="219" t="s">
        <v>231</v>
      </c>
      <c r="H703" s="220">
        <v>0.39600000000000002</v>
      </c>
      <c r="I703" s="221"/>
      <c r="J703" s="222">
        <f>ROUND(I703*H703,2)</f>
        <v>0</v>
      </c>
      <c r="K703" s="218" t="s">
        <v>185</v>
      </c>
      <c r="L703" s="47"/>
      <c r="M703" s="223" t="s">
        <v>19</v>
      </c>
      <c r="N703" s="224" t="s">
        <v>45</v>
      </c>
      <c r="O703" s="87"/>
      <c r="P703" s="225">
        <f>O703*H703</f>
        <v>0</v>
      </c>
      <c r="Q703" s="225">
        <v>0</v>
      </c>
      <c r="R703" s="225">
        <f>Q703*H703</f>
        <v>0</v>
      </c>
      <c r="S703" s="225">
        <v>0</v>
      </c>
      <c r="T703" s="226">
        <f>S703*H703</f>
        <v>0</v>
      </c>
      <c r="U703" s="41"/>
      <c r="V703" s="41"/>
      <c r="W703" s="41"/>
      <c r="X703" s="41"/>
      <c r="Y703" s="41"/>
      <c r="Z703" s="41"/>
      <c r="AA703" s="41"/>
      <c r="AB703" s="41"/>
      <c r="AC703" s="41"/>
      <c r="AD703" s="41"/>
      <c r="AE703" s="41"/>
      <c r="AR703" s="227" t="s">
        <v>279</v>
      </c>
      <c r="AT703" s="227" t="s">
        <v>182</v>
      </c>
      <c r="AU703" s="227" t="s">
        <v>83</v>
      </c>
      <c r="AY703" s="20" t="s">
        <v>180</v>
      </c>
      <c r="BE703" s="228">
        <f>IF(N703="základní",J703,0)</f>
        <v>0</v>
      </c>
      <c r="BF703" s="228">
        <f>IF(N703="snížená",J703,0)</f>
        <v>0</v>
      </c>
      <c r="BG703" s="228">
        <f>IF(N703="zákl. přenesená",J703,0)</f>
        <v>0</v>
      </c>
      <c r="BH703" s="228">
        <f>IF(N703="sníž. přenesená",J703,0)</f>
        <v>0</v>
      </c>
      <c r="BI703" s="228">
        <f>IF(N703="nulová",J703,0)</f>
        <v>0</v>
      </c>
      <c r="BJ703" s="20" t="s">
        <v>81</v>
      </c>
      <c r="BK703" s="228">
        <f>ROUND(I703*H703,2)</f>
        <v>0</v>
      </c>
      <c r="BL703" s="20" t="s">
        <v>279</v>
      </c>
      <c r="BM703" s="227" t="s">
        <v>1191</v>
      </c>
    </row>
    <row r="704" s="2" customFormat="1">
      <c r="A704" s="41"/>
      <c r="B704" s="42"/>
      <c r="C704" s="43"/>
      <c r="D704" s="229" t="s">
        <v>188</v>
      </c>
      <c r="E704" s="43"/>
      <c r="F704" s="230" t="s">
        <v>1192</v>
      </c>
      <c r="G704" s="43"/>
      <c r="H704" s="43"/>
      <c r="I704" s="231"/>
      <c r="J704" s="43"/>
      <c r="K704" s="43"/>
      <c r="L704" s="47"/>
      <c r="M704" s="232"/>
      <c r="N704" s="233"/>
      <c r="O704" s="87"/>
      <c r="P704" s="87"/>
      <c r="Q704" s="87"/>
      <c r="R704" s="87"/>
      <c r="S704" s="87"/>
      <c r="T704" s="88"/>
      <c r="U704" s="41"/>
      <c r="V704" s="41"/>
      <c r="W704" s="41"/>
      <c r="X704" s="41"/>
      <c r="Y704" s="41"/>
      <c r="Z704" s="41"/>
      <c r="AA704" s="41"/>
      <c r="AB704" s="41"/>
      <c r="AC704" s="41"/>
      <c r="AD704" s="41"/>
      <c r="AE704" s="41"/>
      <c r="AT704" s="20" t="s">
        <v>188</v>
      </c>
      <c r="AU704" s="20" t="s">
        <v>83</v>
      </c>
    </row>
    <row r="705" s="12" customFormat="1" ht="22.8" customHeight="1">
      <c r="A705" s="12"/>
      <c r="B705" s="200"/>
      <c r="C705" s="201"/>
      <c r="D705" s="202" t="s">
        <v>73</v>
      </c>
      <c r="E705" s="214" t="s">
        <v>1193</v>
      </c>
      <c r="F705" s="214" t="s">
        <v>1194</v>
      </c>
      <c r="G705" s="201"/>
      <c r="H705" s="201"/>
      <c r="I705" s="204"/>
      <c r="J705" s="215">
        <f>BK705</f>
        <v>0</v>
      </c>
      <c r="K705" s="201"/>
      <c r="L705" s="206"/>
      <c r="M705" s="207"/>
      <c r="N705" s="208"/>
      <c r="O705" s="208"/>
      <c r="P705" s="209">
        <f>SUM(P706:P745)</f>
        <v>0</v>
      </c>
      <c r="Q705" s="208"/>
      <c r="R705" s="209">
        <f>SUM(R706:R745)</f>
        <v>0.91731625999999999</v>
      </c>
      <c r="S705" s="208"/>
      <c r="T705" s="210">
        <f>SUM(T706:T745)</f>
        <v>0</v>
      </c>
      <c r="U705" s="12"/>
      <c r="V705" s="12"/>
      <c r="W705" s="12"/>
      <c r="X705" s="12"/>
      <c r="Y705" s="12"/>
      <c r="Z705" s="12"/>
      <c r="AA705" s="12"/>
      <c r="AB705" s="12"/>
      <c r="AC705" s="12"/>
      <c r="AD705" s="12"/>
      <c r="AE705" s="12"/>
      <c r="AR705" s="211" t="s">
        <v>83</v>
      </c>
      <c r="AT705" s="212" t="s">
        <v>73</v>
      </c>
      <c r="AU705" s="212" t="s">
        <v>81</v>
      </c>
      <c r="AY705" s="211" t="s">
        <v>180</v>
      </c>
      <c r="BK705" s="213">
        <f>SUM(BK706:BK745)</f>
        <v>0</v>
      </c>
    </row>
    <row r="706" s="2" customFormat="1" ht="16.5" customHeight="1">
      <c r="A706" s="41"/>
      <c r="B706" s="42"/>
      <c r="C706" s="216" t="s">
        <v>1195</v>
      </c>
      <c r="D706" s="216" t="s">
        <v>182</v>
      </c>
      <c r="E706" s="217" t="s">
        <v>1196</v>
      </c>
      <c r="F706" s="218" t="s">
        <v>1197</v>
      </c>
      <c r="G706" s="219" t="s">
        <v>122</v>
      </c>
      <c r="H706" s="220">
        <v>49.216000000000001</v>
      </c>
      <c r="I706" s="221"/>
      <c r="J706" s="222">
        <f>ROUND(I706*H706,2)</f>
        <v>0</v>
      </c>
      <c r="K706" s="218" t="s">
        <v>185</v>
      </c>
      <c r="L706" s="47"/>
      <c r="M706" s="223" t="s">
        <v>19</v>
      </c>
      <c r="N706" s="224" t="s">
        <v>45</v>
      </c>
      <c r="O706" s="87"/>
      <c r="P706" s="225">
        <f>O706*H706</f>
        <v>0</v>
      </c>
      <c r="Q706" s="225">
        <v>0.00029999999999999997</v>
      </c>
      <c r="R706" s="225">
        <f>Q706*H706</f>
        <v>0.0147648</v>
      </c>
      <c r="S706" s="225">
        <v>0</v>
      </c>
      <c r="T706" s="226">
        <f>S706*H706</f>
        <v>0</v>
      </c>
      <c r="U706" s="41"/>
      <c r="V706" s="41"/>
      <c r="W706" s="41"/>
      <c r="X706" s="41"/>
      <c r="Y706" s="41"/>
      <c r="Z706" s="41"/>
      <c r="AA706" s="41"/>
      <c r="AB706" s="41"/>
      <c r="AC706" s="41"/>
      <c r="AD706" s="41"/>
      <c r="AE706" s="41"/>
      <c r="AR706" s="227" t="s">
        <v>279</v>
      </c>
      <c r="AT706" s="227" t="s">
        <v>182</v>
      </c>
      <c r="AU706" s="227" t="s">
        <v>83</v>
      </c>
      <c r="AY706" s="20" t="s">
        <v>180</v>
      </c>
      <c r="BE706" s="228">
        <f>IF(N706="základní",J706,0)</f>
        <v>0</v>
      </c>
      <c r="BF706" s="228">
        <f>IF(N706="snížená",J706,0)</f>
        <v>0</v>
      </c>
      <c r="BG706" s="228">
        <f>IF(N706="zákl. přenesená",J706,0)</f>
        <v>0</v>
      </c>
      <c r="BH706" s="228">
        <f>IF(N706="sníž. přenesená",J706,0)</f>
        <v>0</v>
      </c>
      <c r="BI706" s="228">
        <f>IF(N706="nulová",J706,0)</f>
        <v>0</v>
      </c>
      <c r="BJ706" s="20" t="s">
        <v>81</v>
      </c>
      <c r="BK706" s="228">
        <f>ROUND(I706*H706,2)</f>
        <v>0</v>
      </c>
      <c r="BL706" s="20" t="s">
        <v>279</v>
      </c>
      <c r="BM706" s="227" t="s">
        <v>1198</v>
      </c>
    </row>
    <row r="707" s="2" customFormat="1">
      <c r="A707" s="41"/>
      <c r="B707" s="42"/>
      <c r="C707" s="43"/>
      <c r="D707" s="229" t="s">
        <v>188</v>
      </c>
      <c r="E707" s="43"/>
      <c r="F707" s="230" t="s">
        <v>1199</v>
      </c>
      <c r="G707" s="43"/>
      <c r="H707" s="43"/>
      <c r="I707" s="231"/>
      <c r="J707" s="43"/>
      <c r="K707" s="43"/>
      <c r="L707" s="47"/>
      <c r="M707" s="232"/>
      <c r="N707" s="233"/>
      <c r="O707" s="87"/>
      <c r="P707" s="87"/>
      <c r="Q707" s="87"/>
      <c r="R707" s="87"/>
      <c r="S707" s="87"/>
      <c r="T707" s="88"/>
      <c r="U707" s="41"/>
      <c r="V707" s="41"/>
      <c r="W707" s="41"/>
      <c r="X707" s="41"/>
      <c r="Y707" s="41"/>
      <c r="Z707" s="41"/>
      <c r="AA707" s="41"/>
      <c r="AB707" s="41"/>
      <c r="AC707" s="41"/>
      <c r="AD707" s="41"/>
      <c r="AE707" s="41"/>
      <c r="AT707" s="20" t="s">
        <v>188</v>
      </c>
      <c r="AU707" s="20" t="s">
        <v>83</v>
      </c>
    </row>
    <row r="708" s="14" customFormat="1">
      <c r="A708" s="14"/>
      <c r="B708" s="245"/>
      <c r="C708" s="246"/>
      <c r="D708" s="236" t="s">
        <v>190</v>
      </c>
      <c r="E708" s="247" t="s">
        <v>19</v>
      </c>
      <c r="F708" s="248" t="s">
        <v>1200</v>
      </c>
      <c r="G708" s="246"/>
      <c r="H708" s="249">
        <v>17.712</v>
      </c>
      <c r="I708" s="250"/>
      <c r="J708" s="246"/>
      <c r="K708" s="246"/>
      <c r="L708" s="251"/>
      <c r="M708" s="252"/>
      <c r="N708" s="253"/>
      <c r="O708" s="253"/>
      <c r="P708" s="253"/>
      <c r="Q708" s="253"/>
      <c r="R708" s="253"/>
      <c r="S708" s="253"/>
      <c r="T708" s="254"/>
      <c r="U708" s="14"/>
      <c r="V708" s="14"/>
      <c r="W708" s="14"/>
      <c r="X708" s="14"/>
      <c r="Y708" s="14"/>
      <c r="Z708" s="14"/>
      <c r="AA708" s="14"/>
      <c r="AB708" s="14"/>
      <c r="AC708" s="14"/>
      <c r="AD708" s="14"/>
      <c r="AE708" s="14"/>
      <c r="AT708" s="255" t="s">
        <v>190</v>
      </c>
      <c r="AU708" s="255" t="s">
        <v>83</v>
      </c>
      <c r="AV708" s="14" t="s">
        <v>83</v>
      </c>
      <c r="AW708" s="14" t="s">
        <v>34</v>
      </c>
      <c r="AX708" s="14" t="s">
        <v>74</v>
      </c>
      <c r="AY708" s="255" t="s">
        <v>180</v>
      </c>
    </row>
    <row r="709" s="14" customFormat="1">
      <c r="A709" s="14"/>
      <c r="B709" s="245"/>
      <c r="C709" s="246"/>
      <c r="D709" s="236" t="s">
        <v>190</v>
      </c>
      <c r="E709" s="247" t="s">
        <v>19</v>
      </c>
      <c r="F709" s="248" t="s">
        <v>1201</v>
      </c>
      <c r="G709" s="246"/>
      <c r="H709" s="249">
        <v>23.792000000000002</v>
      </c>
      <c r="I709" s="250"/>
      <c r="J709" s="246"/>
      <c r="K709" s="246"/>
      <c r="L709" s="251"/>
      <c r="M709" s="252"/>
      <c r="N709" s="253"/>
      <c r="O709" s="253"/>
      <c r="P709" s="253"/>
      <c r="Q709" s="253"/>
      <c r="R709" s="253"/>
      <c r="S709" s="253"/>
      <c r="T709" s="254"/>
      <c r="U709" s="14"/>
      <c r="V709" s="14"/>
      <c r="W709" s="14"/>
      <c r="X709" s="14"/>
      <c r="Y709" s="14"/>
      <c r="Z709" s="14"/>
      <c r="AA709" s="14"/>
      <c r="AB709" s="14"/>
      <c r="AC709" s="14"/>
      <c r="AD709" s="14"/>
      <c r="AE709" s="14"/>
      <c r="AT709" s="255" t="s">
        <v>190</v>
      </c>
      <c r="AU709" s="255" t="s">
        <v>83</v>
      </c>
      <c r="AV709" s="14" t="s">
        <v>83</v>
      </c>
      <c r="AW709" s="14" t="s">
        <v>34</v>
      </c>
      <c r="AX709" s="14" t="s">
        <v>74</v>
      </c>
      <c r="AY709" s="255" t="s">
        <v>180</v>
      </c>
    </row>
    <row r="710" s="14" customFormat="1">
      <c r="A710" s="14"/>
      <c r="B710" s="245"/>
      <c r="C710" s="246"/>
      <c r="D710" s="236" t="s">
        <v>190</v>
      </c>
      <c r="E710" s="247" t="s">
        <v>19</v>
      </c>
      <c r="F710" s="248" t="s">
        <v>1202</v>
      </c>
      <c r="G710" s="246"/>
      <c r="H710" s="249">
        <v>7.7119999999999997</v>
      </c>
      <c r="I710" s="250"/>
      <c r="J710" s="246"/>
      <c r="K710" s="246"/>
      <c r="L710" s="251"/>
      <c r="M710" s="252"/>
      <c r="N710" s="253"/>
      <c r="O710" s="253"/>
      <c r="P710" s="253"/>
      <c r="Q710" s="253"/>
      <c r="R710" s="253"/>
      <c r="S710" s="253"/>
      <c r="T710" s="254"/>
      <c r="U710" s="14"/>
      <c r="V710" s="14"/>
      <c r="W710" s="14"/>
      <c r="X710" s="14"/>
      <c r="Y710" s="14"/>
      <c r="Z710" s="14"/>
      <c r="AA710" s="14"/>
      <c r="AB710" s="14"/>
      <c r="AC710" s="14"/>
      <c r="AD710" s="14"/>
      <c r="AE710" s="14"/>
      <c r="AT710" s="255" t="s">
        <v>190</v>
      </c>
      <c r="AU710" s="255" t="s">
        <v>83</v>
      </c>
      <c r="AV710" s="14" t="s">
        <v>83</v>
      </c>
      <c r="AW710" s="14" t="s">
        <v>34</v>
      </c>
      <c r="AX710" s="14" t="s">
        <v>74</v>
      </c>
      <c r="AY710" s="255" t="s">
        <v>180</v>
      </c>
    </row>
    <row r="711" s="15" customFormat="1">
      <c r="A711" s="15"/>
      <c r="B711" s="256"/>
      <c r="C711" s="257"/>
      <c r="D711" s="236" t="s">
        <v>190</v>
      </c>
      <c r="E711" s="258" t="s">
        <v>19</v>
      </c>
      <c r="F711" s="259" t="s">
        <v>227</v>
      </c>
      <c r="G711" s="257"/>
      <c r="H711" s="260">
        <v>49.216000000000001</v>
      </c>
      <c r="I711" s="261"/>
      <c r="J711" s="257"/>
      <c r="K711" s="257"/>
      <c r="L711" s="262"/>
      <c r="M711" s="263"/>
      <c r="N711" s="264"/>
      <c r="O711" s="264"/>
      <c r="P711" s="264"/>
      <c r="Q711" s="264"/>
      <c r="R711" s="264"/>
      <c r="S711" s="264"/>
      <c r="T711" s="265"/>
      <c r="U711" s="15"/>
      <c r="V711" s="15"/>
      <c r="W711" s="15"/>
      <c r="X711" s="15"/>
      <c r="Y711" s="15"/>
      <c r="Z711" s="15"/>
      <c r="AA711" s="15"/>
      <c r="AB711" s="15"/>
      <c r="AC711" s="15"/>
      <c r="AD711" s="15"/>
      <c r="AE711" s="15"/>
      <c r="AT711" s="266" t="s">
        <v>190</v>
      </c>
      <c r="AU711" s="266" t="s">
        <v>83</v>
      </c>
      <c r="AV711" s="15" t="s">
        <v>186</v>
      </c>
      <c r="AW711" s="15" t="s">
        <v>34</v>
      </c>
      <c r="AX711" s="15" t="s">
        <v>81</v>
      </c>
      <c r="AY711" s="266" t="s">
        <v>180</v>
      </c>
    </row>
    <row r="712" s="2" customFormat="1" ht="21.75" customHeight="1">
      <c r="A712" s="41"/>
      <c r="B712" s="42"/>
      <c r="C712" s="216" t="s">
        <v>1203</v>
      </c>
      <c r="D712" s="216" t="s">
        <v>182</v>
      </c>
      <c r="E712" s="217" t="s">
        <v>1204</v>
      </c>
      <c r="F712" s="218" t="s">
        <v>1205</v>
      </c>
      <c r="G712" s="219" t="s">
        <v>122</v>
      </c>
      <c r="H712" s="220">
        <v>13.068</v>
      </c>
      <c r="I712" s="221"/>
      <c r="J712" s="222">
        <f>ROUND(I712*H712,2)</f>
        <v>0</v>
      </c>
      <c r="K712" s="218" t="s">
        <v>185</v>
      </c>
      <c r="L712" s="47"/>
      <c r="M712" s="223" t="s">
        <v>19</v>
      </c>
      <c r="N712" s="224" t="s">
        <v>45</v>
      </c>
      <c r="O712" s="87"/>
      <c r="P712" s="225">
        <f>O712*H712</f>
        <v>0</v>
      </c>
      <c r="Q712" s="225">
        <v>0.0015</v>
      </c>
      <c r="R712" s="225">
        <f>Q712*H712</f>
        <v>0.019602000000000001</v>
      </c>
      <c r="S712" s="225">
        <v>0</v>
      </c>
      <c r="T712" s="226">
        <f>S712*H712</f>
        <v>0</v>
      </c>
      <c r="U712" s="41"/>
      <c r="V712" s="41"/>
      <c r="W712" s="41"/>
      <c r="X712" s="41"/>
      <c r="Y712" s="41"/>
      <c r="Z712" s="41"/>
      <c r="AA712" s="41"/>
      <c r="AB712" s="41"/>
      <c r="AC712" s="41"/>
      <c r="AD712" s="41"/>
      <c r="AE712" s="41"/>
      <c r="AR712" s="227" t="s">
        <v>279</v>
      </c>
      <c r="AT712" s="227" t="s">
        <v>182</v>
      </c>
      <c r="AU712" s="227" t="s">
        <v>83</v>
      </c>
      <c r="AY712" s="20" t="s">
        <v>180</v>
      </c>
      <c r="BE712" s="228">
        <f>IF(N712="základní",J712,0)</f>
        <v>0</v>
      </c>
      <c r="BF712" s="228">
        <f>IF(N712="snížená",J712,0)</f>
        <v>0</v>
      </c>
      <c r="BG712" s="228">
        <f>IF(N712="zákl. přenesená",J712,0)</f>
        <v>0</v>
      </c>
      <c r="BH712" s="228">
        <f>IF(N712="sníž. přenesená",J712,0)</f>
        <v>0</v>
      </c>
      <c r="BI712" s="228">
        <f>IF(N712="nulová",J712,0)</f>
        <v>0</v>
      </c>
      <c r="BJ712" s="20" t="s">
        <v>81</v>
      </c>
      <c r="BK712" s="228">
        <f>ROUND(I712*H712,2)</f>
        <v>0</v>
      </c>
      <c r="BL712" s="20" t="s">
        <v>279</v>
      </c>
      <c r="BM712" s="227" t="s">
        <v>1206</v>
      </c>
    </row>
    <row r="713" s="2" customFormat="1">
      <c r="A713" s="41"/>
      <c r="B713" s="42"/>
      <c r="C713" s="43"/>
      <c r="D713" s="229" t="s">
        <v>188</v>
      </c>
      <c r="E713" s="43"/>
      <c r="F713" s="230" t="s">
        <v>1207</v>
      </c>
      <c r="G713" s="43"/>
      <c r="H713" s="43"/>
      <c r="I713" s="231"/>
      <c r="J713" s="43"/>
      <c r="K713" s="43"/>
      <c r="L713" s="47"/>
      <c r="M713" s="232"/>
      <c r="N713" s="233"/>
      <c r="O713" s="87"/>
      <c r="P713" s="87"/>
      <c r="Q713" s="87"/>
      <c r="R713" s="87"/>
      <c r="S713" s="87"/>
      <c r="T713" s="88"/>
      <c r="U713" s="41"/>
      <c r="V713" s="41"/>
      <c r="W713" s="41"/>
      <c r="X713" s="41"/>
      <c r="Y713" s="41"/>
      <c r="Z713" s="41"/>
      <c r="AA713" s="41"/>
      <c r="AB713" s="41"/>
      <c r="AC713" s="41"/>
      <c r="AD713" s="41"/>
      <c r="AE713" s="41"/>
      <c r="AT713" s="20" t="s">
        <v>188</v>
      </c>
      <c r="AU713" s="20" t="s">
        <v>83</v>
      </c>
    </row>
    <row r="714" s="14" customFormat="1">
      <c r="A714" s="14"/>
      <c r="B714" s="245"/>
      <c r="C714" s="246"/>
      <c r="D714" s="236" t="s">
        <v>190</v>
      </c>
      <c r="E714" s="247" t="s">
        <v>19</v>
      </c>
      <c r="F714" s="248" t="s">
        <v>1208</v>
      </c>
      <c r="G714" s="246"/>
      <c r="H714" s="249">
        <v>1.661</v>
      </c>
      <c r="I714" s="250"/>
      <c r="J714" s="246"/>
      <c r="K714" s="246"/>
      <c r="L714" s="251"/>
      <c r="M714" s="252"/>
      <c r="N714" s="253"/>
      <c r="O714" s="253"/>
      <c r="P714" s="253"/>
      <c r="Q714" s="253"/>
      <c r="R714" s="253"/>
      <c r="S714" s="253"/>
      <c r="T714" s="254"/>
      <c r="U714" s="14"/>
      <c r="V714" s="14"/>
      <c r="W714" s="14"/>
      <c r="X714" s="14"/>
      <c r="Y714" s="14"/>
      <c r="Z714" s="14"/>
      <c r="AA714" s="14"/>
      <c r="AB714" s="14"/>
      <c r="AC714" s="14"/>
      <c r="AD714" s="14"/>
      <c r="AE714" s="14"/>
      <c r="AT714" s="255" t="s">
        <v>190</v>
      </c>
      <c r="AU714" s="255" t="s">
        <v>83</v>
      </c>
      <c r="AV714" s="14" t="s">
        <v>83</v>
      </c>
      <c r="AW714" s="14" t="s">
        <v>34</v>
      </c>
      <c r="AX714" s="14" t="s">
        <v>74</v>
      </c>
      <c r="AY714" s="255" t="s">
        <v>180</v>
      </c>
    </row>
    <row r="715" s="14" customFormat="1">
      <c r="A715" s="14"/>
      <c r="B715" s="245"/>
      <c r="C715" s="246"/>
      <c r="D715" s="236" t="s">
        <v>190</v>
      </c>
      <c r="E715" s="247" t="s">
        <v>19</v>
      </c>
      <c r="F715" s="248" t="s">
        <v>1209</v>
      </c>
      <c r="G715" s="246"/>
      <c r="H715" s="249">
        <v>10.683999999999999</v>
      </c>
      <c r="I715" s="250"/>
      <c r="J715" s="246"/>
      <c r="K715" s="246"/>
      <c r="L715" s="251"/>
      <c r="M715" s="252"/>
      <c r="N715" s="253"/>
      <c r="O715" s="253"/>
      <c r="P715" s="253"/>
      <c r="Q715" s="253"/>
      <c r="R715" s="253"/>
      <c r="S715" s="253"/>
      <c r="T715" s="254"/>
      <c r="U715" s="14"/>
      <c r="V715" s="14"/>
      <c r="W715" s="14"/>
      <c r="X715" s="14"/>
      <c r="Y715" s="14"/>
      <c r="Z715" s="14"/>
      <c r="AA715" s="14"/>
      <c r="AB715" s="14"/>
      <c r="AC715" s="14"/>
      <c r="AD715" s="14"/>
      <c r="AE715" s="14"/>
      <c r="AT715" s="255" t="s">
        <v>190</v>
      </c>
      <c r="AU715" s="255" t="s">
        <v>83</v>
      </c>
      <c r="AV715" s="14" t="s">
        <v>83</v>
      </c>
      <c r="AW715" s="14" t="s">
        <v>34</v>
      </c>
      <c r="AX715" s="14" t="s">
        <v>74</v>
      </c>
      <c r="AY715" s="255" t="s">
        <v>180</v>
      </c>
    </row>
    <row r="716" s="14" customFormat="1">
      <c r="A716" s="14"/>
      <c r="B716" s="245"/>
      <c r="C716" s="246"/>
      <c r="D716" s="236" t="s">
        <v>190</v>
      </c>
      <c r="E716" s="247" t="s">
        <v>19</v>
      </c>
      <c r="F716" s="248" t="s">
        <v>1210</v>
      </c>
      <c r="G716" s="246"/>
      <c r="H716" s="249">
        <v>0.72299999999999998</v>
      </c>
      <c r="I716" s="250"/>
      <c r="J716" s="246"/>
      <c r="K716" s="246"/>
      <c r="L716" s="251"/>
      <c r="M716" s="252"/>
      <c r="N716" s="253"/>
      <c r="O716" s="253"/>
      <c r="P716" s="253"/>
      <c r="Q716" s="253"/>
      <c r="R716" s="253"/>
      <c r="S716" s="253"/>
      <c r="T716" s="254"/>
      <c r="U716" s="14"/>
      <c r="V716" s="14"/>
      <c r="W716" s="14"/>
      <c r="X716" s="14"/>
      <c r="Y716" s="14"/>
      <c r="Z716" s="14"/>
      <c r="AA716" s="14"/>
      <c r="AB716" s="14"/>
      <c r="AC716" s="14"/>
      <c r="AD716" s="14"/>
      <c r="AE716" s="14"/>
      <c r="AT716" s="255" t="s">
        <v>190</v>
      </c>
      <c r="AU716" s="255" t="s">
        <v>83</v>
      </c>
      <c r="AV716" s="14" t="s">
        <v>83</v>
      </c>
      <c r="AW716" s="14" t="s">
        <v>34</v>
      </c>
      <c r="AX716" s="14" t="s">
        <v>74</v>
      </c>
      <c r="AY716" s="255" t="s">
        <v>180</v>
      </c>
    </row>
    <row r="717" s="15" customFormat="1">
      <c r="A717" s="15"/>
      <c r="B717" s="256"/>
      <c r="C717" s="257"/>
      <c r="D717" s="236" t="s">
        <v>190</v>
      </c>
      <c r="E717" s="258" t="s">
        <v>19</v>
      </c>
      <c r="F717" s="259" t="s">
        <v>227</v>
      </c>
      <c r="G717" s="257"/>
      <c r="H717" s="260">
        <v>13.068</v>
      </c>
      <c r="I717" s="261"/>
      <c r="J717" s="257"/>
      <c r="K717" s="257"/>
      <c r="L717" s="262"/>
      <c r="M717" s="263"/>
      <c r="N717" s="264"/>
      <c r="O717" s="264"/>
      <c r="P717" s="264"/>
      <c r="Q717" s="264"/>
      <c r="R717" s="264"/>
      <c r="S717" s="264"/>
      <c r="T717" s="265"/>
      <c r="U717" s="15"/>
      <c r="V717" s="15"/>
      <c r="W717" s="15"/>
      <c r="X717" s="15"/>
      <c r="Y717" s="15"/>
      <c r="Z717" s="15"/>
      <c r="AA717" s="15"/>
      <c r="AB717" s="15"/>
      <c r="AC717" s="15"/>
      <c r="AD717" s="15"/>
      <c r="AE717" s="15"/>
      <c r="AT717" s="266" t="s">
        <v>190</v>
      </c>
      <c r="AU717" s="266" t="s">
        <v>83</v>
      </c>
      <c r="AV717" s="15" t="s">
        <v>186</v>
      </c>
      <c r="AW717" s="15" t="s">
        <v>34</v>
      </c>
      <c r="AX717" s="15" t="s">
        <v>81</v>
      </c>
      <c r="AY717" s="266" t="s">
        <v>180</v>
      </c>
    </row>
    <row r="718" s="2" customFormat="1" ht="21.75" customHeight="1">
      <c r="A718" s="41"/>
      <c r="B718" s="42"/>
      <c r="C718" s="216" t="s">
        <v>1211</v>
      </c>
      <c r="D718" s="216" t="s">
        <v>182</v>
      </c>
      <c r="E718" s="217" t="s">
        <v>1212</v>
      </c>
      <c r="F718" s="218" t="s">
        <v>1213</v>
      </c>
      <c r="G718" s="219" t="s">
        <v>122</v>
      </c>
      <c r="H718" s="220">
        <v>49.216000000000001</v>
      </c>
      <c r="I718" s="221"/>
      <c r="J718" s="222">
        <f>ROUND(I718*H718,2)</f>
        <v>0</v>
      </c>
      <c r="K718" s="218" t="s">
        <v>185</v>
      </c>
      <c r="L718" s="47"/>
      <c r="M718" s="223" t="s">
        <v>19</v>
      </c>
      <c r="N718" s="224" t="s">
        <v>45</v>
      </c>
      <c r="O718" s="87"/>
      <c r="P718" s="225">
        <f>O718*H718</f>
        <v>0</v>
      </c>
      <c r="Q718" s="225">
        <v>0.0053800000000000002</v>
      </c>
      <c r="R718" s="225">
        <f>Q718*H718</f>
        <v>0.26478208000000003</v>
      </c>
      <c r="S718" s="225">
        <v>0</v>
      </c>
      <c r="T718" s="226">
        <f>S718*H718</f>
        <v>0</v>
      </c>
      <c r="U718" s="41"/>
      <c r="V718" s="41"/>
      <c r="W718" s="41"/>
      <c r="X718" s="41"/>
      <c r="Y718" s="41"/>
      <c r="Z718" s="41"/>
      <c r="AA718" s="41"/>
      <c r="AB718" s="41"/>
      <c r="AC718" s="41"/>
      <c r="AD718" s="41"/>
      <c r="AE718" s="41"/>
      <c r="AR718" s="227" t="s">
        <v>279</v>
      </c>
      <c r="AT718" s="227" t="s">
        <v>182</v>
      </c>
      <c r="AU718" s="227" t="s">
        <v>83</v>
      </c>
      <c r="AY718" s="20" t="s">
        <v>180</v>
      </c>
      <c r="BE718" s="228">
        <f>IF(N718="základní",J718,0)</f>
        <v>0</v>
      </c>
      <c r="BF718" s="228">
        <f>IF(N718="snížená",J718,0)</f>
        <v>0</v>
      </c>
      <c r="BG718" s="228">
        <f>IF(N718="zákl. přenesená",J718,0)</f>
        <v>0</v>
      </c>
      <c r="BH718" s="228">
        <f>IF(N718="sníž. přenesená",J718,0)</f>
        <v>0</v>
      </c>
      <c r="BI718" s="228">
        <f>IF(N718="nulová",J718,0)</f>
        <v>0</v>
      </c>
      <c r="BJ718" s="20" t="s">
        <v>81</v>
      </c>
      <c r="BK718" s="228">
        <f>ROUND(I718*H718,2)</f>
        <v>0</v>
      </c>
      <c r="BL718" s="20" t="s">
        <v>279</v>
      </c>
      <c r="BM718" s="227" t="s">
        <v>1214</v>
      </c>
    </row>
    <row r="719" s="2" customFormat="1">
      <c r="A719" s="41"/>
      <c r="B719" s="42"/>
      <c r="C719" s="43"/>
      <c r="D719" s="229" t="s">
        <v>188</v>
      </c>
      <c r="E719" s="43"/>
      <c r="F719" s="230" t="s">
        <v>1215</v>
      </c>
      <c r="G719" s="43"/>
      <c r="H719" s="43"/>
      <c r="I719" s="231"/>
      <c r="J719" s="43"/>
      <c r="K719" s="43"/>
      <c r="L719" s="47"/>
      <c r="M719" s="232"/>
      <c r="N719" s="233"/>
      <c r="O719" s="87"/>
      <c r="P719" s="87"/>
      <c r="Q719" s="87"/>
      <c r="R719" s="87"/>
      <c r="S719" s="87"/>
      <c r="T719" s="88"/>
      <c r="U719" s="41"/>
      <c r="V719" s="41"/>
      <c r="W719" s="41"/>
      <c r="X719" s="41"/>
      <c r="Y719" s="41"/>
      <c r="Z719" s="41"/>
      <c r="AA719" s="41"/>
      <c r="AB719" s="41"/>
      <c r="AC719" s="41"/>
      <c r="AD719" s="41"/>
      <c r="AE719" s="41"/>
      <c r="AT719" s="20" t="s">
        <v>188</v>
      </c>
      <c r="AU719" s="20" t="s">
        <v>83</v>
      </c>
    </row>
    <row r="720" s="14" customFormat="1">
      <c r="A720" s="14"/>
      <c r="B720" s="245"/>
      <c r="C720" s="246"/>
      <c r="D720" s="236" t="s">
        <v>190</v>
      </c>
      <c r="E720" s="247" t="s">
        <v>19</v>
      </c>
      <c r="F720" s="248" t="s">
        <v>1200</v>
      </c>
      <c r="G720" s="246"/>
      <c r="H720" s="249">
        <v>17.712</v>
      </c>
      <c r="I720" s="250"/>
      <c r="J720" s="246"/>
      <c r="K720" s="246"/>
      <c r="L720" s="251"/>
      <c r="M720" s="252"/>
      <c r="N720" s="253"/>
      <c r="O720" s="253"/>
      <c r="P720" s="253"/>
      <c r="Q720" s="253"/>
      <c r="R720" s="253"/>
      <c r="S720" s="253"/>
      <c r="T720" s="254"/>
      <c r="U720" s="14"/>
      <c r="V720" s="14"/>
      <c r="W720" s="14"/>
      <c r="X720" s="14"/>
      <c r="Y720" s="14"/>
      <c r="Z720" s="14"/>
      <c r="AA720" s="14"/>
      <c r="AB720" s="14"/>
      <c r="AC720" s="14"/>
      <c r="AD720" s="14"/>
      <c r="AE720" s="14"/>
      <c r="AT720" s="255" t="s">
        <v>190</v>
      </c>
      <c r="AU720" s="255" t="s">
        <v>83</v>
      </c>
      <c r="AV720" s="14" t="s">
        <v>83</v>
      </c>
      <c r="AW720" s="14" t="s">
        <v>34</v>
      </c>
      <c r="AX720" s="14" t="s">
        <v>74</v>
      </c>
      <c r="AY720" s="255" t="s">
        <v>180</v>
      </c>
    </row>
    <row r="721" s="14" customFormat="1">
      <c r="A721" s="14"/>
      <c r="B721" s="245"/>
      <c r="C721" s="246"/>
      <c r="D721" s="236" t="s">
        <v>190</v>
      </c>
      <c r="E721" s="247" t="s">
        <v>19</v>
      </c>
      <c r="F721" s="248" t="s">
        <v>1201</v>
      </c>
      <c r="G721" s="246"/>
      <c r="H721" s="249">
        <v>23.792000000000002</v>
      </c>
      <c r="I721" s="250"/>
      <c r="J721" s="246"/>
      <c r="K721" s="246"/>
      <c r="L721" s="251"/>
      <c r="M721" s="252"/>
      <c r="N721" s="253"/>
      <c r="O721" s="253"/>
      <c r="P721" s="253"/>
      <c r="Q721" s="253"/>
      <c r="R721" s="253"/>
      <c r="S721" s="253"/>
      <c r="T721" s="254"/>
      <c r="U721" s="14"/>
      <c r="V721" s="14"/>
      <c r="W721" s="14"/>
      <c r="X721" s="14"/>
      <c r="Y721" s="14"/>
      <c r="Z721" s="14"/>
      <c r="AA721" s="14"/>
      <c r="AB721" s="14"/>
      <c r="AC721" s="14"/>
      <c r="AD721" s="14"/>
      <c r="AE721" s="14"/>
      <c r="AT721" s="255" t="s">
        <v>190</v>
      </c>
      <c r="AU721" s="255" t="s">
        <v>83</v>
      </c>
      <c r="AV721" s="14" t="s">
        <v>83</v>
      </c>
      <c r="AW721" s="14" t="s">
        <v>34</v>
      </c>
      <c r="AX721" s="14" t="s">
        <v>74</v>
      </c>
      <c r="AY721" s="255" t="s">
        <v>180</v>
      </c>
    </row>
    <row r="722" s="14" customFormat="1">
      <c r="A722" s="14"/>
      <c r="B722" s="245"/>
      <c r="C722" s="246"/>
      <c r="D722" s="236" t="s">
        <v>190</v>
      </c>
      <c r="E722" s="247" t="s">
        <v>19</v>
      </c>
      <c r="F722" s="248" t="s">
        <v>1202</v>
      </c>
      <c r="G722" s="246"/>
      <c r="H722" s="249">
        <v>7.7119999999999997</v>
      </c>
      <c r="I722" s="250"/>
      <c r="J722" s="246"/>
      <c r="K722" s="246"/>
      <c r="L722" s="251"/>
      <c r="M722" s="252"/>
      <c r="N722" s="253"/>
      <c r="O722" s="253"/>
      <c r="P722" s="253"/>
      <c r="Q722" s="253"/>
      <c r="R722" s="253"/>
      <c r="S722" s="253"/>
      <c r="T722" s="254"/>
      <c r="U722" s="14"/>
      <c r="V722" s="14"/>
      <c r="W722" s="14"/>
      <c r="X722" s="14"/>
      <c r="Y722" s="14"/>
      <c r="Z722" s="14"/>
      <c r="AA722" s="14"/>
      <c r="AB722" s="14"/>
      <c r="AC722" s="14"/>
      <c r="AD722" s="14"/>
      <c r="AE722" s="14"/>
      <c r="AT722" s="255" t="s">
        <v>190</v>
      </c>
      <c r="AU722" s="255" t="s">
        <v>83</v>
      </c>
      <c r="AV722" s="14" t="s">
        <v>83</v>
      </c>
      <c r="AW722" s="14" t="s">
        <v>34</v>
      </c>
      <c r="AX722" s="14" t="s">
        <v>74</v>
      </c>
      <c r="AY722" s="255" t="s">
        <v>180</v>
      </c>
    </row>
    <row r="723" s="15" customFormat="1">
      <c r="A723" s="15"/>
      <c r="B723" s="256"/>
      <c r="C723" s="257"/>
      <c r="D723" s="236" t="s">
        <v>190</v>
      </c>
      <c r="E723" s="258" t="s">
        <v>19</v>
      </c>
      <c r="F723" s="259" t="s">
        <v>227</v>
      </c>
      <c r="G723" s="257"/>
      <c r="H723" s="260">
        <v>49.216000000000001</v>
      </c>
      <c r="I723" s="261"/>
      <c r="J723" s="257"/>
      <c r="K723" s="257"/>
      <c r="L723" s="262"/>
      <c r="M723" s="263"/>
      <c r="N723" s="264"/>
      <c r="O723" s="264"/>
      <c r="P723" s="264"/>
      <c r="Q723" s="264"/>
      <c r="R723" s="264"/>
      <c r="S723" s="264"/>
      <c r="T723" s="265"/>
      <c r="U723" s="15"/>
      <c r="V723" s="15"/>
      <c r="W723" s="15"/>
      <c r="X723" s="15"/>
      <c r="Y723" s="15"/>
      <c r="Z723" s="15"/>
      <c r="AA723" s="15"/>
      <c r="AB723" s="15"/>
      <c r="AC723" s="15"/>
      <c r="AD723" s="15"/>
      <c r="AE723" s="15"/>
      <c r="AT723" s="266" t="s">
        <v>190</v>
      </c>
      <c r="AU723" s="266" t="s">
        <v>83</v>
      </c>
      <c r="AV723" s="15" t="s">
        <v>186</v>
      </c>
      <c r="AW723" s="15" t="s">
        <v>34</v>
      </c>
      <c r="AX723" s="15" t="s">
        <v>81</v>
      </c>
      <c r="AY723" s="266" t="s">
        <v>180</v>
      </c>
    </row>
    <row r="724" s="2" customFormat="1" ht="16.5" customHeight="1">
      <c r="A724" s="41"/>
      <c r="B724" s="42"/>
      <c r="C724" s="278" t="s">
        <v>1216</v>
      </c>
      <c r="D724" s="278" t="s">
        <v>330</v>
      </c>
      <c r="E724" s="279" t="s">
        <v>1217</v>
      </c>
      <c r="F724" s="280" t="s">
        <v>1218</v>
      </c>
      <c r="G724" s="281" t="s">
        <v>122</v>
      </c>
      <c r="H724" s="282">
        <v>54.137999999999998</v>
      </c>
      <c r="I724" s="283"/>
      <c r="J724" s="284">
        <f>ROUND(I724*H724,2)</f>
        <v>0</v>
      </c>
      <c r="K724" s="280" t="s">
        <v>185</v>
      </c>
      <c r="L724" s="285"/>
      <c r="M724" s="286" t="s">
        <v>19</v>
      </c>
      <c r="N724" s="287" t="s">
        <v>45</v>
      </c>
      <c r="O724" s="87"/>
      <c r="P724" s="225">
        <f>O724*H724</f>
        <v>0</v>
      </c>
      <c r="Q724" s="225">
        <v>0.01112</v>
      </c>
      <c r="R724" s="225">
        <f>Q724*H724</f>
        <v>0.60201455999999998</v>
      </c>
      <c r="S724" s="225">
        <v>0</v>
      </c>
      <c r="T724" s="226">
        <f>S724*H724</f>
        <v>0</v>
      </c>
      <c r="U724" s="41"/>
      <c r="V724" s="41"/>
      <c r="W724" s="41"/>
      <c r="X724" s="41"/>
      <c r="Y724" s="41"/>
      <c r="Z724" s="41"/>
      <c r="AA724" s="41"/>
      <c r="AB724" s="41"/>
      <c r="AC724" s="41"/>
      <c r="AD724" s="41"/>
      <c r="AE724" s="41"/>
      <c r="AR724" s="227" t="s">
        <v>409</v>
      </c>
      <c r="AT724" s="227" t="s">
        <v>330</v>
      </c>
      <c r="AU724" s="227" t="s">
        <v>83</v>
      </c>
      <c r="AY724" s="20" t="s">
        <v>180</v>
      </c>
      <c r="BE724" s="228">
        <f>IF(N724="základní",J724,0)</f>
        <v>0</v>
      </c>
      <c r="BF724" s="228">
        <f>IF(N724="snížená",J724,0)</f>
        <v>0</v>
      </c>
      <c r="BG724" s="228">
        <f>IF(N724="zákl. přenesená",J724,0)</f>
        <v>0</v>
      </c>
      <c r="BH724" s="228">
        <f>IF(N724="sníž. přenesená",J724,0)</f>
        <v>0</v>
      </c>
      <c r="BI724" s="228">
        <f>IF(N724="nulová",J724,0)</f>
        <v>0</v>
      </c>
      <c r="BJ724" s="20" t="s">
        <v>81</v>
      </c>
      <c r="BK724" s="228">
        <f>ROUND(I724*H724,2)</f>
        <v>0</v>
      </c>
      <c r="BL724" s="20" t="s">
        <v>279</v>
      </c>
      <c r="BM724" s="227" t="s">
        <v>1219</v>
      </c>
    </row>
    <row r="725" s="14" customFormat="1">
      <c r="A725" s="14"/>
      <c r="B725" s="245"/>
      <c r="C725" s="246"/>
      <c r="D725" s="236" t="s">
        <v>190</v>
      </c>
      <c r="E725" s="246"/>
      <c r="F725" s="248" t="s">
        <v>1220</v>
      </c>
      <c r="G725" s="246"/>
      <c r="H725" s="249">
        <v>54.137999999999998</v>
      </c>
      <c r="I725" s="250"/>
      <c r="J725" s="246"/>
      <c r="K725" s="246"/>
      <c r="L725" s="251"/>
      <c r="M725" s="252"/>
      <c r="N725" s="253"/>
      <c r="O725" s="253"/>
      <c r="P725" s="253"/>
      <c r="Q725" s="253"/>
      <c r="R725" s="253"/>
      <c r="S725" s="253"/>
      <c r="T725" s="254"/>
      <c r="U725" s="14"/>
      <c r="V725" s="14"/>
      <c r="W725" s="14"/>
      <c r="X725" s="14"/>
      <c r="Y725" s="14"/>
      <c r="Z725" s="14"/>
      <c r="AA725" s="14"/>
      <c r="AB725" s="14"/>
      <c r="AC725" s="14"/>
      <c r="AD725" s="14"/>
      <c r="AE725" s="14"/>
      <c r="AT725" s="255" t="s">
        <v>190</v>
      </c>
      <c r="AU725" s="255" t="s">
        <v>83</v>
      </c>
      <c r="AV725" s="14" t="s">
        <v>83</v>
      </c>
      <c r="AW725" s="14" t="s">
        <v>4</v>
      </c>
      <c r="AX725" s="14" t="s">
        <v>81</v>
      </c>
      <c r="AY725" s="255" t="s">
        <v>180</v>
      </c>
    </row>
    <row r="726" s="2" customFormat="1" ht="16.5" customHeight="1">
      <c r="A726" s="41"/>
      <c r="B726" s="42"/>
      <c r="C726" s="216" t="s">
        <v>1221</v>
      </c>
      <c r="D726" s="216" t="s">
        <v>182</v>
      </c>
      <c r="E726" s="217" t="s">
        <v>1222</v>
      </c>
      <c r="F726" s="218" t="s">
        <v>1223</v>
      </c>
      <c r="G726" s="219" t="s">
        <v>350</v>
      </c>
      <c r="H726" s="220">
        <v>57.369999999999997</v>
      </c>
      <c r="I726" s="221"/>
      <c r="J726" s="222">
        <f>ROUND(I726*H726,2)</f>
        <v>0</v>
      </c>
      <c r="K726" s="218" t="s">
        <v>185</v>
      </c>
      <c r="L726" s="47"/>
      <c r="M726" s="223" t="s">
        <v>19</v>
      </c>
      <c r="N726" s="224" t="s">
        <v>45</v>
      </c>
      <c r="O726" s="87"/>
      <c r="P726" s="225">
        <f>O726*H726</f>
        <v>0</v>
      </c>
      <c r="Q726" s="225">
        <v>0.00018000000000000001</v>
      </c>
      <c r="R726" s="225">
        <f>Q726*H726</f>
        <v>0.0103266</v>
      </c>
      <c r="S726" s="225">
        <v>0</v>
      </c>
      <c r="T726" s="226">
        <f>S726*H726</f>
        <v>0</v>
      </c>
      <c r="U726" s="41"/>
      <c r="V726" s="41"/>
      <c r="W726" s="41"/>
      <c r="X726" s="41"/>
      <c r="Y726" s="41"/>
      <c r="Z726" s="41"/>
      <c r="AA726" s="41"/>
      <c r="AB726" s="41"/>
      <c r="AC726" s="41"/>
      <c r="AD726" s="41"/>
      <c r="AE726" s="41"/>
      <c r="AR726" s="227" t="s">
        <v>279</v>
      </c>
      <c r="AT726" s="227" t="s">
        <v>182</v>
      </c>
      <c r="AU726" s="227" t="s">
        <v>83</v>
      </c>
      <c r="AY726" s="20" t="s">
        <v>180</v>
      </c>
      <c r="BE726" s="228">
        <f>IF(N726="základní",J726,0)</f>
        <v>0</v>
      </c>
      <c r="BF726" s="228">
        <f>IF(N726="snížená",J726,0)</f>
        <v>0</v>
      </c>
      <c r="BG726" s="228">
        <f>IF(N726="zákl. přenesená",J726,0)</f>
        <v>0</v>
      </c>
      <c r="BH726" s="228">
        <f>IF(N726="sníž. přenesená",J726,0)</f>
        <v>0</v>
      </c>
      <c r="BI726" s="228">
        <f>IF(N726="nulová",J726,0)</f>
        <v>0</v>
      </c>
      <c r="BJ726" s="20" t="s">
        <v>81</v>
      </c>
      <c r="BK726" s="228">
        <f>ROUND(I726*H726,2)</f>
        <v>0</v>
      </c>
      <c r="BL726" s="20" t="s">
        <v>279</v>
      </c>
      <c r="BM726" s="227" t="s">
        <v>1224</v>
      </c>
    </row>
    <row r="727" s="2" customFormat="1">
      <c r="A727" s="41"/>
      <c r="B727" s="42"/>
      <c r="C727" s="43"/>
      <c r="D727" s="229" t="s">
        <v>188</v>
      </c>
      <c r="E727" s="43"/>
      <c r="F727" s="230" t="s">
        <v>1225</v>
      </c>
      <c r="G727" s="43"/>
      <c r="H727" s="43"/>
      <c r="I727" s="231"/>
      <c r="J727" s="43"/>
      <c r="K727" s="43"/>
      <c r="L727" s="47"/>
      <c r="M727" s="232"/>
      <c r="N727" s="233"/>
      <c r="O727" s="87"/>
      <c r="P727" s="87"/>
      <c r="Q727" s="87"/>
      <c r="R727" s="87"/>
      <c r="S727" s="87"/>
      <c r="T727" s="88"/>
      <c r="U727" s="41"/>
      <c r="V727" s="41"/>
      <c r="W727" s="41"/>
      <c r="X727" s="41"/>
      <c r="Y727" s="41"/>
      <c r="Z727" s="41"/>
      <c r="AA727" s="41"/>
      <c r="AB727" s="41"/>
      <c r="AC727" s="41"/>
      <c r="AD727" s="41"/>
      <c r="AE727" s="41"/>
      <c r="AT727" s="20" t="s">
        <v>188</v>
      </c>
      <c r="AU727" s="20" t="s">
        <v>83</v>
      </c>
    </row>
    <row r="728" s="14" customFormat="1">
      <c r="A728" s="14"/>
      <c r="B728" s="245"/>
      <c r="C728" s="246"/>
      <c r="D728" s="236" t="s">
        <v>190</v>
      </c>
      <c r="E728" s="247" t="s">
        <v>19</v>
      </c>
      <c r="F728" s="248" t="s">
        <v>1226</v>
      </c>
      <c r="G728" s="246"/>
      <c r="H728" s="249">
        <v>13.869999999999999</v>
      </c>
      <c r="I728" s="250"/>
      <c r="J728" s="246"/>
      <c r="K728" s="246"/>
      <c r="L728" s="251"/>
      <c r="M728" s="252"/>
      <c r="N728" s="253"/>
      <c r="O728" s="253"/>
      <c r="P728" s="253"/>
      <c r="Q728" s="253"/>
      <c r="R728" s="253"/>
      <c r="S728" s="253"/>
      <c r="T728" s="254"/>
      <c r="U728" s="14"/>
      <c r="V728" s="14"/>
      <c r="W728" s="14"/>
      <c r="X728" s="14"/>
      <c r="Y728" s="14"/>
      <c r="Z728" s="14"/>
      <c r="AA728" s="14"/>
      <c r="AB728" s="14"/>
      <c r="AC728" s="14"/>
      <c r="AD728" s="14"/>
      <c r="AE728" s="14"/>
      <c r="AT728" s="255" t="s">
        <v>190</v>
      </c>
      <c r="AU728" s="255" t="s">
        <v>83</v>
      </c>
      <c r="AV728" s="14" t="s">
        <v>83</v>
      </c>
      <c r="AW728" s="14" t="s">
        <v>34</v>
      </c>
      <c r="AX728" s="14" t="s">
        <v>74</v>
      </c>
      <c r="AY728" s="255" t="s">
        <v>180</v>
      </c>
    </row>
    <row r="729" s="14" customFormat="1">
      <c r="A729" s="14"/>
      <c r="B729" s="245"/>
      <c r="C729" s="246"/>
      <c r="D729" s="236" t="s">
        <v>190</v>
      </c>
      <c r="E729" s="247" t="s">
        <v>19</v>
      </c>
      <c r="F729" s="248" t="s">
        <v>1227</v>
      </c>
      <c r="G729" s="246"/>
      <c r="H729" s="249">
        <v>9.9000000000000004</v>
      </c>
      <c r="I729" s="250"/>
      <c r="J729" s="246"/>
      <c r="K729" s="246"/>
      <c r="L729" s="251"/>
      <c r="M729" s="252"/>
      <c r="N729" s="253"/>
      <c r="O729" s="253"/>
      <c r="P729" s="253"/>
      <c r="Q729" s="253"/>
      <c r="R729" s="253"/>
      <c r="S729" s="253"/>
      <c r="T729" s="254"/>
      <c r="U729" s="14"/>
      <c r="V729" s="14"/>
      <c r="W729" s="14"/>
      <c r="X729" s="14"/>
      <c r="Y729" s="14"/>
      <c r="Z729" s="14"/>
      <c r="AA729" s="14"/>
      <c r="AB729" s="14"/>
      <c r="AC729" s="14"/>
      <c r="AD729" s="14"/>
      <c r="AE729" s="14"/>
      <c r="AT729" s="255" t="s">
        <v>190</v>
      </c>
      <c r="AU729" s="255" t="s">
        <v>83</v>
      </c>
      <c r="AV729" s="14" t="s">
        <v>83</v>
      </c>
      <c r="AW729" s="14" t="s">
        <v>34</v>
      </c>
      <c r="AX729" s="14" t="s">
        <v>74</v>
      </c>
      <c r="AY729" s="255" t="s">
        <v>180</v>
      </c>
    </row>
    <row r="730" s="14" customFormat="1">
      <c r="A730" s="14"/>
      <c r="B730" s="245"/>
      <c r="C730" s="246"/>
      <c r="D730" s="236" t="s">
        <v>190</v>
      </c>
      <c r="E730" s="247" t="s">
        <v>19</v>
      </c>
      <c r="F730" s="248" t="s">
        <v>1228</v>
      </c>
      <c r="G730" s="246"/>
      <c r="H730" s="249">
        <v>16.579999999999998</v>
      </c>
      <c r="I730" s="250"/>
      <c r="J730" s="246"/>
      <c r="K730" s="246"/>
      <c r="L730" s="251"/>
      <c r="M730" s="252"/>
      <c r="N730" s="253"/>
      <c r="O730" s="253"/>
      <c r="P730" s="253"/>
      <c r="Q730" s="253"/>
      <c r="R730" s="253"/>
      <c r="S730" s="253"/>
      <c r="T730" s="254"/>
      <c r="U730" s="14"/>
      <c r="V730" s="14"/>
      <c r="W730" s="14"/>
      <c r="X730" s="14"/>
      <c r="Y730" s="14"/>
      <c r="Z730" s="14"/>
      <c r="AA730" s="14"/>
      <c r="AB730" s="14"/>
      <c r="AC730" s="14"/>
      <c r="AD730" s="14"/>
      <c r="AE730" s="14"/>
      <c r="AT730" s="255" t="s">
        <v>190</v>
      </c>
      <c r="AU730" s="255" t="s">
        <v>83</v>
      </c>
      <c r="AV730" s="14" t="s">
        <v>83</v>
      </c>
      <c r="AW730" s="14" t="s">
        <v>34</v>
      </c>
      <c r="AX730" s="14" t="s">
        <v>74</v>
      </c>
      <c r="AY730" s="255" t="s">
        <v>180</v>
      </c>
    </row>
    <row r="731" s="14" customFormat="1">
      <c r="A731" s="14"/>
      <c r="B731" s="245"/>
      <c r="C731" s="246"/>
      <c r="D731" s="236" t="s">
        <v>190</v>
      </c>
      <c r="E731" s="247" t="s">
        <v>19</v>
      </c>
      <c r="F731" s="248" t="s">
        <v>1229</v>
      </c>
      <c r="G731" s="246"/>
      <c r="H731" s="249">
        <v>8.3000000000000007</v>
      </c>
      <c r="I731" s="250"/>
      <c r="J731" s="246"/>
      <c r="K731" s="246"/>
      <c r="L731" s="251"/>
      <c r="M731" s="252"/>
      <c r="N731" s="253"/>
      <c r="O731" s="253"/>
      <c r="P731" s="253"/>
      <c r="Q731" s="253"/>
      <c r="R731" s="253"/>
      <c r="S731" s="253"/>
      <c r="T731" s="254"/>
      <c r="U731" s="14"/>
      <c r="V731" s="14"/>
      <c r="W731" s="14"/>
      <c r="X731" s="14"/>
      <c r="Y731" s="14"/>
      <c r="Z731" s="14"/>
      <c r="AA731" s="14"/>
      <c r="AB731" s="14"/>
      <c r="AC731" s="14"/>
      <c r="AD731" s="14"/>
      <c r="AE731" s="14"/>
      <c r="AT731" s="255" t="s">
        <v>190</v>
      </c>
      <c r="AU731" s="255" t="s">
        <v>83</v>
      </c>
      <c r="AV731" s="14" t="s">
        <v>83</v>
      </c>
      <c r="AW731" s="14" t="s">
        <v>34</v>
      </c>
      <c r="AX731" s="14" t="s">
        <v>74</v>
      </c>
      <c r="AY731" s="255" t="s">
        <v>180</v>
      </c>
    </row>
    <row r="732" s="14" customFormat="1">
      <c r="A732" s="14"/>
      <c r="B732" s="245"/>
      <c r="C732" s="246"/>
      <c r="D732" s="236" t="s">
        <v>190</v>
      </c>
      <c r="E732" s="247" t="s">
        <v>19</v>
      </c>
      <c r="F732" s="248" t="s">
        <v>1230</v>
      </c>
      <c r="G732" s="246"/>
      <c r="H732" s="249">
        <v>5.5199999999999996</v>
      </c>
      <c r="I732" s="250"/>
      <c r="J732" s="246"/>
      <c r="K732" s="246"/>
      <c r="L732" s="251"/>
      <c r="M732" s="252"/>
      <c r="N732" s="253"/>
      <c r="O732" s="253"/>
      <c r="P732" s="253"/>
      <c r="Q732" s="253"/>
      <c r="R732" s="253"/>
      <c r="S732" s="253"/>
      <c r="T732" s="254"/>
      <c r="U732" s="14"/>
      <c r="V732" s="14"/>
      <c r="W732" s="14"/>
      <c r="X732" s="14"/>
      <c r="Y732" s="14"/>
      <c r="Z732" s="14"/>
      <c r="AA732" s="14"/>
      <c r="AB732" s="14"/>
      <c r="AC732" s="14"/>
      <c r="AD732" s="14"/>
      <c r="AE732" s="14"/>
      <c r="AT732" s="255" t="s">
        <v>190</v>
      </c>
      <c r="AU732" s="255" t="s">
        <v>83</v>
      </c>
      <c r="AV732" s="14" t="s">
        <v>83</v>
      </c>
      <c r="AW732" s="14" t="s">
        <v>34</v>
      </c>
      <c r="AX732" s="14" t="s">
        <v>74</v>
      </c>
      <c r="AY732" s="255" t="s">
        <v>180</v>
      </c>
    </row>
    <row r="733" s="14" customFormat="1">
      <c r="A733" s="14"/>
      <c r="B733" s="245"/>
      <c r="C733" s="246"/>
      <c r="D733" s="236" t="s">
        <v>190</v>
      </c>
      <c r="E733" s="247" t="s">
        <v>19</v>
      </c>
      <c r="F733" s="248" t="s">
        <v>1231</v>
      </c>
      <c r="G733" s="246"/>
      <c r="H733" s="249">
        <v>3.2000000000000002</v>
      </c>
      <c r="I733" s="250"/>
      <c r="J733" s="246"/>
      <c r="K733" s="246"/>
      <c r="L733" s="251"/>
      <c r="M733" s="252"/>
      <c r="N733" s="253"/>
      <c r="O733" s="253"/>
      <c r="P733" s="253"/>
      <c r="Q733" s="253"/>
      <c r="R733" s="253"/>
      <c r="S733" s="253"/>
      <c r="T733" s="254"/>
      <c r="U733" s="14"/>
      <c r="V733" s="14"/>
      <c r="W733" s="14"/>
      <c r="X733" s="14"/>
      <c r="Y733" s="14"/>
      <c r="Z733" s="14"/>
      <c r="AA733" s="14"/>
      <c r="AB733" s="14"/>
      <c r="AC733" s="14"/>
      <c r="AD733" s="14"/>
      <c r="AE733" s="14"/>
      <c r="AT733" s="255" t="s">
        <v>190</v>
      </c>
      <c r="AU733" s="255" t="s">
        <v>83</v>
      </c>
      <c r="AV733" s="14" t="s">
        <v>83</v>
      </c>
      <c r="AW733" s="14" t="s">
        <v>34</v>
      </c>
      <c r="AX733" s="14" t="s">
        <v>74</v>
      </c>
      <c r="AY733" s="255" t="s">
        <v>180</v>
      </c>
    </row>
    <row r="734" s="15" customFormat="1">
      <c r="A734" s="15"/>
      <c r="B734" s="256"/>
      <c r="C734" s="257"/>
      <c r="D734" s="236" t="s">
        <v>190</v>
      </c>
      <c r="E734" s="258" t="s">
        <v>19</v>
      </c>
      <c r="F734" s="259" t="s">
        <v>227</v>
      </c>
      <c r="G734" s="257"/>
      <c r="H734" s="260">
        <v>57.369999999999997</v>
      </c>
      <c r="I734" s="261"/>
      <c r="J734" s="257"/>
      <c r="K734" s="257"/>
      <c r="L734" s="262"/>
      <c r="M734" s="263"/>
      <c r="N734" s="264"/>
      <c r="O734" s="264"/>
      <c r="P734" s="264"/>
      <c r="Q734" s="264"/>
      <c r="R734" s="264"/>
      <c r="S734" s="264"/>
      <c r="T734" s="265"/>
      <c r="U734" s="15"/>
      <c r="V734" s="15"/>
      <c r="W734" s="15"/>
      <c r="X734" s="15"/>
      <c r="Y734" s="15"/>
      <c r="Z734" s="15"/>
      <c r="AA734" s="15"/>
      <c r="AB734" s="15"/>
      <c r="AC734" s="15"/>
      <c r="AD734" s="15"/>
      <c r="AE734" s="15"/>
      <c r="AT734" s="266" t="s">
        <v>190</v>
      </c>
      <c r="AU734" s="266" t="s">
        <v>83</v>
      </c>
      <c r="AV734" s="15" t="s">
        <v>186</v>
      </c>
      <c r="AW734" s="15" t="s">
        <v>34</v>
      </c>
      <c r="AX734" s="15" t="s">
        <v>81</v>
      </c>
      <c r="AY734" s="266" t="s">
        <v>180</v>
      </c>
    </row>
    <row r="735" s="2" customFormat="1" ht="16.5" customHeight="1">
      <c r="A735" s="41"/>
      <c r="B735" s="42"/>
      <c r="C735" s="278" t="s">
        <v>1232</v>
      </c>
      <c r="D735" s="278" t="s">
        <v>330</v>
      </c>
      <c r="E735" s="279" t="s">
        <v>1233</v>
      </c>
      <c r="F735" s="280" t="s">
        <v>1234</v>
      </c>
      <c r="G735" s="281" t="s">
        <v>350</v>
      </c>
      <c r="H735" s="282">
        <v>60.238999999999997</v>
      </c>
      <c r="I735" s="283"/>
      <c r="J735" s="284">
        <f>ROUND(I735*H735,2)</f>
        <v>0</v>
      </c>
      <c r="K735" s="280" t="s">
        <v>185</v>
      </c>
      <c r="L735" s="285"/>
      <c r="M735" s="286" t="s">
        <v>19</v>
      </c>
      <c r="N735" s="287" t="s">
        <v>45</v>
      </c>
      <c r="O735" s="87"/>
      <c r="P735" s="225">
        <f>O735*H735</f>
        <v>0</v>
      </c>
      <c r="Q735" s="225">
        <v>8.0000000000000007E-05</v>
      </c>
      <c r="R735" s="225">
        <f>Q735*H735</f>
        <v>0.0048191200000000005</v>
      </c>
      <c r="S735" s="225">
        <v>0</v>
      </c>
      <c r="T735" s="226">
        <f>S735*H735</f>
        <v>0</v>
      </c>
      <c r="U735" s="41"/>
      <c r="V735" s="41"/>
      <c r="W735" s="41"/>
      <c r="X735" s="41"/>
      <c r="Y735" s="41"/>
      <c r="Z735" s="41"/>
      <c r="AA735" s="41"/>
      <c r="AB735" s="41"/>
      <c r="AC735" s="41"/>
      <c r="AD735" s="41"/>
      <c r="AE735" s="41"/>
      <c r="AR735" s="227" t="s">
        <v>409</v>
      </c>
      <c r="AT735" s="227" t="s">
        <v>330</v>
      </c>
      <c r="AU735" s="227" t="s">
        <v>83</v>
      </c>
      <c r="AY735" s="20" t="s">
        <v>180</v>
      </c>
      <c r="BE735" s="228">
        <f>IF(N735="základní",J735,0)</f>
        <v>0</v>
      </c>
      <c r="BF735" s="228">
        <f>IF(N735="snížená",J735,0)</f>
        <v>0</v>
      </c>
      <c r="BG735" s="228">
        <f>IF(N735="zákl. přenesená",J735,0)</f>
        <v>0</v>
      </c>
      <c r="BH735" s="228">
        <f>IF(N735="sníž. přenesená",J735,0)</f>
        <v>0</v>
      </c>
      <c r="BI735" s="228">
        <f>IF(N735="nulová",J735,0)</f>
        <v>0</v>
      </c>
      <c r="BJ735" s="20" t="s">
        <v>81</v>
      </c>
      <c r="BK735" s="228">
        <f>ROUND(I735*H735,2)</f>
        <v>0</v>
      </c>
      <c r="BL735" s="20" t="s">
        <v>279</v>
      </c>
      <c r="BM735" s="227" t="s">
        <v>1235</v>
      </c>
    </row>
    <row r="736" s="14" customFormat="1">
      <c r="A736" s="14"/>
      <c r="B736" s="245"/>
      <c r="C736" s="246"/>
      <c r="D736" s="236" t="s">
        <v>190</v>
      </c>
      <c r="E736" s="246"/>
      <c r="F736" s="248" t="s">
        <v>1236</v>
      </c>
      <c r="G736" s="246"/>
      <c r="H736" s="249">
        <v>60.238999999999997</v>
      </c>
      <c r="I736" s="250"/>
      <c r="J736" s="246"/>
      <c r="K736" s="246"/>
      <c r="L736" s="251"/>
      <c r="M736" s="252"/>
      <c r="N736" s="253"/>
      <c r="O736" s="253"/>
      <c r="P736" s="253"/>
      <c r="Q736" s="253"/>
      <c r="R736" s="253"/>
      <c r="S736" s="253"/>
      <c r="T736" s="254"/>
      <c r="U736" s="14"/>
      <c r="V736" s="14"/>
      <c r="W736" s="14"/>
      <c r="X736" s="14"/>
      <c r="Y736" s="14"/>
      <c r="Z736" s="14"/>
      <c r="AA736" s="14"/>
      <c r="AB736" s="14"/>
      <c r="AC736" s="14"/>
      <c r="AD736" s="14"/>
      <c r="AE736" s="14"/>
      <c r="AT736" s="255" t="s">
        <v>190</v>
      </c>
      <c r="AU736" s="255" t="s">
        <v>83</v>
      </c>
      <c r="AV736" s="14" t="s">
        <v>83</v>
      </c>
      <c r="AW736" s="14" t="s">
        <v>4</v>
      </c>
      <c r="AX736" s="14" t="s">
        <v>81</v>
      </c>
      <c r="AY736" s="255" t="s">
        <v>180</v>
      </c>
    </row>
    <row r="737" s="2" customFormat="1" ht="16.5" customHeight="1">
      <c r="A737" s="41"/>
      <c r="B737" s="42"/>
      <c r="C737" s="216" t="s">
        <v>1237</v>
      </c>
      <c r="D737" s="216" t="s">
        <v>182</v>
      </c>
      <c r="E737" s="217" t="s">
        <v>1238</v>
      </c>
      <c r="F737" s="218" t="s">
        <v>1239</v>
      </c>
      <c r="G737" s="219" t="s">
        <v>350</v>
      </c>
      <c r="H737" s="220">
        <v>33.57</v>
      </c>
      <c r="I737" s="221"/>
      <c r="J737" s="222">
        <f>ROUND(I737*H737,2)</f>
        <v>0</v>
      </c>
      <c r="K737" s="218" t="s">
        <v>185</v>
      </c>
      <c r="L737" s="47"/>
      <c r="M737" s="223" t="s">
        <v>19</v>
      </c>
      <c r="N737" s="224" t="s">
        <v>45</v>
      </c>
      <c r="O737" s="87"/>
      <c r="P737" s="225">
        <f>O737*H737</f>
        <v>0</v>
      </c>
      <c r="Q737" s="225">
        <v>3.0000000000000001E-05</v>
      </c>
      <c r="R737" s="225">
        <f>Q737*H737</f>
        <v>0.0010071000000000001</v>
      </c>
      <c r="S737" s="225">
        <v>0</v>
      </c>
      <c r="T737" s="226">
        <f>S737*H737</f>
        <v>0</v>
      </c>
      <c r="U737" s="41"/>
      <c r="V737" s="41"/>
      <c r="W737" s="41"/>
      <c r="X737" s="41"/>
      <c r="Y737" s="41"/>
      <c r="Z737" s="41"/>
      <c r="AA737" s="41"/>
      <c r="AB737" s="41"/>
      <c r="AC737" s="41"/>
      <c r="AD737" s="41"/>
      <c r="AE737" s="41"/>
      <c r="AR737" s="227" t="s">
        <v>279</v>
      </c>
      <c r="AT737" s="227" t="s">
        <v>182</v>
      </c>
      <c r="AU737" s="227" t="s">
        <v>83</v>
      </c>
      <c r="AY737" s="20" t="s">
        <v>180</v>
      </c>
      <c r="BE737" s="228">
        <f>IF(N737="základní",J737,0)</f>
        <v>0</v>
      </c>
      <c r="BF737" s="228">
        <f>IF(N737="snížená",J737,0)</f>
        <v>0</v>
      </c>
      <c r="BG737" s="228">
        <f>IF(N737="zákl. přenesená",J737,0)</f>
        <v>0</v>
      </c>
      <c r="BH737" s="228">
        <f>IF(N737="sníž. přenesená",J737,0)</f>
        <v>0</v>
      </c>
      <c r="BI737" s="228">
        <f>IF(N737="nulová",J737,0)</f>
        <v>0</v>
      </c>
      <c r="BJ737" s="20" t="s">
        <v>81</v>
      </c>
      <c r="BK737" s="228">
        <f>ROUND(I737*H737,2)</f>
        <v>0</v>
      </c>
      <c r="BL737" s="20" t="s">
        <v>279</v>
      </c>
      <c r="BM737" s="227" t="s">
        <v>1240</v>
      </c>
    </row>
    <row r="738" s="2" customFormat="1">
      <c r="A738" s="41"/>
      <c r="B738" s="42"/>
      <c r="C738" s="43"/>
      <c r="D738" s="229" t="s">
        <v>188</v>
      </c>
      <c r="E738" s="43"/>
      <c r="F738" s="230" t="s">
        <v>1241</v>
      </c>
      <c r="G738" s="43"/>
      <c r="H738" s="43"/>
      <c r="I738" s="231"/>
      <c r="J738" s="43"/>
      <c r="K738" s="43"/>
      <c r="L738" s="47"/>
      <c r="M738" s="232"/>
      <c r="N738" s="233"/>
      <c r="O738" s="87"/>
      <c r="P738" s="87"/>
      <c r="Q738" s="87"/>
      <c r="R738" s="87"/>
      <c r="S738" s="87"/>
      <c r="T738" s="88"/>
      <c r="U738" s="41"/>
      <c r="V738" s="41"/>
      <c r="W738" s="41"/>
      <c r="X738" s="41"/>
      <c r="Y738" s="41"/>
      <c r="Z738" s="41"/>
      <c r="AA738" s="41"/>
      <c r="AB738" s="41"/>
      <c r="AC738" s="41"/>
      <c r="AD738" s="41"/>
      <c r="AE738" s="41"/>
      <c r="AT738" s="20" t="s">
        <v>188</v>
      </c>
      <c r="AU738" s="20" t="s">
        <v>83</v>
      </c>
    </row>
    <row r="739" s="13" customFormat="1">
      <c r="A739" s="13"/>
      <c r="B739" s="234"/>
      <c r="C739" s="235"/>
      <c r="D739" s="236" t="s">
        <v>190</v>
      </c>
      <c r="E739" s="237" t="s">
        <v>19</v>
      </c>
      <c r="F739" s="238" t="s">
        <v>1242</v>
      </c>
      <c r="G739" s="235"/>
      <c r="H739" s="237" t="s">
        <v>19</v>
      </c>
      <c r="I739" s="239"/>
      <c r="J739" s="235"/>
      <c r="K739" s="235"/>
      <c r="L739" s="240"/>
      <c r="M739" s="241"/>
      <c r="N739" s="242"/>
      <c r="O739" s="242"/>
      <c r="P739" s="242"/>
      <c r="Q739" s="242"/>
      <c r="R739" s="242"/>
      <c r="S739" s="242"/>
      <c r="T739" s="243"/>
      <c r="U739" s="13"/>
      <c r="V739" s="13"/>
      <c r="W739" s="13"/>
      <c r="X739" s="13"/>
      <c r="Y739" s="13"/>
      <c r="Z739" s="13"/>
      <c r="AA739" s="13"/>
      <c r="AB739" s="13"/>
      <c r="AC739" s="13"/>
      <c r="AD739" s="13"/>
      <c r="AE739" s="13"/>
      <c r="AT739" s="244" t="s">
        <v>190</v>
      </c>
      <c r="AU739" s="244" t="s">
        <v>83</v>
      </c>
      <c r="AV739" s="13" t="s">
        <v>81</v>
      </c>
      <c r="AW739" s="13" t="s">
        <v>34</v>
      </c>
      <c r="AX739" s="13" t="s">
        <v>74</v>
      </c>
      <c r="AY739" s="244" t="s">
        <v>180</v>
      </c>
    </row>
    <row r="740" s="14" customFormat="1">
      <c r="A740" s="14"/>
      <c r="B740" s="245"/>
      <c r="C740" s="246"/>
      <c r="D740" s="236" t="s">
        <v>190</v>
      </c>
      <c r="E740" s="247" t="s">
        <v>19</v>
      </c>
      <c r="F740" s="248" t="s">
        <v>358</v>
      </c>
      <c r="G740" s="246"/>
      <c r="H740" s="249">
        <v>12.67</v>
      </c>
      <c r="I740" s="250"/>
      <c r="J740" s="246"/>
      <c r="K740" s="246"/>
      <c r="L740" s="251"/>
      <c r="M740" s="252"/>
      <c r="N740" s="253"/>
      <c r="O740" s="253"/>
      <c r="P740" s="253"/>
      <c r="Q740" s="253"/>
      <c r="R740" s="253"/>
      <c r="S740" s="253"/>
      <c r="T740" s="254"/>
      <c r="U740" s="14"/>
      <c r="V740" s="14"/>
      <c r="W740" s="14"/>
      <c r="X740" s="14"/>
      <c r="Y740" s="14"/>
      <c r="Z740" s="14"/>
      <c r="AA740" s="14"/>
      <c r="AB740" s="14"/>
      <c r="AC740" s="14"/>
      <c r="AD740" s="14"/>
      <c r="AE740" s="14"/>
      <c r="AT740" s="255" t="s">
        <v>190</v>
      </c>
      <c r="AU740" s="255" t="s">
        <v>83</v>
      </c>
      <c r="AV740" s="14" t="s">
        <v>83</v>
      </c>
      <c r="AW740" s="14" t="s">
        <v>34</v>
      </c>
      <c r="AX740" s="14" t="s">
        <v>74</v>
      </c>
      <c r="AY740" s="255" t="s">
        <v>180</v>
      </c>
    </row>
    <row r="741" s="14" customFormat="1">
      <c r="A741" s="14"/>
      <c r="B741" s="245"/>
      <c r="C741" s="246"/>
      <c r="D741" s="236" t="s">
        <v>190</v>
      </c>
      <c r="E741" s="247" t="s">
        <v>19</v>
      </c>
      <c r="F741" s="248" t="s">
        <v>1243</v>
      </c>
      <c r="G741" s="246"/>
      <c r="H741" s="249">
        <v>15.380000000000001</v>
      </c>
      <c r="I741" s="250"/>
      <c r="J741" s="246"/>
      <c r="K741" s="246"/>
      <c r="L741" s="251"/>
      <c r="M741" s="252"/>
      <c r="N741" s="253"/>
      <c r="O741" s="253"/>
      <c r="P741" s="253"/>
      <c r="Q741" s="253"/>
      <c r="R741" s="253"/>
      <c r="S741" s="253"/>
      <c r="T741" s="254"/>
      <c r="U741" s="14"/>
      <c r="V741" s="14"/>
      <c r="W741" s="14"/>
      <c r="X741" s="14"/>
      <c r="Y741" s="14"/>
      <c r="Z741" s="14"/>
      <c r="AA741" s="14"/>
      <c r="AB741" s="14"/>
      <c r="AC741" s="14"/>
      <c r="AD741" s="14"/>
      <c r="AE741" s="14"/>
      <c r="AT741" s="255" t="s">
        <v>190</v>
      </c>
      <c r="AU741" s="255" t="s">
        <v>83</v>
      </c>
      <c r="AV741" s="14" t="s">
        <v>83</v>
      </c>
      <c r="AW741" s="14" t="s">
        <v>34</v>
      </c>
      <c r="AX741" s="14" t="s">
        <v>74</v>
      </c>
      <c r="AY741" s="255" t="s">
        <v>180</v>
      </c>
    </row>
    <row r="742" s="14" customFormat="1">
      <c r="A742" s="14"/>
      <c r="B742" s="245"/>
      <c r="C742" s="246"/>
      <c r="D742" s="236" t="s">
        <v>190</v>
      </c>
      <c r="E742" s="247" t="s">
        <v>19</v>
      </c>
      <c r="F742" s="248" t="s">
        <v>360</v>
      </c>
      <c r="G742" s="246"/>
      <c r="H742" s="249">
        <v>5.5199999999999996</v>
      </c>
      <c r="I742" s="250"/>
      <c r="J742" s="246"/>
      <c r="K742" s="246"/>
      <c r="L742" s="251"/>
      <c r="M742" s="252"/>
      <c r="N742" s="253"/>
      <c r="O742" s="253"/>
      <c r="P742" s="253"/>
      <c r="Q742" s="253"/>
      <c r="R742" s="253"/>
      <c r="S742" s="253"/>
      <c r="T742" s="254"/>
      <c r="U742" s="14"/>
      <c r="V742" s="14"/>
      <c r="W742" s="14"/>
      <c r="X742" s="14"/>
      <c r="Y742" s="14"/>
      <c r="Z742" s="14"/>
      <c r="AA742" s="14"/>
      <c r="AB742" s="14"/>
      <c r="AC742" s="14"/>
      <c r="AD742" s="14"/>
      <c r="AE742" s="14"/>
      <c r="AT742" s="255" t="s">
        <v>190</v>
      </c>
      <c r="AU742" s="255" t="s">
        <v>83</v>
      </c>
      <c r="AV742" s="14" t="s">
        <v>83</v>
      </c>
      <c r="AW742" s="14" t="s">
        <v>34</v>
      </c>
      <c r="AX742" s="14" t="s">
        <v>74</v>
      </c>
      <c r="AY742" s="255" t="s">
        <v>180</v>
      </c>
    </row>
    <row r="743" s="15" customFormat="1">
      <c r="A743" s="15"/>
      <c r="B743" s="256"/>
      <c r="C743" s="257"/>
      <c r="D743" s="236" t="s">
        <v>190</v>
      </c>
      <c r="E743" s="258" t="s">
        <v>19</v>
      </c>
      <c r="F743" s="259" t="s">
        <v>227</v>
      </c>
      <c r="G743" s="257"/>
      <c r="H743" s="260">
        <v>33.57</v>
      </c>
      <c r="I743" s="261"/>
      <c r="J743" s="257"/>
      <c r="K743" s="257"/>
      <c r="L743" s="262"/>
      <c r="M743" s="263"/>
      <c r="N743" s="264"/>
      <c r="O743" s="264"/>
      <c r="P743" s="264"/>
      <c r="Q743" s="264"/>
      <c r="R743" s="264"/>
      <c r="S743" s="264"/>
      <c r="T743" s="265"/>
      <c r="U743" s="15"/>
      <c r="V743" s="15"/>
      <c r="W743" s="15"/>
      <c r="X743" s="15"/>
      <c r="Y743" s="15"/>
      <c r="Z743" s="15"/>
      <c r="AA743" s="15"/>
      <c r="AB743" s="15"/>
      <c r="AC743" s="15"/>
      <c r="AD743" s="15"/>
      <c r="AE743" s="15"/>
      <c r="AT743" s="266" t="s">
        <v>190</v>
      </c>
      <c r="AU743" s="266" t="s">
        <v>83</v>
      </c>
      <c r="AV743" s="15" t="s">
        <v>186</v>
      </c>
      <c r="AW743" s="15" t="s">
        <v>34</v>
      </c>
      <c r="AX743" s="15" t="s">
        <v>81</v>
      </c>
      <c r="AY743" s="266" t="s">
        <v>180</v>
      </c>
    </row>
    <row r="744" s="2" customFormat="1" ht="24.15" customHeight="1">
      <c r="A744" s="41"/>
      <c r="B744" s="42"/>
      <c r="C744" s="216" t="s">
        <v>1244</v>
      </c>
      <c r="D744" s="216" t="s">
        <v>182</v>
      </c>
      <c r="E744" s="217" t="s">
        <v>1245</v>
      </c>
      <c r="F744" s="218" t="s">
        <v>1246</v>
      </c>
      <c r="G744" s="219" t="s">
        <v>231</v>
      </c>
      <c r="H744" s="220">
        <v>0.91700000000000004</v>
      </c>
      <c r="I744" s="221"/>
      <c r="J744" s="222">
        <f>ROUND(I744*H744,2)</f>
        <v>0</v>
      </c>
      <c r="K744" s="218" t="s">
        <v>185</v>
      </c>
      <c r="L744" s="47"/>
      <c r="M744" s="223" t="s">
        <v>19</v>
      </c>
      <c r="N744" s="224" t="s">
        <v>45</v>
      </c>
      <c r="O744" s="87"/>
      <c r="P744" s="225">
        <f>O744*H744</f>
        <v>0</v>
      </c>
      <c r="Q744" s="225">
        <v>0</v>
      </c>
      <c r="R744" s="225">
        <f>Q744*H744</f>
        <v>0</v>
      </c>
      <c r="S744" s="225">
        <v>0</v>
      </c>
      <c r="T744" s="226">
        <f>S744*H744</f>
        <v>0</v>
      </c>
      <c r="U744" s="41"/>
      <c r="V744" s="41"/>
      <c r="W744" s="41"/>
      <c r="X744" s="41"/>
      <c r="Y744" s="41"/>
      <c r="Z744" s="41"/>
      <c r="AA744" s="41"/>
      <c r="AB744" s="41"/>
      <c r="AC744" s="41"/>
      <c r="AD744" s="41"/>
      <c r="AE744" s="41"/>
      <c r="AR744" s="227" t="s">
        <v>279</v>
      </c>
      <c r="AT744" s="227" t="s">
        <v>182</v>
      </c>
      <c r="AU744" s="227" t="s">
        <v>83</v>
      </c>
      <c r="AY744" s="20" t="s">
        <v>180</v>
      </c>
      <c r="BE744" s="228">
        <f>IF(N744="základní",J744,0)</f>
        <v>0</v>
      </c>
      <c r="BF744" s="228">
        <f>IF(N744="snížená",J744,0)</f>
        <v>0</v>
      </c>
      <c r="BG744" s="228">
        <f>IF(N744="zákl. přenesená",J744,0)</f>
        <v>0</v>
      </c>
      <c r="BH744" s="228">
        <f>IF(N744="sníž. přenesená",J744,0)</f>
        <v>0</v>
      </c>
      <c r="BI744" s="228">
        <f>IF(N744="nulová",J744,0)</f>
        <v>0</v>
      </c>
      <c r="BJ744" s="20" t="s">
        <v>81</v>
      </c>
      <c r="BK744" s="228">
        <f>ROUND(I744*H744,2)</f>
        <v>0</v>
      </c>
      <c r="BL744" s="20" t="s">
        <v>279</v>
      </c>
      <c r="BM744" s="227" t="s">
        <v>1247</v>
      </c>
    </row>
    <row r="745" s="2" customFormat="1">
      <c r="A745" s="41"/>
      <c r="B745" s="42"/>
      <c r="C745" s="43"/>
      <c r="D745" s="229" t="s">
        <v>188</v>
      </c>
      <c r="E745" s="43"/>
      <c r="F745" s="230" t="s">
        <v>1248</v>
      </c>
      <c r="G745" s="43"/>
      <c r="H745" s="43"/>
      <c r="I745" s="231"/>
      <c r="J745" s="43"/>
      <c r="K745" s="43"/>
      <c r="L745" s="47"/>
      <c r="M745" s="232"/>
      <c r="N745" s="233"/>
      <c r="O745" s="87"/>
      <c r="P745" s="87"/>
      <c r="Q745" s="87"/>
      <c r="R745" s="87"/>
      <c r="S745" s="87"/>
      <c r="T745" s="88"/>
      <c r="U745" s="41"/>
      <c r="V745" s="41"/>
      <c r="W745" s="41"/>
      <c r="X745" s="41"/>
      <c r="Y745" s="41"/>
      <c r="Z745" s="41"/>
      <c r="AA745" s="41"/>
      <c r="AB745" s="41"/>
      <c r="AC745" s="41"/>
      <c r="AD745" s="41"/>
      <c r="AE745" s="41"/>
      <c r="AT745" s="20" t="s">
        <v>188</v>
      </c>
      <c r="AU745" s="20" t="s">
        <v>83</v>
      </c>
    </row>
    <row r="746" s="12" customFormat="1" ht="22.8" customHeight="1">
      <c r="A746" s="12"/>
      <c r="B746" s="200"/>
      <c r="C746" s="201"/>
      <c r="D746" s="202" t="s">
        <v>73</v>
      </c>
      <c r="E746" s="214" t="s">
        <v>1249</v>
      </c>
      <c r="F746" s="214" t="s">
        <v>1250</v>
      </c>
      <c r="G746" s="201"/>
      <c r="H746" s="201"/>
      <c r="I746" s="204"/>
      <c r="J746" s="215">
        <f>BK746</f>
        <v>0</v>
      </c>
      <c r="K746" s="201"/>
      <c r="L746" s="206"/>
      <c r="M746" s="207"/>
      <c r="N746" s="208"/>
      <c r="O746" s="208"/>
      <c r="P746" s="209">
        <f>SUM(P747:P752)</f>
        <v>0</v>
      </c>
      <c r="Q746" s="208"/>
      <c r="R746" s="209">
        <f>SUM(R747:R752)</f>
        <v>0.064786279999999988</v>
      </c>
      <c r="S746" s="208"/>
      <c r="T746" s="210">
        <f>SUM(T747:T752)</f>
        <v>0</v>
      </c>
      <c r="U746" s="12"/>
      <c r="V746" s="12"/>
      <c r="W746" s="12"/>
      <c r="X746" s="12"/>
      <c r="Y746" s="12"/>
      <c r="Z746" s="12"/>
      <c r="AA746" s="12"/>
      <c r="AB746" s="12"/>
      <c r="AC746" s="12"/>
      <c r="AD746" s="12"/>
      <c r="AE746" s="12"/>
      <c r="AR746" s="211" t="s">
        <v>83</v>
      </c>
      <c r="AT746" s="212" t="s">
        <v>73</v>
      </c>
      <c r="AU746" s="212" t="s">
        <v>81</v>
      </c>
      <c r="AY746" s="211" t="s">
        <v>180</v>
      </c>
      <c r="BK746" s="213">
        <f>SUM(BK747:BK752)</f>
        <v>0</v>
      </c>
    </row>
    <row r="747" s="2" customFormat="1" ht="24.15" customHeight="1">
      <c r="A747" s="41"/>
      <c r="B747" s="42"/>
      <c r="C747" s="216" t="s">
        <v>1251</v>
      </c>
      <c r="D747" s="216" t="s">
        <v>182</v>
      </c>
      <c r="E747" s="217" t="s">
        <v>1252</v>
      </c>
      <c r="F747" s="218" t="s">
        <v>1253</v>
      </c>
      <c r="G747" s="219" t="s">
        <v>122</v>
      </c>
      <c r="H747" s="220">
        <v>498.35599999999999</v>
      </c>
      <c r="I747" s="221"/>
      <c r="J747" s="222">
        <f>ROUND(I747*H747,2)</f>
        <v>0</v>
      </c>
      <c r="K747" s="218" t="s">
        <v>185</v>
      </c>
      <c r="L747" s="47"/>
      <c r="M747" s="223" t="s">
        <v>19</v>
      </c>
      <c r="N747" s="224" t="s">
        <v>45</v>
      </c>
      <c r="O747" s="87"/>
      <c r="P747" s="225">
        <f>O747*H747</f>
        <v>0</v>
      </c>
      <c r="Q747" s="225">
        <v>0.00012999999999999999</v>
      </c>
      <c r="R747" s="225">
        <f>Q747*H747</f>
        <v>0.064786279999999988</v>
      </c>
      <c r="S747" s="225">
        <v>0</v>
      </c>
      <c r="T747" s="226">
        <f>S747*H747</f>
        <v>0</v>
      </c>
      <c r="U747" s="41"/>
      <c r="V747" s="41"/>
      <c r="W747" s="41"/>
      <c r="X747" s="41"/>
      <c r="Y747" s="41"/>
      <c r="Z747" s="41"/>
      <c r="AA747" s="41"/>
      <c r="AB747" s="41"/>
      <c r="AC747" s="41"/>
      <c r="AD747" s="41"/>
      <c r="AE747" s="41"/>
      <c r="AR747" s="227" t="s">
        <v>279</v>
      </c>
      <c r="AT747" s="227" t="s">
        <v>182</v>
      </c>
      <c r="AU747" s="227" t="s">
        <v>83</v>
      </c>
      <c r="AY747" s="20" t="s">
        <v>180</v>
      </c>
      <c r="BE747" s="228">
        <f>IF(N747="základní",J747,0)</f>
        <v>0</v>
      </c>
      <c r="BF747" s="228">
        <f>IF(N747="snížená",J747,0)</f>
        <v>0</v>
      </c>
      <c r="BG747" s="228">
        <f>IF(N747="zákl. přenesená",J747,0)</f>
        <v>0</v>
      </c>
      <c r="BH747" s="228">
        <f>IF(N747="sníž. přenesená",J747,0)</f>
        <v>0</v>
      </c>
      <c r="BI747" s="228">
        <f>IF(N747="nulová",J747,0)</f>
        <v>0</v>
      </c>
      <c r="BJ747" s="20" t="s">
        <v>81</v>
      </c>
      <c r="BK747" s="228">
        <f>ROUND(I747*H747,2)</f>
        <v>0</v>
      </c>
      <c r="BL747" s="20" t="s">
        <v>279</v>
      </c>
      <c r="BM747" s="227" t="s">
        <v>1254</v>
      </c>
    </row>
    <row r="748" s="2" customFormat="1">
      <c r="A748" s="41"/>
      <c r="B748" s="42"/>
      <c r="C748" s="43"/>
      <c r="D748" s="229" t="s">
        <v>188</v>
      </c>
      <c r="E748" s="43"/>
      <c r="F748" s="230" t="s">
        <v>1255</v>
      </c>
      <c r="G748" s="43"/>
      <c r="H748" s="43"/>
      <c r="I748" s="231"/>
      <c r="J748" s="43"/>
      <c r="K748" s="43"/>
      <c r="L748" s="47"/>
      <c r="M748" s="232"/>
      <c r="N748" s="233"/>
      <c r="O748" s="87"/>
      <c r="P748" s="87"/>
      <c r="Q748" s="87"/>
      <c r="R748" s="87"/>
      <c r="S748" s="87"/>
      <c r="T748" s="88"/>
      <c r="U748" s="41"/>
      <c r="V748" s="41"/>
      <c r="W748" s="41"/>
      <c r="X748" s="41"/>
      <c r="Y748" s="41"/>
      <c r="Z748" s="41"/>
      <c r="AA748" s="41"/>
      <c r="AB748" s="41"/>
      <c r="AC748" s="41"/>
      <c r="AD748" s="41"/>
      <c r="AE748" s="41"/>
      <c r="AT748" s="20" t="s">
        <v>188</v>
      </c>
      <c r="AU748" s="20" t="s">
        <v>83</v>
      </c>
    </row>
    <row r="749" s="14" customFormat="1">
      <c r="A749" s="14"/>
      <c r="B749" s="245"/>
      <c r="C749" s="246"/>
      <c r="D749" s="236" t="s">
        <v>190</v>
      </c>
      <c r="E749" s="247" t="s">
        <v>19</v>
      </c>
      <c r="F749" s="248" t="s">
        <v>1256</v>
      </c>
      <c r="G749" s="246"/>
      <c r="H749" s="249">
        <v>364.072</v>
      </c>
      <c r="I749" s="250"/>
      <c r="J749" s="246"/>
      <c r="K749" s="246"/>
      <c r="L749" s="251"/>
      <c r="M749" s="252"/>
      <c r="N749" s="253"/>
      <c r="O749" s="253"/>
      <c r="P749" s="253"/>
      <c r="Q749" s="253"/>
      <c r="R749" s="253"/>
      <c r="S749" s="253"/>
      <c r="T749" s="254"/>
      <c r="U749" s="14"/>
      <c r="V749" s="14"/>
      <c r="W749" s="14"/>
      <c r="X749" s="14"/>
      <c r="Y749" s="14"/>
      <c r="Z749" s="14"/>
      <c r="AA749" s="14"/>
      <c r="AB749" s="14"/>
      <c r="AC749" s="14"/>
      <c r="AD749" s="14"/>
      <c r="AE749" s="14"/>
      <c r="AT749" s="255" t="s">
        <v>190</v>
      </c>
      <c r="AU749" s="255" t="s">
        <v>83</v>
      </c>
      <c r="AV749" s="14" t="s">
        <v>83</v>
      </c>
      <c r="AW749" s="14" t="s">
        <v>34</v>
      </c>
      <c r="AX749" s="14" t="s">
        <v>74</v>
      </c>
      <c r="AY749" s="255" t="s">
        <v>180</v>
      </c>
    </row>
    <row r="750" s="14" customFormat="1">
      <c r="A750" s="14"/>
      <c r="B750" s="245"/>
      <c r="C750" s="246"/>
      <c r="D750" s="236" t="s">
        <v>190</v>
      </c>
      <c r="E750" s="247" t="s">
        <v>19</v>
      </c>
      <c r="F750" s="248" t="s">
        <v>1257</v>
      </c>
      <c r="G750" s="246"/>
      <c r="H750" s="249">
        <v>-49.216000000000001</v>
      </c>
      <c r="I750" s="250"/>
      <c r="J750" s="246"/>
      <c r="K750" s="246"/>
      <c r="L750" s="251"/>
      <c r="M750" s="252"/>
      <c r="N750" s="253"/>
      <c r="O750" s="253"/>
      <c r="P750" s="253"/>
      <c r="Q750" s="253"/>
      <c r="R750" s="253"/>
      <c r="S750" s="253"/>
      <c r="T750" s="254"/>
      <c r="U750" s="14"/>
      <c r="V750" s="14"/>
      <c r="W750" s="14"/>
      <c r="X750" s="14"/>
      <c r="Y750" s="14"/>
      <c r="Z750" s="14"/>
      <c r="AA750" s="14"/>
      <c r="AB750" s="14"/>
      <c r="AC750" s="14"/>
      <c r="AD750" s="14"/>
      <c r="AE750" s="14"/>
      <c r="AT750" s="255" t="s">
        <v>190</v>
      </c>
      <c r="AU750" s="255" t="s">
        <v>83</v>
      </c>
      <c r="AV750" s="14" t="s">
        <v>83</v>
      </c>
      <c r="AW750" s="14" t="s">
        <v>34</v>
      </c>
      <c r="AX750" s="14" t="s">
        <v>74</v>
      </c>
      <c r="AY750" s="255" t="s">
        <v>180</v>
      </c>
    </row>
    <row r="751" s="14" customFormat="1">
      <c r="A751" s="14"/>
      <c r="B751" s="245"/>
      <c r="C751" s="246"/>
      <c r="D751" s="236" t="s">
        <v>190</v>
      </c>
      <c r="E751" s="247" t="s">
        <v>19</v>
      </c>
      <c r="F751" s="248" t="s">
        <v>1258</v>
      </c>
      <c r="G751" s="246"/>
      <c r="H751" s="249">
        <v>183.5</v>
      </c>
      <c r="I751" s="250"/>
      <c r="J751" s="246"/>
      <c r="K751" s="246"/>
      <c r="L751" s="251"/>
      <c r="M751" s="252"/>
      <c r="N751" s="253"/>
      <c r="O751" s="253"/>
      <c r="P751" s="253"/>
      <c r="Q751" s="253"/>
      <c r="R751" s="253"/>
      <c r="S751" s="253"/>
      <c r="T751" s="254"/>
      <c r="U751" s="14"/>
      <c r="V751" s="14"/>
      <c r="W751" s="14"/>
      <c r="X751" s="14"/>
      <c r="Y751" s="14"/>
      <c r="Z751" s="14"/>
      <c r="AA751" s="14"/>
      <c r="AB751" s="14"/>
      <c r="AC751" s="14"/>
      <c r="AD751" s="14"/>
      <c r="AE751" s="14"/>
      <c r="AT751" s="255" t="s">
        <v>190</v>
      </c>
      <c r="AU751" s="255" t="s">
        <v>83</v>
      </c>
      <c r="AV751" s="14" t="s">
        <v>83</v>
      </c>
      <c r="AW751" s="14" t="s">
        <v>34</v>
      </c>
      <c r="AX751" s="14" t="s">
        <v>74</v>
      </c>
      <c r="AY751" s="255" t="s">
        <v>180</v>
      </c>
    </row>
    <row r="752" s="15" customFormat="1">
      <c r="A752" s="15"/>
      <c r="B752" s="256"/>
      <c r="C752" s="257"/>
      <c r="D752" s="236" t="s">
        <v>190</v>
      </c>
      <c r="E752" s="258" t="s">
        <v>19</v>
      </c>
      <c r="F752" s="259" t="s">
        <v>227</v>
      </c>
      <c r="G752" s="257"/>
      <c r="H752" s="260">
        <v>498.35599999999999</v>
      </c>
      <c r="I752" s="261"/>
      <c r="J752" s="257"/>
      <c r="K752" s="257"/>
      <c r="L752" s="262"/>
      <c r="M752" s="263"/>
      <c r="N752" s="264"/>
      <c r="O752" s="264"/>
      <c r="P752" s="264"/>
      <c r="Q752" s="264"/>
      <c r="R752" s="264"/>
      <c r="S752" s="264"/>
      <c r="T752" s="265"/>
      <c r="U752" s="15"/>
      <c r="V752" s="15"/>
      <c r="W752" s="15"/>
      <c r="X752" s="15"/>
      <c r="Y752" s="15"/>
      <c r="Z752" s="15"/>
      <c r="AA752" s="15"/>
      <c r="AB752" s="15"/>
      <c r="AC752" s="15"/>
      <c r="AD752" s="15"/>
      <c r="AE752" s="15"/>
      <c r="AT752" s="266" t="s">
        <v>190</v>
      </c>
      <c r="AU752" s="266" t="s">
        <v>83</v>
      </c>
      <c r="AV752" s="15" t="s">
        <v>186</v>
      </c>
      <c r="AW752" s="15" t="s">
        <v>34</v>
      </c>
      <c r="AX752" s="15" t="s">
        <v>81</v>
      </c>
      <c r="AY752" s="266" t="s">
        <v>180</v>
      </c>
    </row>
    <row r="753" s="12" customFormat="1" ht="25.92" customHeight="1">
      <c r="A753" s="12"/>
      <c r="B753" s="200"/>
      <c r="C753" s="201"/>
      <c r="D753" s="202" t="s">
        <v>73</v>
      </c>
      <c r="E753" s="203" t="s">
        <v>117</v>
      </c>
      <c r="F753" s="203" t="s">
        <v>1259</v>
      </c>
      <c r="G753" s="201"/>
      <c r="H753" s="201"/>
      <c r="I753" s="204"/>
      <c r="J753" s="205">
        <f>BK753</f>
        <v>0</v>
      </c>
      <c r="K753" s="201"/>
      <c r="L753" s="206"/>
      <c r="M753" s="207"/>
      <c r="N753" s="208"/>
      <c r="O753" s="208"/>
      <c r="P753" s="209">
        <f>P754+P757+P760</f>
        <v>0</v>
      </c>
      <c r="Q753" s="208"/>
      <c r="R753" s="209">
        <f>R754+R757+R760</f>
        <v>0</v>
      </c>
      <c r="S753" s="208"/>
      <c r="T753" s="210">
        <f>T754+T757+T760</f>
        <v>0</v>
      </c>
      <c r="U753" s="12"/>
      <c r="V753" s="12"/>
      <c r="W753" s="12"/>
      <c r="X753" s="12"/>
      <c r="Y753" s="12"/>
      <c r="Z753" s="12"/>
      <c r="AA753" s="12"/>
      <c r="AB753" s="12"/>
      <c r="AC753" s="12"/>
      <c r="AD753" s="12"/>
      <c r="AE753" s="12"/>
      <c r="AR753" s="211" t="s">
        <v>209</v>
      </c>
      <c r="AT753" s="212" t="s">
        <v>73</v>
      </c>
      <c r="AU753" s="212" t="s">
        <v>74</v>
      </c>
      <c r="AY753" s="211" t="s">
        <v>180</v>
      </c>
      <c r="BK753" s="213">
        <f>BK754+BK757+BK760</f>
        <v>0</v>
      </c>
    </row>
    <row r="754" s="12" customFormat="1" ht="22.8" customHeight="1">
      <c r="A754" s="12"/>
      <c r="B754" s="200"/>
      <c r="C754" s="201"/>
      <c r="D754" s="202" t="s">
        <v>73</v>
      </c>
      <c r="E754" s="214" t="s">
        <v>1260</v>
      </c>
      <c r="F754" s="214" t="s">
        <v>1261</v>
      </c>
      <c r="G754" s="201"/>
      <c r="H754" s="201"/>
      <c r="I754" s="204"/>
      <c r="J754" s="215">
        <f>BK754</f>
        <v>0</v>
      </c>
      <c r="K754" s="201"/>
      <c r="L754" s="206"/>
      <c r="M754" s="207"/>
      <c r="N754" s="208"/>
      <c r="O754" s="208"/>
      <c r="P754" s="209">
        <f>SUM(P755:P756)</f>
        <v>0</v>
      </c>
      <c r="Q754" s="208"/>
      <c r="R754" s="209">
        <f>SUM(R755:R756)</f>
        <v>0</v>
      </c>
      <c r="S754" s="208"/>
      <c r="T754" s="210">
        <f>SUM(T755:T756)</f>
        <v>0</v>
      </c>
      <c r="U754" s="12"/>
      <c r="V754" s="12"/>
      <c r="W754" s="12"/>
      <c r="X754" s="12"/>
      <c r="Y754" s="12"/>
      <c r="Z754" s="12"/>
      <c r="AA754" s="12"/>
      <c r="AB754" s="12"/>
      <c r="AC754" s="12"/>
      <c r="AD754" s="12"/>
      <c r="AE754" s="12"/>
      <c r="AR754" s="211" t="s">
        <v>209</v>
      </c>
      <c r="AT754" s="212" t="s">
        <v>73</v>
      </c>
      <c r="AU754" s="212" t="s">
        <v>81</v>
      </c>
      <c r="AY754" s="211" t="s">
        <v>180</v>
      </c>
      <c r="BK754" s="213">
        <f>SUM(BK755:BK756)</f>
        <v>0</v>
      </c>
    </row>
    <row r="755" s="2" customFormat="1" ht="16.5" customHeight="1">
      <c r="A755" s="41"/>
      <c r="B755" s="42"/>
      <c r="C755" s="216" t="s">
        <v>1262</v>
      </c>
      <c r="D755" s="216" t="s">
        <v>182</v>
      </c>
      <c r="E755" s="217" t="s">
        <v>1263</v>
      </c>
      <c r="F755" s="218" t="s">
        <v>1264</v>
      </c>
      <c r="G755" s="219" t="s">
        <v>201</v>
      </c>
      <c r="H755" s="220">
        <v>1</v>
      </c>
      <c r="I755" s="221"/>
      <c r="J755" s="222">
        <f>ROUND(I755*H755,2)</f>
        <v>0</v>
      </c>
      <c r="K755" s="218" t="s">
        <v>185</v>
      </c>
      <c r="L755" s="47"/>
      <c r="M755" s="223" t="s">
        <v>19</v>
      </c>
      <c r="N755" s="224" t="s">
        <v>45</v>
      </c>
      <c r="O755" s="87"/>
      <c r="P755" s="225">
        <f>O755*H755</f>
        <v>0</v>
      </c>
      <c r="Q755" s="225">
        <v>0</v>
      </c>
      <c r="R755" s="225">
        <f>Q755*H755</f>
        <v>0</v>
      </c>
      <c r="S755" s="225">
        <v>0</v>
      </c>
      <c r="T755" s="226">
        <f>S755*H755</f>
        <v>0</v>
      </c>
      <c r="U755" s="41"/>
      <c r="V755" s="41"/>
      <c r="W755" s="41"/>
      <c r="X755" s="41"/>
      <c r="Y755" s="41"/>
      <c r="Z755" s="41"/>
      <c r="AA755" s="41"/>
      <c r="AB755" s="41"/>
      <c r="AC755" s="41"/>
      <c r="AD755" s="41"/>
      <c r="AE755" s="41"/>
      <c r="AR755" s="227" t="s">
        <v>1265</v>
      </c>
      <c r="AT755" s="227" t="s">
        <v>182</v>
      </c>
      <c r="AU755" s="227" t="s">
        <v>83</v>
      </c>
      <c r="AY755" s="20" t="s">
        <v>180</v>
      </c>
      <c r="BE755" s="228">
        <f>IF(N755="základní",J755,0)</f>
        <v>0</v>
      </c>
      <c r="BF755" s="228">
        <f>IF(N755="snížená",J755,0)</f>
        <v>0</v>
      </c>
      <c r="BG755" s="228">
        <f>IF(N755="zákl. přenesená",J755,0)</f>
        <v>0</v>
      </c>
      <c r="BH755" s="228">
        <f>IF(N755="sníž. přenesená",J755,0)</f>
        <v>0</v>
      </c>
      <c r="BI755" s="228">
        <f>IF(N755="nulová",J755,0)</f>
        <v>0</v>
      </c>
      <c r="BJ755" s="20" t="s">
        <v>81</v>
      </c>
      <c r="BK755" s="228">
        <f>ROUND(I755*H755,2)</f>
        <v>0</v>
      </c>
      <c r="BL755" s="20" t="s">
        <v>1265</v>
      </c>
      <c r="BM755" s="227" t="s">
        <v>1266</v>
      </c>
    </row>
    <row r="756" s="2" customFormat="1">
      <c r="A756" s="41"/>
      <c r="B756" s="42"/>
      <c r="C756" s="43"/>
      <c r="D756" s="229" t="s">
        <v>188</v>
      </c>
      <c r="E756" s="43"/>
      <c r="F756" s="230" t="s">
        <v>1267</v>
      </c>
      <c r="G756" s="43"/>
      <c r="H756" s="43"/>
      <c r="I756" s="231"/>
      <c r="J756" s="43"/>
      <c r="K756" s="43"/>
      <c r="L756" s="47"/>
      <c r="M756" s="232"/>
      <c r="N756" s="233"/>
      <c r="O756" s="87"/>
      <c r="P756" s="87"/>
      <c r="Q756" s="87"/>
      <c r="R756" s="87"/>
      <c r="S756" s="87"/>
      <c r="T756" s="88"/>
      <c r="U756" s="41"/>
      <c r="V756" s="41"/>
      <c r="W756" s="41"/>
      <c r="X756" s="41"/>
      <c r="Y756" s="41"/>
      <c r="Z756" s="41"/>
      <c r="AA756" s="41"/>
      <c r="AB756" s="41"/>
      <c r="AC756" s="41"/>
      <c r="AD756" s="41"/>
      <c r="AE756" s="41"/>
      <c r="AT756" s="20" t="s">
        <v>188</v>
      </c>
      <c r="AU756" s="20" t="s">
        <v>83</v>
      </c>
    </row>
    <row r="757" s="12" customFormat="1" ht="22.8" customHeight="1">
      <c r="A757" s="12"/>
      <c r="B757" s="200"/>
      <c r="C757" s="201"/>
      <c r="D757" s="202" t="s">
        <v>73</v>
      </c>
      <c r="E757" s="214" t="s">
        <v>1268</v>
      </c>
      <c r="F757" s="214" t="s">
        <v>1269</v>
      </c>
      <c r="G757" s="201"/>
      <c r="H757" s="201"/>
      <c r="I757" s="204"/>
      <c r="J757" s="215">
        <f>BK757</f>
        <v>0</v>
      </c>
      <c r="K757" s="201"/>
      <c r="L757" s="206"/>
      <c r="M757" s="207"/>
      <c r="N757" s="208"/>
      <c r="O757" s="208"/>
      <c r="P757" s="209">
        <f>SUM(P758:P759)</f>
        <v>0</v>
      </c>
      <c r="Q757" s="208"/>
      <c r="R757" s="209">
        <f>SUM(R758:R759)</f>
        <v>0</v>
      </c>
      <c r="S757" s="208"/>
      <c r="T757" s="210">
        <f>SUM(T758:T759)</f>
        <v>0</v>
      </c>
      <c r="U757" s="12"/>
      <c r="V757" s="12"/>
      <c r="W757" s="12"/>
      <c r="X757" s="12"/>
      <c r="Y757" s="12"/>
      <c r="Z757" s="12"/>
      <c r="AA757" s="12"/>
      <c r="AB757" s="12"/>
      <c r="AC757" s="12"/>
      <c r="AD757" s="12"/>
      <c r="AE757" s="12"/>
      <c r="AR757" s="211" t="s">
        <v>209</v>
      </c>
      <c r="AT757" s="212" t="s">
        <v>73</v>
      </c>
      <c r="AU757" s="212" t="s">
        <v>81</v>
      </c>
      <c r="AY757" s="211" t="s">
        <v>180</v>
      </c>
      <c r="BK757" s="213">
        <f>SUM(BK758:BK759)</f>
        <v>0</v>
      </c>
    </row>
    <row r="758" s="2" customFormat="1" ht="16.5" customHeight="1">
      <c r="A758" s="41"/>
      <c r="B758" s="42"/>
      <c r="C758" s="216" t="s">
        <v>1270</v>
      </c>
      <c r="D758" s="216" t="s">
        <v>182</v>
      </c>
      <c r="E758" s="217" t="s">
        <v>1271</v>
      </c>
      <c r="F758" s="218" t="s">
        <v>1269</v>
      </c>
      <c r="G758" s="219" t="s">
        <v>1272</v>
      </c>
      <c r="H758" s="220">
        <v>1</v>
      </c>
      <c r="I758" s="221"/>
      <c r="J758" s="222">
        <f>ROUND(I758*H758,2)</f>
        <v>0</v>
      </c>
      <c r="K758" s="218" t="s">
        <v>185</v>
      </c>
      <c r="L758" s="47"/>
      <c r="M758" s="223" t="s">
        <v>19</v>
      </c>
      <c r="N758" s="224" t="s">
        <v>45</v>
      </c>
      <c r="O758" s="87"/>
      <c r="P758" s="225">
        <f>O758*H758</f>
        <v>0</v>
      </c>
      <c r="Q758" s="225">
        <v>0</v>
      </c>
      <c r="R758" s="225">
        <f>Q758*H758</f>
        <v>0</v>
      </c>
      <c r="S758" s="225">
        <v>0</v>
      </c>
      <c r="T758" s="226">
        <f>S758*H758</f>
        <v>0</v>
      </c>
      <c r="U758" s="41"/>
      <c r="V758" s="41"/>
      <c r="W758" s="41"/>
      <c r="X758" s="41"/>
      <c r="Y758" s="41"/>
      <c r="Z758" s="41"/>
      <c r="AA758" s="41"/>
      <c r="AB758" s="41"/>
      <c r="AC758" s="41"/>
      <c r="AD758" s="41"/>
      <c r="AE758" s="41"/>
      <c r="AR758" s="227" t="s">
        <v>1265</v>
      </c>
      <c r="AT758" s="227" t="s">
        <v>182</v>
      </c>
      <c r="AU758" s="227" t="s">
        <v>83</v>
      </c>
      <c r="AY758" s="20" t="s">
        <v>180</v>
      </c>
      <c r="BE758" s="228">
        <f>IF(N758="základní",J758,0)</f>
        <v>0</v>
      </c>
      <c r="BF758" s="228">
        <f>IF(N758="snížená",J758,0)</f>
        <v>0</v>
      </c>
      <c r="BG758" s="228">
        <f>IF(N758="zákl. přenesená",J758,0)</f>
        <v>0</v>
      </c>
      <c r="BH758" s="228">
        <f>IF(N758="sníž. přenesená",J758,0)</f>
        <v>0</v>
      </c>
      <c r="BI758" s="228">
        <f>IF(N758="nulová",J758,0)</f>
        <v>0</v>
      </c>
      <c r="BJ758" s="20" t="s">
        <v>81</v>
      </c>
      <c r="BK758" s="228">
        <f>ROUND(I758*H758,2)</f>
        <v>0</v>
      </c>
      <c r="BL758" s="20" t="s">
        <v>1265</v>
      </c>
      <c r="BM758" s="227" t="s">
        <v>1273</v>
      </c>
    </row>
    <row r="759" s="2" customFormat="1">
      <c r="A759" s="41"/>
      <c r="B759" s="42"/>
      <c r="C759" s="43"/>
      <c r="D759" s="229" t="s">
        <v>188</v>
      </c>
      <c r="E759" s="43"/>
      <c r="F759" s="230" t="s">
        <v>1274</v>
      </c>
      <c r="G759" s="43"/>
      <c r="H759" s="43"/>
      <c r="I759" s="231"/>
      <c r="J759" s="43"/>
      <c r="K759" s="43"/>
      <c r="L759" s="47"/>
      <c r="M759" s="232"/>
      <c r="N759" s="233"/>
      <c r="O759" s="87"/>
      <c r="P759" s="87"/>
      <c r="Q759" s="87"/>
      <c r="R759" s="87"/>
      <c r="S759" s="87"/>
      <c r="T759" s="88"/>
      <c r="U759" s="41"/>
      <c r="V759" s="41"/>
      <c r="W759" s="41"/>
      <c r="X759" s="41"/>
      <c r="Y759" s="41"/>
      <c r="Z759" s="41"/>
      <c r="AA759" s="41"/>
      <c r="AB759" s="41"/>
      <c r="AC759" s="41"/>
      <c r="AD759" s="41"/>
      <c r="AE759" s="41"/>
      <c r="AT759" s="20" t="s">
        <v>188</v>
      </c>
      <c r="AU759" s="20" t="s">
        <v>83</v>
      </c>
    </row>
    <row r="760" s="12" customFormat="1" ht="22.8" customHeight="1">
      <c r="A760" s="12"/>
      <c r="B760" s="200"/>
      <c r="C760" s="201"/>
      <c r="D760" s="202" t="s">
        <v>73</v>
      </c>
      <c r="E760" s="214" t="s">
        <v>1275</v>
      </c>
      <c r="F760" s="214" t="s">
        <v>1276</v>
      </c>
      <c r="G760" s="201"/>
      <c r="H760" s="201"/>
      <c r="I760" s="204"/>
      <c r="J760" s="215">
        <f>BK760</f>
        <v>0</v>
      </c>
      <c r="K760" s="201"/>
      <c r="L760" s="206"/>
      <c r="M760" s="207"/>
      <c r="N760" s="208"/>
      <c r="O760" s="208"/>
      <c r="P760" s="209">
        <f>SUM(P761:P762)</f>
        <v>0</v>
      </c>
      <c r="Q760" s="208"/>
      <c r="R760" s="209">
        <f>SUM(R761:R762)</f>
        <v>0</v>
      </c>
      <c r="S760" s="208"/>
      <c r="T760" s="210">
        <f>SUM(T761:T762)</f>
        <v>0</v>
      </c>
      <c r="U760" s="12"/>
      <c r="V760" s="12"/>
      <c r="W760" s="12"/>
      <c r="X760" s="12"/>
      <c r="Y760" s="12"/>
      <c r="Z760" s="12"/>
      <c r="AA760" s="12"/>
      <c r="AB760" s="12"/>
      <c r="AC760" s="12"/>
      <c r="AD760" s="12"/>
      <c r="AE760" s="12"/>
      <c r="AR760" s="211" t="s">
        <v>209</v>
      </c>
      <c r="AT760" s="212" t="s">
        <v>73</v>
      </c>
      <c r="AU760" s="212" t="s">
        <v>81</v>
      </c>
      <c r="AY760" s="211" t="s">
        <v>180</v>
      </c>
      <c r="BK760" s="213">
        <f>SUM(BK761:BK762)</f>
        <v>0</v>
      </c>
    </row>
    <row r="761" s="2" customFormat="1" ht="16.5" customHeight="1">
      <c r="A761" s="41"/>
      <c r="B761" s="42"/>
      <c r="C761" s="216" t="s">
        <v>1277</v>
      </c>
      <c r="D761" s="216" t="s">
        <v>182</v>
      </c>
      <c r="E761" s="217" t="s">
        <v>1278</v>
      </c>
      <c r="F761" s="218" t="s">
        <v>1276</v>
      </c>
      <c r="G761" s="219" t="s">
        <v>1272</v>
      </c>
      <c r="H761" s="220">
        <v>1</v>
      </c>
      <c r="I761" s="221"/>
      <c r="J761" s="222">
        <f>ROUND(I761*H761,2)</f>
        <v>0</v>
      </c>
      <c r="K761" s="218" t="s">
        <v>185</v>
      </c>
      <c r="L761" s="47"/>
      <c r="M761" s="223" t="s">
        <v>19</v>
      </c>
      <c r="N761" s="224" t="s">
        <v>45</v>
      </c>
      <c r="O761" s="87"/>
      <c r="P761" s="225">
        <f>O761*H761</f>
        <v>0</v>
      </c>
      <c r="Q761" s="225">
        <v>0</v>
      </c>
      <c r="R761" s="225">
        <f>Q761*H761</f>
        <v>0</v>
      </c>
      <c r="S761" s="225">
        <v>0</v>
      </c>
      <c r="T761" s="226">
        <f>S761*H761</f>
        <v>0</v>
      </c>
      <c r="U761" s="41"/>
      <c r="V761" s="41"/>
      <c r="W761" s="41"/>
      <c r="X761" s="41"/>
      <c r="Y761" s="41"/>
      <c r="Z761" s="41"/>
      <c r="AA761" s="41"/>
      <c r="AB761" s="41"/>
      <c r="AC761" s="41"/>
      <c r="AD761" s="41"/>
      <c r="AE761" s="41"/>
      <c r="AR761" s="227" t="s">
        <v>1265</v>
      </c>
      <c r="AT761" s="227" t="s">
        <v>182</v>
      </c>
      <c r="AU761" s="227" t="s">
        <v>83</v>
      </c>
      <c r="AY761" s="20" t="s">
        <v>180</v>
      </c>
      <c r="BE761" s="228">
        <f>IF(N761="základní",J761,0)</f>
        <v>0</v>
      </c>
      <c r="BF761" s="228">
        <f>IF(N761="snížená",J761,0)</f>
        <v>0</v>
      </c>
      <c r="BG761" s="228">
        <f>IF(N761="zákl. přenesená",J761,0)</f>
        <v>0</v>
      </c>
      <c r="BH761" s="228">
        <f>IF(N761="sníž. přenesená",J761,0)</f>
        <v>0</v>
      </c>
      <c r="BI761" s="228">
        <f>IF(N761="nulová",J761,0)</f>
        <v>0</v>
      </c>
      <c r="BJ761" s="20" t="s">
        <v>81</v>
      </c>
      <c r="BK761" s="228">
        <f>ROUND(I761*H761,2)</f>
        <v>0</v>
      </c>
      <c r="BL761" s="20" t="s">
        <v>1265</v>
      </c>
      <c r="BM761" s="227" t="s">
        <v>1279</v>
      </c>
    </row>
    <row r="762" s="2" customFormat="1">
      <c r="A762" s="41"/>
      <c r="B762" s="42"/>
      <c r="C762" s="43"/>
      <c r="D762" s="229" t="s">
        <v>188</v>
      </c>
      <c r="E762" s="43"/>
      <c r="F762" s="230" t="s">
        <v>1280</v>
      </c>
      <c r="G762" s="43"/>
      <c r="H762" s="43"/>
      <c r="I762" s="231"/>
      <c r="J762" s="43"/>
      <c r="K762" s="43"/>
      <c r="L762" s="47"/>
      <c r="M762" s="290"/>
      <c r="N762" s="291"/>
      <c r="O762" s="292"/>
      <c r="P762" s="292"/>
      <c r="Q762" s="292"/>
      <c r="R762" s="292"/>
      <c r="S762" s="292"/>
      <c r="T762" s="293"/>
      <c r="U762" s="41"/>
      <c r="V762" s="41"/>
      <c r="W762" s="41"/>
      <c r="X762" s="41"/>
      <c r="Y762" s="41"/>
      <c r="Z762" s="41"/>
      <c r="AA762" s="41"/>
      <c r="AB762" s="41"/>
      <c r="AC762" s="41"/>
      <c r="AD762" s="41"/>
      <c r="AE762" s="41"/>
      <c r="AT762" s="20" t="s">
        <v>188</v>
      </c>
      <c r="AU762" s="20" t="s">
        <v>83</v>
      </c>
    </row>
    <row r="763" s="2" customFormat="1" ht="6.96" customHeight="1">
      <c r="A763" s="41"/>
      <c r="B763" s="62"/>
      <c r="C763" s="63"/>
      <c r="D763" s="63"/>
      <c r="E763" s="63"/>
      <c r="F763" s="63"/>
      <c r="G763" s="63"/>
      <c r="H763" s="63"/>
      <c r="I763" s="63"/>
      <c r="J763" s="63"/>
      <c r="K763" s="63"/>
      <c r="L763" s="47"/>
      <c r="M763" s="41"/>
      <c r="O763" s="41"/>
      <c r="P763" s="41"/>
      <c r="Q763" s="41"/>
      <c r="R763" s="41"/>
      <c r="S763" s="41"/>
      <c r="T763" s="41"/>
      <c r="U763" s="41"/>
      <c r="V763" s="41"/>
      <c r="W763" s="41"/>
      <c r="X763" s="41"/>
      <c r="Y763" s="41"/>
      <c r="Z763" s="41"/>
      <c r="AA763" s="41"/>
      <c r="AB763" s="41"/>
      <c r="AC763" s="41"/>
      <c r="AD763" s="41"/>
      <c r="AE763" s="41"/>
    </row>
  </sheetData>
  <sheetProtection sheet="1" autoFilter="0" formatColumns="0" formatRows="0" objects="1" scenarios="1" spinCount="100000" saltValue="NAZDg0+azHmDtlWEkIeML4idJc4EBWsqDOKSia0h6ZOy78RZgg/1GdQHrKQFfOwWHpH8GlTXPmBVVKfLDSACGg==" hashValue="fIU9dmfygVfYZBmn6YGWKfMsdPwUm+4eytidD93mw/kVG6soxvtWcC0ciRNdOMofJvuI5prJpjOMhprEyn6vGQ==" algorithmName="SHA-512" password="CC35"/>
  <autoFilter ref="C109:K762"/>
  <mergeCells count="12">
    <mergeCell ref="E7:H7"/>
    <mergeCell ref="E9:H9"/>
    <mergeCell ref="E11:H11"/>
    <mergeCell ref="E20:H20"/>
    <mergeCell ref="E29:H29"/>
    <mergeCell ref="E50:H50"/>
    <mergeCell ref="E52:H52"/>
    <mergeCell ref="E54:H54"/>
    <mergeCell ref="E98:H98"/>
    <mergeCell ref="E100:H100"/>
    <mergeCell ref="E102:H102"/>
    <mergeCell ref="L2:V2"/>
  </mergeCells>
  <hyperlinks>
    <hyperlink ref="F114" r:id="rId1" display="https://podminky.urs.cz/item/CS_URS_2024_01/121151103"/>
    <hyperlink ref="F118" r:id="rId2" display="https://podminky.urs.cz/item/CS_URS_2024_01/131251104"/>
    <hyperlink ref="F122" r:id="rId3" display="https://podminky.urs.cz/item/CS_URS_2024_01/132251101"/>
    <hyperlink ref="F125" r:id="rId4" display="https://podminky.urs.cz/item/CS_URS_2024_01/162251102"/>
    <hyperlink ref="F127" r:id="rId5" display="https://podminky.urs.cz/item/CS_URS_2024_01/162751119"/>
    <hyperlink ref="F129" r:id="rId6" display="https://podminky.urs.cz/item/CS_URS_2024_01/167151101"/>
    <hyperlink ref="F135" r:id="rId7" display="https://podminky.urs.cz/item/CS_URS_2024_01/171201231"/>
    <hyperlink ref="F138" r:id="rId8" display="https://podminky.urs.cz/item/CS_URS_2024_01/174151101"/>
    <hyperlink ref="F144" r:id="rId9" display="https://podminky.urs.cz/item/CS_URS_2024_01/271532212"/>
    <hyperlink ref="F149" r:id="rId10" display="https://podminky.urs.cz/item/CS_URS_2024_01/271562211"/>
    <hyperlink ref="F154" r:id="rId11" display="https://podminky.urs.cz/item/CS_URS_2024_01/273322511"/>
    <hyperlink ref="F159" r:id="rId12" display="https://podminky.urs.cz/item/CS_URS_2024_01/273351121"/>
    <hyperlink ref="F162" r:id="rId13" display="https://podminky.urs.cz/item/CS_URS_2024_01/273351122"/>
    <hyperlink ref="F164" r:id="rId14" display="https://podminky.urs.cz/item/CS_URS_2024_01/273361821"/>
    <hyperlink ref="F168" r:id="rId15" display="https://podminky.urs.cz/item/CS_URS_2024_01/274322511"/>
    <hyperlink ref="F174" r:id="rId16" display="https://podminky.urs.cz/item/CS_URS_2024_01/274361821"/>
    <hyperlink ref="F178" r:id="rId17" display="https://podminky.urs.cz/item/CS_URS_2024_01/279113154"/>
    <hyperlink ref="F182" r:id="rId18" display="https://podminky.urs.cz/item/CS_URS_2024_01/622151031"/>
    <hyperlink ref="F196" r:id="rId19" display="https://podminky.urs.cz/item/CS_URS_2024_01/622211035"/>
    <hyperlink ref="F211" r:id="rId20" display="https://podminky.urs.cz/item/CS_URS_2024_01/622531032"/>
    <hyperlink ref="F213" r:id="rId21" display="https://podminky.urs.cz/item/CS_URS_2024_01/632481213"/>
    <hyperlink ref="F218" r:id="rId22" display="https://podminky.urs.cz/item/CS_URS_2024_01/634112113"/>
    <hyperlink ref="F229" r:id="rId23" display="https://podminky.urs.cz/item/CS_URS_2024_01/637211111"/>
    <hyperlink ref="F235" r:id="rId24" display="https://podminky.urs.cz/item/CS_URS_2024_01/941311111"/>
    <hyperlink ref="F243" r:id="rId25" display="https://podminky.urs.cz/item/CS_URS_2024_01/941311211"/>
    <hyperlink ref="F245" r:id="rId26" display="https://podminky.urs.cz/item/CS_URS_2024_01/941311311"/>
    <hyperlink ref="F247" r:id="rId27" display="https://podminky.urs.cz/item/CS_URS_2024_01/941311811"/>
    <hyperlink ref="F249" r:id="rId28" display="https://podminky.urs.cz/item/CS_URS_2024_01/949101111"/>
    <hyperlink ref="F261" r:id="rId29" display="https://podminky.urs.cz/item/CS_URS_2024_01/998011001"/>
    <hyperlink ref="F265" r:id="rId30" display="https://podminky.urs.cz/item/CS_URS_2024_01/711111001"/>
    <hyperlink ref="F270" r:id="rId31" display="https://podminky.urs.cz/item/CS_URS_2024_01/711112001"/>
    <hyperlink ref="F278" r:id="rId32" display="https://podminky.urs.cz/item/CS_URS_2024_01/711141559"/>
    <hyperlink ref="F280" r:id="rId33" display="https://podminky.urs.cz/item/CS_URS_2024_01/711142559"/>
    <hyperlink ref="F287" r:id="rId34" display="https://podminky.urs.cz/item/CS_URS_2024_01/998711101"/>
    <hyperlink ref="F294" r:id="rId35" display="https://podminky.urs.cz/item/CS_URS_2024_01/712431111"/>
    <hyperlink ref="F299" r:id="rId36" display="https://podminky.urs.cz/item/CS_URS_2024_01/712461705"/>
    <hyperlink ref="F306" r:id="rId37" display="https://podminky.urs.cz/item/CS_URS_2024_01/712491171"/>
    <hyperlink ref="F311" r:id="rId38" display="https://podminky.urs.cz/item/CS_URS_2024_01/998712101"/>
    <hyperlink ref="F314" r:id="rId39" display="https://podminky.urs.cz/item/CS_URS_2024_01/713111121"/>
    <hyperlink ref="F322" r:id="rId40" display="https://podminky.urs.cz/item/CS_URS_2024_01/713123111"/>
    <hyperlink ref="F327" r:id="rId41" display="https://podminky.urs.cz/item/CS_URS_2024_01/713123211"/>
    <hyperlink ref="F335" r:id="rId42" display="https://podminky.urs.cz/item/CS_URS_2024_01/713131151"/>
    <hyperlink ref="F341" r:id="rId43" display="https://podminky.urs.cz/item/CS_URS_2024_01/713131242"/>
    <hyperlink ref="F347" r:id="rId44" display="https://podminky.urs.cz/item/CS_URS_2024_01/713141111"/>
    <hyperlink ref="F353" r:id="rId45" display="https://podminky.urs.cz/item/CS_URS_2024_01/713141331"/>
    <hyperlink ref="F358" r:id="rId46" display="https://podminky.urs.cz/item/CS_URS_2024_01/713151131"/>
    <hyperlink ref="F365" r:id="rId47" display="https://podminky.urs.cz/item/CS_URS_2024_01/713191321"/>
    <hyperlink ref="F369" r:id="rId48" display="https://podminky.urs.cz/item/CS_URS_2024_01/713311111"/>
    <hyperlink ref="F375" r:id="rId49" display="https://podminky.urs.cz/item/CS_URS_2024_01/998713101"/>
    <hyperlink ref="F380" r:id="rId50" display="https://podminky.urs.cz/item/CS_URS_2024_01/722259115"/>
    <hyperlink ref="F386" r:id="rId51" display="https://podminky.urs.cz/item/CS_URS_2024_01/762083121"/>
    <hyperlink ref="F388" r:id="rId52" display="https://podminky.urs.cz/item/CS_URS_2024_01/762332134"/>
    <hyperlink ref="F402" r:id="rId53" display="https://podminky.urs.cz/item/CS_URS_2024_01/762341250"/>
    <hyperlink ref="F408" r:id="rId54" display="https://podminky.urs.cz/item/CS_URS_2024_01/762342214"/>
    <hyperlink ref="F411" r:id="rId55" display="https://podminky.urs.cz/item/CS_URS_2024_01/762342511"/>
    <hyperlink ref="F419" r:id="rId56" display="https://podminky.urs.cz/item/CS_URS_2024_01/762395000"/>
    <hyperlink ref="F425" r:id="rId57" display="https://podminky.urs.cz/item/CS_URS_2024_01/762421022"/>
    <hyperlink ref="F428" r:id="rId58" display="https://podminky.urs.cz/item/CS_URS_2024_01/762421026"/>
    <hyperlink ref="F431" r:id="rId59" display="https://podminky.urs.cz/item/CS_URS_2024_01/762429001"/>
    <hyperlink ref="F439" r:id="rId60" display="https://podminky.urs.cz/item/CS_URS_2024_01/762495000"/>
    <hyperlink ref="F447" r:id="rId61" display="https://podminky.urs.cz/item/CS_URS_2024_01/998762101"/>
    <hyperlink ref="F454" r:id="rId62" display="https://podminky.urs.cz/item/CS_URS_2024_01/763131411"/>
    <hyperlink ref="F463" r:id="rId63" display="https://podminky.urs.cz/item/CS_URS_2024_01/763131441"/>
    <hyperlink ref="F469" r:id="rId64" display="https://podminky.urs.cz/item/CS_URS_2024_01/763131481"/>
    <hyperlink ref="F475" r:id="rId65" display="https://podminky.urs.cz/item/CS_URS_2024_01/763131714"/>
    <hyperlink ref="F480" r:id="rId66" display="https://podminky.urs.cz/item/CS_URS_2024_01/763131751"/>
    <hyperlink ref="F485" r:id="rId67" display="https://podminky.urs.cz/item/CS_URS_2024_01/763164521"/>
    <hyperlink ref="F524" r:id="rId68" display="https://podminky.urs.cz/item/CS_URS_2024_01/998763301"/>
    <hyperlink ref="F527" r:id="rId69" display="https://podminky.urs.cz/item/CS_URS_2024_01/764011419"/>
    <hyperlink ref="F530" r:id="rId70" display="https://podminky.urs.cz/item/CS_URS_2024_01/764111651"/>
    <hyperlink ref="F533" r:id="rId71" display="https://podminky.urs.cz/item/CS_URS_2024_01/764211605"/>
    <hyperlink ref="F536" r:id="rId72" display="https://podminky.urs.cz/item/CS_URS_2024_01/764212635"/>
    <hyperlink ref="F539" r:id="rId73" display="https://podminky.urs.cz/item/CS_URS_2024_01/764216602"/>
    <hyperlink ref="F546" r:id="rId74" display="https://podminky.urs.cz/item/CS_URS_2024_01/764314612"/>
    <hyperlink ref="F549" r:id="rId75" display="https://podminky.urs.cz/item/CS_URS_2024_01/764315625"/>
    <hyperlink ref="F552" r:id="rId76" display="https://podminky.urs.cz/item/CS_URS_2024_01/764511602"/>
    <hyperlink ref="F557" r:id="rId77" display="https://podminky.urs.cz/item/CS_URS_2024_01/764511642"/>
    <hyperlink ref="F560" r:id="rId78" display="https://podminky.urs.cz/item/CS_URS_2024_01/764518622"/>
    <hyperlink ref="F565" r:id="rId79" display="https://podminky.urs.cz/item/CS_URS_2024_01/998764101"/>
    <hyperlink ref="F570" r:id="rId80" display="https://podminky.urs.cz/item/CS_URS_2024_01/765191001"/>
    <hyperlink ref="F575" r:id="rId81" display="https://podminky.urs.cz/item/CS_URS_2024_01/998765101"/>
    <hyperlink ref="F578" r:id="rId82" display="https://podminky.urs.cz/item/CS_URS_2024_01/766660171"/>
    <hyperlink ref="F580" r:id="rId83" display="https://podminky.urs.cz/item/CS_URS_2024_01/766660172"/>
    <hyperlink ref="F589" r:id="rId84" display="https://podminky.urs.cz/item/CS_URS_2024_01/766682111"/>
    <hyperlink ref="F593" r:id="rId85" display="https://podminky.urs.cz/item/CS_URS_2024_01/766694116"/>
    <hyperlink ref="F617" r:id="rId86" display="https://podminky.urs.cz/item/CS_URS_2024_01/998766101"/>
    <hyperlink ref="F647" r:id="rId87" display="https://podminky.urs.cz/item/CS_URS_2024_01/771474112"/>
    <hyperlink ref="F653" r:id="rId88" display="https://podminky.urs.cz/item/CS_URS_2024_01/771574419"/>
    <hyperlink ref="F663" r:id="rId89" display="https://podminky.urs.cz/item/CS_URS_2024_01/771591112"/>
    <hyperlink ref="F670" r:id="rId90" display="https://podminky.urs.cz/item/CS_URS_2024_01/998771101"/>
    <hyperlink ref="F673" r:id="rId91" display="https://podminky.urs.cz/item/CS_URS_2024_01/776211111"/>
    <hyperlink ref="F679" r:id="rId92" display="https://podminky.urs.cz/item/CS_URS_2024_01/776241111"/>
    <hyperlink ref="F688" r:id="rId93" display="https://podminky.urs.cz/item/CS_URS_2024_01/776411111"/>
    <hyperlink ref="F698" r:id="rId94" display="https://podminky.urs.cz/item/CS_URS_2024_01/776421312"/>
    <hyperlink ref="F704" r:id="rId95" display="https://podminky.urs.cz/item/CS_URS_2024_01/998776101"/>
    <hyperlink ref="F707" r:id="rId96" display="https://podminky.urs.cz/item/CS_URS_2024_01/781121011"/>
    <hyperlink ref="F713" r:id="rId97" display="https://podminky.urs.cz/item/CS_URS_2024_01/781131112"/>
    <hyperlink ref="F719" r:id="rId98" display="https://podminky.urs.cz/item/CS_URS_2024_01/781472219"/>
    <hyperlink ref="F727" r:id="rId99" display="https://podminky.urs.cz/item/CS_URS_2024_01/781492251"/>
    <hyperlink ref="F738" r:id="rId100" display="https://podminky.urs.cz/item/CS_URS_2024_01/781495115"/>
    <hyperlink ref="F745" r:id="rId101" display="https://podminky.urs.cz/item/CS_URS_2024_01/998781101"/>
    <hyperlink ref="F748" r:id="rId102" display="https://podminky.urs.cz/item/CS_URS_2024_01/784211001"/>
    <hyperlink ref="F756" r:id="rId103" display="https://podminky.urs.cz/item/CS_URS_2024_01/012002000"/>
    <hyperlink ref="F759" r:id="rId104" display="https://podminky.urs.cz/item/CS_URS_2024_01/030001000"/>
    <hyperlink ref="F762" r:id="rId105" display="https://podminky.urs.cz/item/CS_URS_2024_01/090001000"/>
  </hyperlinks>
  <pageMargins left="0.39375" right="0.39375" top="0.39375" bottom="0.39375" header="0" footer="0"/>
  <pageSetup paperSize="9" orientation="landscape" blackAndWhite="1" fitToHeight="100"/>
  <headerFooter>
    <oddFooter>&amp;CStrana &amp;P z &amp;N</oddFooter>
  </headerFooter>
  <drawing r:id="rId106"/>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91</v>
      </c>
    </row>
    <row r="3" s="1" customFormat="1" ht="6.96" customHeight="1">
      <c r="B3" s="142"/>
      <c r="C3" s="143"/>
      <c r="D3" s="143"/>
      <c r="E3" s="143"/>
      <c r="F3" s="143"/>
      <c r="G3" s="143"/>
      <c r="H3" s="143"/>
      <c r="I3" s="143"/>
      <c r="J3" s="143"/>
      <c r="K3" s="143"/>
      <c r="L3" s="23"/>
      <c r="AT3" s="20" t="s">
        <v>83</v>
      </c>
    </row>
    <row r="4" s="1" customFormat="1" ht="24.96" customHeight="1">
      <c r="B4" s="23"/>
      <c r="D4" s="144" t="s">
        <v>128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MŠ Záchlumí - přístavba pavilonu</v>
      </c>
      <c r="F7" s="146"/>
      <c r="G7" s="146"/>
      <c r="H7" s="146"/>
      <c r="L7" s="23"/>
    </row>
    <row r="8" s="1" customFormat="1" ht="12" customHeight="1">
      <c r="B8" s="23"/>
      <c r="D8" s="146" t="s">
        <v>132</v>
      </c>
      <c r="L8" s="23"/>
    </row>
    <row r="9" s="2" customFormat="1" ht="16.5" customHeight="1">
      <c r="A9" s="41"/>
      <c r="B9" s="47"/>
      <c r="C9" s="41"/>
      <c r="D9" s="41"/>
      <c r="E9" s="147" t="s">
        <v>133</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134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1281</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23. 4. 2024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32</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33</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35</v>
      </c>
      <c r="E25" s="41"/>
      <c r="F25" s="41"/>
      <c r="G25" s="41"/>
      <c r="H25" s="41"/>
      <c r="I25" s="146" t="s">
        <v>26</v>
      </c>
      <c r="J25" s="136" t="s">
        <v>36</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37</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38</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40</v>
      </c>
      <c r="E32" s="41"/>
      <c r="F32" s="41"/>
      <c r="G32" s="41"/>
      <c r="H32" s="41"/>
      <c r="I32" s="41"/>
      <c r="J32" s="157">
        <f>ROUND(J90,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42</v>
      </c>
      <c r="G34" s="41"/>
      <c r="H34" s="41"/>
      <c r="I34" s="158" t="s">
        <v>41</v>
      </c>
      <c r="J34" s="158" t="s">
        <v>43</v>
      </c>
      <c r="K34" s="41"/>
      <c r="L34" s="148"/>
      <c r="S34" s="41"/>
      <c r="T34" s="41"/>
      <c r="U34" s="41"/>
      <c r="V34" s="41"/>
      <c r="W34" s="41"/>
      <c r="X34" s="41"/>
      <c r="Y34" s="41"/>
      <c r="Z34" s="41"/>
      <c r="AA34" s="41"/>
      <c r="AB34" s="41"/>
      <c r="AC34" s="41"/>
      <c r="AD34" s="41"/>
      <c r="AE34" s="41"/>
    </row>
    <row r="35" s="2" customFormat="1" ht="14.4" customHeight="1">
      <c r="A35" s="41"/>
      <c r="B35" s="47"/>
      <c r="C35" s="41"/>
      <c r="D35" s="159" t="s">
        <v>44</v>
      </c>
      <c r="E35" s="146" t="s">
        <v>45</v>
      </c>
      <c r="F35" s="160">
        <f>ROUND((SUM(BE90:BE212)),  2)</f>
        <v>0</v>
      </c>
      <c r="G35" s="41"/>
      <c r="H35" s="41"/>
      <c r="I35" s="161">
        <v>0.20999999999999999</v>
      </c>
      <c r="J35" s="160">
        <f>ROUND(((SUM(BE90:BE212))*I35),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46</v>
      </c>
      <c r="F36" s="160">
        <f>ROUND((SUM(BF90:BF212)),  2)</f>
        <v>0</v>
      </c>
      <c r="G36" s="41"/>
      <c r="H36" s="41"/>
      <c r="I36" s="161">
        <v>0.12</v>
      </c>
      <c r="J36" s="160">
        <f>ROUND(((SUM(BF90:BF212))*I36),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47</v>
      </c>
      <c r="F37" s="160">
        <f>ROUND((SUM(BG90:BG212)),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48</v>
      </c>
      <c r="F38" s="160">
        <f>ROUND((SUM(BH90:BH212)),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49</v>
      </c>
      <c r="F39" s="160">
        <f>ROUND((SUM(BI90:BI212)),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50</v>
      </c>
      <c r="E41" s="164"/>
      <c r="F41" s="164"/>
      <c r="G41" s="165" t="s">
        <v>51</v>
      </c>
      <c r="H41" s="166" t="s">
        <v>52</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MŠ Záchlumí - přístavba pavilonu</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132</v>
      </c>
      <c r="D51" s="25"/>
      <c r="E51" s="25"/>
      <c r="F51" s="25"/>
      <c r="G51" s="25"/>
      <c r="H51" s="25"/>
      <c r="I51" s="25"/>
      <c r="J51" s="25"/>
      <c r="K51" s="25"/>
      <c r="L51" s="23"/>
    </row>
    <row r="52" s="2" customFormat="1" ht="16.5" customHeight="1">
      <c r="A52" s="41"/>
      <c r="B52" s="42"/>
      <c r="C52" s="43"/>
      <c r="D52" s="43"/>
      <c r="E52" s="173" t="s">
        <v>133</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134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01.1 - Interiér</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23. 4. 2024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Obec Záchlumí</v>
      </c>
      <c r="G58" s="43"/>
      <c r="H58" s="43"/>
      <c r="I58" s="35" t="s">
        <v>31</v>
      </c>
      <c r="J58" s="39" t="str">
        <f>E23</f>
        <v>Ing. Miloš Valíček</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35</v>
      </c>
      <c r="J59" s="39" t="str">
        <f>E26</f>
        <v xml:space="preserve">Veronika Šoulová </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137</v>
      </c>
      <c r="D61" s="175"/>
      <c r="E61" s="175"/>
      <c r="F61" s="175"/>
      <c r="G61" s="175"/>
      <c r="H61" s="175"/>
      <c r="I61" s="175"/>
      <c r="J61" s="176" t="s">
        <v>138</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72</v>
      </c>
      <c r="D63" s="43"/>
      <c r="E63" s="43"/>
      <c r="F63" s="43"/>
      <c r="G63" s="43"/>
      <c r="H63" s="43"/>
      <c r="I63" s="43"/>
      <c r="J63" s="105">
        <f>J90</f>
        <v>0</v>
      </c>
      <c r="K63" s="43"/>
      <c r="L63" s="148"/>
      <c r="S63" s="41"/>
      <c r="T63" s="41"/>
      <c r="U63" s="41"/>
      <c r="V63" s="41"/>
      <c r="W63" s="41"/>
      <c r="X63" s="41"/>
      <c r="Y63" s="41"/>
      <c r="Z63" s="41"/>
      <c r="AA63" s="41"/>
      <c r="AB63" s="41"/>
      <c r="AC63" s="41"/>
      <c r="AD63" s="41"/>
      <c r="AE63" s="41"/>
      <c r="AU63" s="20" t="s">
        <v>139</v>
      </c>
    </row>
    <row r="64" s="9" customFormat="1" ht="24.96" customHeight="1">
      <c r="A64" s="9"/>
      <c r="B64" s="178"/>
      <c r="C64" s="179"/>
      <c r="D64" s="180" t="s">
        <v>1282</v>
      </c>
      <c r="E64" s="181"/>
      <c r="F64" s="181"/>
      <c r="G64" s="181"/>
      <c r="H64" s="181"/>
      <c r="I64" s="181"/>
      <c r="J64" s="182">
        <f>J91</f>
        <v>0</v>
      </c>
      <c r="K64" s="179"/>
      <c r="L64" s="183"/>
      <c r="S64" s="9"/>
      <c r="T64" s="9"/>
      <c r="U64" s="9"/>
      <c r="V64" s="9"/>
      <c r="W64" s="9"/>
      <c r="X64" s="9"/>
      <c r="Y64" s="9"/>
      <c r="Z64" s="9"/>
      <c r="AA64" s="9"/>
      <c r="AB64" s="9"/>
      <c r="AC64" s="9"/>
      <c r="AD64" s="9"/>
      <c r="AE64" s="9"/>
    </row>
    <row r="65" s="10" customFormat="1" ht="19.92" customHeight="1">
      <c r="A65" s="10"/>
      <c r="B65" s="184"/>
      <c r="C65" s="128"/>
      <c r="D65" s="185" t="s">
        <v>1283</v>
      </c>
      <c r="E65" s="186"/>
      <c r="F65" s="186"/>
      <c r="G65" s="186"/>
      <c r="H65" s="186"/>
      <c r="I65" s="186"/>
      <c r="J65" s="187">
        <f>J92</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1284</v>
      </c>
      <c r="E66" s="186"/>
      <c r="F66" s="186"/>
      <c r="G66" s="186"/>
      <c r="H66" s="186"/>
      <c r="I66" s="186"/>
      <c r="J66" s="187">
        <f>J130</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1285</v>
      </c>
      <c r="E67" s="186"/>
      <c r="F67" s="186"/>
      <c r="G67" s="186"/>
      <c r="H67" s="186"/>
      <c r="I67" s="186"/>
      <c r="J67" s="187">
        <f>J152</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1286</v>
      </c>
      <c r="E68" s="186"/>
      <c r="F68" s="186"/>
      <c r="G68" s="186"/>
      <c r="H68" s="186"/>
      <c r="I68" s="186"/>
      <c r="J68" s="187">
        <f>J182</f>
        <v>0</v>
      </c>
      <c r="K68" s="128"/>
      <c r="L68" s="188"/>
      <c r="S68" s="10"/>
      <c r="T68" s="10"/>
      <c r="U68" s="10"/>
      <c r="V68" s="10"/>
      <c r="W68" s="10"/>
      <c r="X68" s="10"/>
      <c r="Y68" s="10"/>
      <c r="Z68" s="10"/>
      <c r="AA68" s="10"/>
      <c r="AB68" s="10"/>
      <c r="AC68" s="10"/>
      <c r="AD68" s="10"/>
      <c r="AE68" s="10"/>
    </row>
    <row r="69" s="2" customFormat="1" ht="21.84" customHeight="1">
      <c r="A69" s="41"/>
      <c r="B69" s="42"/>
      <c r="C69" s="43"/>
      <c r="D69" s="43"/>
      <c r="E69" s="43"/>
      <c r="F69" s="43"/>
      <c r="G69" s="43"/>
      <c r="H69" s="43"/>
      <c r="I69" s="43"/>
      <c r="J69" s="43"/>
      <c r="K69" s="43"/>
      <c r="L69" s="148"/>
      <c r="S69" s="41"/>
      <c r="T69" s="41"/>
      <c r="U69" s="41"/>
      <c r="V69" s="41"/>
      <c r="W69" s="41"/>
      <c r="X69" s="41"/>
      <c r="Y69" s="41"/>
      <c r="Z69" s="41"/>
      <c r="AA69" s="41"/>
      <c r="AB69" s="41"/>
      <c r="AC69" s="41"/>
      <c r="AD69" s="41"/>
      <c r="AE69" s="41"/>
    </row>
    <row r="70" s="2" customFormat="1" ht="6.96" customHeight="1">
      <c r="A70" s="41"/>
      <c r="B70" s="62"/>
      <c r="C70" s="63"/>
      <c r="D70" s="63"/>
      <c r="E70" s="63"/>
      <c r="F70" s="63"/>
      <c r="G70" s="63"/>
      <c r="H70" s="63"/>
      <c r="I70" s="63"/>
      <c r="J70" s="63"/>
      <c r="K70" s="63"/>
      <c r="L70" s="148"/>
      <c r="S70" s="41"/>
      <c r="T70" s="41"/>
      <c r="U70" s="41"/>
      <c r="V70" s="41"/>
      <c r="W70" s="41"/>
      <c r="X70" s="41"/>
      <c r="Y70" s="41"/>
      <c r="Z70" s="41"/>
      <c r="AA70" s="41"/>
      <c r="AB70" s="41"/>
      <c r="AC70" s="41"/>
      <c r="AD70" s="41"/>
      <c r="AE70" s="41"/>
    </row>
    <row r="74" s="2" customFormat="1" ht="6.96" customHeight="1">
      <c r="A74" s="41"/>
      <c r="B74" s="64"/>
      <c r="C74" s="65"/>
      <c r="D74" s="65"/>
      <c r="E74" s="65"/>
      <c r="F74" s="65"/>
      <c r="G74" s="65"/>
      <c r="H74" s="65"/>
      <c r="I74" s="65"/>
      <c r="J74" s="65"/>
      <c r="K74" s="65"/>
      <c r="L74" s="148"/>
      <c r="S74" s="41"/>
      <c r="T74" s="41"/>
      <c r="U74" s="41"/>
      <c r="V74" s="41"/>
      <c r="W74" s="41"/>
      <c r="X74" s="41"/>
      <c r="Y74" s="41"/>
      <c r="Z74" s="41"/>
      <c r="AA74" s="41"/>
      <c r="AB74" s="41"/>
      <c r="AC74" s="41"/>
      <c r="AD74" s="41"/>
      <c r="AE74" s="41"/>
    </row>
    <row r="75" s="2" customFormat="1" ht="24.96" customHeight="1">
      <c r="A75" s="41"/>
      <c r="B75" s="42"/>
      <c r="C75" s="26" t="s">
        <v>165</v>
      </c>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12" customHeight="1">
      <c r="A77" s="41"/>
      <c r="B77" s="42"/>
      <c r="C77" s="35" t="s">
        <v>16</v>
      </c>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6.5" customHeight="1">
      <c r="A78" s="41"/>
      <c r="B78" s="42"/>
      <c r="C78" s="43"/>
      <c r="D78" s="43"/>
      <c r="E78" s="173" t="str">
        <f>E7</f>
        <v>MŠ Záchlumí - přístavba pavilonu</v>
      </c>
      <c r="F78" s="35"/>
      <c r="G78" s="35"/>
      <c r="H78" s="35"/>
      <c r="I78" s="43"/>
      <c r="J78" s="43"/>
      <c r="K78" s="43"/>
      <c r="L78" s="148"/>
      <c r="S78" s="41"/>
      <c r="T78" s="41"/>
      <c r="U78" s="41"/>
      <c r="V78" s="41"/>
      <c r="W78" s="41"/>
      <c r="X78" s="41"/>
      <c r="Y78" s="41"/>
      <c r="Z78" s="41"/>
      <c r="AA78" s="41"/>
      <c r="AB78" s="41"/>
      <c r="AC78" s="41"/>
      <c r="AD78" s="41"/>
      <c r="AE78" s="41"/>
    </row>
    <row r="79" s="1" customFormat="1" ht="12" customHeight="1">
      <c r="B79" s="24"/>
      <c r="C79" s="35" t="s">
        <v>132</v>
      </c>
      <c r="D79" s="25"/>
      <c r="E79" s="25"/>
      <c r="F79" s="25"/>
      <c r="G79" s="25"/>
      <c r="H79" s="25"/>
      <c r="I79" s="25"/>
      <c r="J79" s="25"/>
      <c r="K79" s="25"/>
      <c r="L79" s="23"/>
    </row>
    <row r="80" s="2" customFormat="1" ht="16.5" customHeight="1">
      <c r="A80" s="41"/>
      <c r="B80" s="42"/>
      <c r="C80" s="43"/>
      <c r="D80" s="43"/>
      <c r="E80" s="173" t="s">
        <v>133</v>
      </c>
      <c r="F80" s="43"/>
      <c r="G80" s="43"/>
      <c r="H80" s="43"/>
      <c r="I80" s="43"/>
      <c r="J80" s="43"/>
      <c r="K80" s="43"/>
      <c r="L80" s="148"/>
      <c r="S80" s="41"/>
      <c r="T80" s="41"/>
      <c r="U80" s="41"/>
      <c r="V80" s="41"/>
      <c r="W80" s="41"/>
      <c r="X80" s="41"/>
      <c r="Y80" s="41"/>
      <c r="Z80" s="41"/>
      <c r="AA80" s="41"/>
      <c r="AB80" s="41"/>
      <c r="AC80" s="41"/>
      <c r="AD80" s="41"/>
      <c r="AE80" s="41"/>
    </row>
    <row r="81" s="2" customFormat="1" ht="12" customHeight="1">
      <c r="A81" s="41"/>
      <c r="B81" s="42"/>
      <c r="C81" s="35" t="s">
        <v>134</v>
      </c>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16.5" customHeight="1">
      <c r="A82" s="41"/>
      <c r="B82" s="42"/>
      <c r="C82" s="43"/>
      <c r="D82" s="43"/>
      <c r="E82" s="72" t="str">
        <f>E11</f>
        <v>01.1 - Interiér</v>
      </c>
      <c r="F82" s="43"/>
      <c r="G82" s="43"/>
      <c r="H82" s="43"/>
      <c r="I82" s="43"/>
      <c r="J82" s="43"/>
      <c r="K82" s="43"/>
      <c r="L82" s="148"/>
      <c r="S82" s="41"/>
      <c r="T82" s="41"/>
      <c r="U82" s="41"/>
      <c r="V82" s="41"/>
      <c r="W82" s="41"/>
      <c r="X82" s="41"/>
      <c r="Y82" s="41"/>
      <c r="Z82" s="41"/>
      <c r="AA82" s="41"/>
      <c r="AB82" s="41"/>
      <c r="AC82" s="41"/>
      <c r="AD82" s="41"/>
      <c r="AE82" s="41"/>
    </row>
    <row r="83" s="2" customFormat="1" ht="6.96" customHeight="1">
      <c r="A83" s="41"/>
      <c r="B83" s="42"/>
      <c r="C83" s="43"/>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12" customHeight="1">
      <c r="A84" s="41"/>
      <c r="B84" s="42"/>
      <c r="C84" s="35" t="s">
        <v>21</v>
      </c>
      <c r="D84" s="43"/>
      <c r="E84" s="43"/>
      <c r="F84" s="30" t="str">
        <f>F14</f>
        <v xml:space="preserve"> </v>
      </c>
      <c r="G84" s="43"/>
      <c r="H84" s="43"/>
      <c r="I84" s="35" t="s">
        <v>23</v>
      </c>
      <c r="J84" s="75" t="str">
        <f>IF(J14="","",J14)</f>
        <v>23. 4. 2024</v>
      </c>
      <c r="K84" s="43"/>
      <c r="L84" s="148"/>
      <c r="S84" s="41"/>
      <c r="T84" s="41"/>
      <c r="U84" s="41"/>
      <c r="V84" s="41"/>
      <c r="W84" s="41"/>
      <c r="X84" s="41"/>
      <c r="Y84" s="41"/>
      <c r="Z84" s="41"/>
      <c r="AA84" s="41"/>
      <c r="AB84" s="41"/>
      <c r="AC84" s="41"/>
      <c r="AD84" s="41"/>
      <c r="AE84" s="41"/>
    </row>
    <row r="85" s="2" customFormat="1" ht="6.96" customHeight="1">
      <c r="A85" s="41"/>
      <c r="B85" s="42"/>
      <c r="C85" s="43"/>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15.15" customHeight="1">
      <c r="A86" s="41"/>
      <c r="B86" s="42"/>
      <c r="C86" s="35" t="s">
        <v>25</v>
      </c>
      <c r="D86" s="43"/>
      <c r="E86" s="43"/>
      <c r="F86" s="30" t="str">
        <f>E17</f>
        <v>Obec Záchlumí</v>
      </c>
      <c r="G86" s="43"/>
      <c r="H86" s="43"/>
      <c r="I86" s="35" t="s">
        <v>31</v>
      </c>
      <c r="J86" s="39" t="str">
        <f>E23</f>
        <v>Ing. Miloš Valíček</v>
      </c>
      <c r="K86" s="43"/>
      <c r="L86" s="148"/>
      <c r="S86" s="41"/>
      <c r="T86" s="41"/>
      <c r="U86" s="41"/>
      <c r="V86" s="41"/>
      <c r="W86" s="41"/>
      <c r="X86" s="41"/>
      <c r="Y86" s="41"/>
      <c r="Z86" s="41"/>
      <c r="AA86" s="41"/>
      <c r="AB86" s="41"/>
      <c r="AC86" s="41"/>
      <c r="AD86" s="41"/>
      <c r="AE86" s="41"/>
    </row>
    <row r="87" s="2" customFormat="1" ht="15.15" customHeight="1">
      <c r="A87" s="41"/>
      <c r="B87" s="42"/>
      <c r="C87" s="35" t="s">
        <v>29</v>
      </c>
      <c r="D87" s="43"/>
      <c r="E87" s="43"/>
      <c r="F87" s="30" t="str">
        <f>IF(E20="","",E20)</f>
        <v>Vyplň údaj</v>
      </c>
      <c r="G87" s="43"/>
      <c r="H87" s="43"/>
      <c r="I87" s="35" t="s">
        <v>35</v>
      </c>
      <c r="J87" s="39" t="str">
        <f>E26</f>
        <v xml:space="preserve">Veronika Šoulová </v>
      </c>
      <c r="K87" s="43"/>
      <c r="L87" s="148"/>
      <c r="S87" s="41"/>
      <c r="T87" s="41"/>
      <c r="U87" s="41"/>
      <c r="V87" s="41"/>
      <c r="W87" s="41"/>
      <c r="X87" s="41"/>
      <c r="Y87" s="41"/>
      <c r="Z87" s="41"/>
      <c r="AA87" s="41"/>
      <c r="AB87" s="41"/>
      <c r="AC87" s="41"/>
      <c r="AD87" s="41"/>
      <c r="AE87" s="41"/>
    </row>
    <row r="88" s="2" customFormat="1" ht="10.32"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11" customFormat="1" ht="29.28" customHeight="1">
      <c r="A89" s="189"/>
      <c r="B89" s="190"/>
      <c r="C89" s="191" t="s">
        <v>166</v>
      </c>
      <c r="D89" s="192" t="s">
        <v>59</v>
      </c>
      <c r="E89" s="192" t="s">
        <v>55</v>
      </c>
      <c r="F89" s="192" t="s">
        <v>56</v>
      </c>
      <c r="G89" s="192" t="s">
        <v>167</v>
      </c>
      <c r="H89" s="192" t="s">
        <v>168</v>
      </c>
      <c r="I89" s="192" t="s">
        <v>169</v>
      </c>
      <c r="J89" s="192" t="s">
        <v>138</v>
      </c>
      <c r="K89" s="193" t="s">
        <v>170</v>
      </c>
      <c r="L89" s="194"/>
      <c r="M89" s="95" t="s">
        <v>19</v>
      </c>
      <c r="N89" s="96" t="s">
        <v>44</v>
      </c>
      <c r="O89" s="96" t="s">
        <v>171</v>
      </c>
      <c r="P89" s="96" t="s">
        <v>172</v>
      </c>
      <c r="Q89" s="96" t="s">
        <v>173</v>
      </c>
      <c r="R89" s="96" t="s">
        <v>174</v>
      </c>
      <c r="S89" s="96" t="s">
        <v>175</v>
      </c>
      <c r="T89" s="97" t="s">
        <v>176</v>
      </c>
      <c r="U89" s="189"/>
      <c r="V89" s="189"/>
      <c r="W89" s="189"/>
      <c r="X89" s="189"/>
      <c r="Y89" s="189"/>
      <c r="Z89" s="189"/>
      <c r="AA89" s="189"/>
      <c r="AB89" s="189"/>
      <c r="AC89" s="189"/>
      <c r="AD89" s="189"/>
      <c r="AE89" s="189"/>
    </row>
    <row r="90" s="2" customFormat="1" ht="22.8" customHeight="1">
      <c r="A90" s="41"/>
      <c r="B90" s="42"/>
      <c r="C90" s="102" t="s">
        <v>177</v>
      </c>
      <c r="D90" s="43"/>
      <c r="E90" s="43"/>
      <c r="F90" s="43"/>
      <c r="G90" s="43"/>
      <c r="H90" s="43"/>
      <c r="I90" s="43"/>
      <c r="J90" s="195">
        <f>BK90</f>
        <v>0</v>
      </c>
      <c r="K90" s="43"/>
      <c r="L90" s="47"/>
      <c r="M90" s="98"/>
      <c r="N90" s="196"/>
      <c r="O90" s="99"/>
      <c r="P90" s="197">
        <f>P91</f>
        <v>0</v>
      </c>
      <c r="Q90" s="99"/>
      <c r="R90" s="197">
        <f>R91</f>
        <v>0</v>
      </c>
      <c r="S90" s="99"/>
      <c r="T90" s="198">
        <f>T91</f>
        <v>0</v>
      </c>
      <c r="U90" s="41"/>
      <c r="V90" s="41"/>
      <c r="W90" s="41"/>
      <c r="X90" s="41"/>
      <c r="Y90" s="41"/>
      <c r="Z90" s="41"/>
      <c r="AA90" s="41"/>
      <c r="AB90" s="41"/>
      <c r="AC90" s="41"/>
      <c r="AD90" s="41"/>
      <c r="AE90" s="41"/>
      <c r="AT90" s="20" t="s">
        <v>73</v>
      </c>
      <c r="AU90" s="20" t="s">
        <v>139</v>
      </c>
      <c r="BK90" s="199">
        <f>BK91</f>
        <v>0</v>
      </c>
    </row>
    <row r="91" s="12" customFormat="1" ht="25.92" customHeight="1">
      <c r="A91" s="12"/>
      <c r="B91" s="200"/>
      <c r="C91" s="201"/>
      <c r="D91" s="202" t="s">
        <v>73</v>
      </c>
      <c r="E91" s="203" t="s">
        <v>178</v>
      </c>
      <c r="F91" s="203" t="s">
        <v>178</v>
      </c>
      <c r="G91" s="201"/>
      <c r="H91" s="201"/>
      <c r="I91" s="204"/>
      <c r="J91" s="205">
        <f>BK91</f>
        <v>0</v>
      </c>
      <c r="K91" s="201"/>
      <c r="L91" s="206"/>
      <c r="M91" s="207"/>
      <c r="N91" s="208"/>
      <c r="O91" s="208"/>
      <c r="P91" s="209">
        <f>P92+P130+P152+P182</f>
        <v>0</v>
      </c>
      <c r="Q91" s="208"/>
      <c r="R91" s="209">
        <f>R92+R130+R152+R182</f>
        <v>0</v>
      </c>
      <c r="S91" s="208"/>
      <c r="T91" s="210">
        <f>T92+T130+T152+T182</f>
        <v>0</v>
      </c>
      <c r="U91" s="12"/>
      <c r="V91" s="12"/>
      <c r="W91" s="12"/>
      <c r="X91" s="12"/>
      <c r="Y91" s="12"/>
      <c r="Z91" s="12"/>
      <c r="AA91" s="12"/>
      <c r="AB91" s="12"/>
      <c r="AC91" s="12"/>
      <c r="AD91" s="12"/>
      <c r="AE91" s="12"/>
      <c r="AR91" s="211" t="s">
        <v>81</v>
      </c>
      <c r="AT91" s="212" t="s">
        <v>73</v>
      </c>
      <c r="AU91" s="212" t="s">
        <v>74</v>
      </c>
      <c r="AY91" s="211" t="s">
        <v>180</v>
      </c>
      <c r="BK91" s="213">
        <f>BK92+BK130+BK152+BK182</f>
        <v>0</v>
      </c>
    </row>
    <row r="92" s="12" customFormat="1" ht="22.8" customHeight="1">
      <c r="A92" s="12"/>
      <c r="B92" s="200"/>
      <c r="C92" s="201"/>
      <c r="D92" s="202" t="s">
        <v>73</v>
      </c>
      <c r="E92" s="214" t="s">
        <v>1287</v>
      </c>
      <c r="F92" s="214" t="s">
        <v>1288</v>
      </c>
      <c r="G92" s="201"/>
      <c r="H92" s="201"/>
      <c r="I92" s="204"/>
      <c r="J92" s="215">
        <f>BK92</f>
        <v>0</v>
      </c>
      <c r="K92" s="201"/>
      <c r="L92" s="206"/>
      <c r="M92" s="207"/>
      <c r="N92" s="208"/>
      <c r="O92" s="208"/>
      <c r="P92" s="209">
        <f>SUM(P93:P129)</f>
        <v>0</v>
      </c>
      <c r="Q92" s="208"/>
      <c r="R92" s="209">
        <f>SUM(R93:R129)</f>
        <v>0</v>
      </c>
      <c r="S92" s="208"/>
      <c r="T92" s="210">
        <f>SUM(T93:T129)</f>
        <v>0</v>
      </c>
      <c r="U92" s="12"/>
      <c r="V92" s="12"/>
      <c r="W92" s="12"/>
      <c r="X92" s="12"/>
      <c r="Y92" s="12"/>
      <c r="Z92" s="12"/>
      <c r="AA92" s="12"/>
      <c r="AB92" s="12"/>
      <c r="AC92" s="12"/>
      <c r="AD92" s="12"/>
      <c r="AE92" s="12"/>
      <c r="AR92" s="211" t="s">
        <v>81</v>
      </c>
      <c r="AT92" s="212" t="s">
        <v>73</v>
      </c>
      <c r="AU92" s="212" t="s">
        <v>81</v>
      </c>
      <c r="AY92" s="211" t="s">
        <v>180</v>
      </c>
      <c r="BK92" s="213">
        <f>SUM(BK93:BK129)</f>
        <v>0</v>
      </c>
    </row>
    <row r="93" s="2" customFormat="1" ht="37.8" customHeight="1">
      <c r="A93" s="41"/>
      <c r="B93" s="42"/>
      <c r="C93" s="216" t="s">
        <v>81</v>
      </c>
      <c r="D93" s="216" t="s">
        <v>182</v>
      </c>
      <c r="E93" s="217" t="s">
        <v>1289</v>
      </c>
      <c r="F93" s="218" t="s">
        <v>1290</v>
      </c>
      <c r="G93" s="219" t="s">
        <v>246</v>
      </c>
      <c r="H93" s="220">
        <v>1</v>
      </c>
      <c r="I93" s="221"/>
      <c r="J93" s="222">
        <f>ROUND(I93*H93,2)</f>
        <v>0</v>
      </c>
      <c r="K93" s="218" t="s">
        <v>19</v>
      </c>
      <c r="L93" s="47"/>
      <c r="M93" s="223" t="s">
        <v>19</v>
      </c>
      <c r="N93" s="224" t="s">
        <v>45</v>
      </c>
      <c r="O93" s="87"/>
      <c r="P93" s="225">
        <f>O93*H93</f>
        <v>0</v>
      </c>
      <c r="Q93" s="225">
        <v>0</v>
      </c>
      <c r="R93" s="225">
        <f>Q93*H93</f>
        <v>0</v>
      </c>
      <c r="S93" s="225">
        <v>0</v>
      </c>
      <c r="T93" s="226">
        <f>S93*H93</f>
        <v>0</v>
      </c>
      <c r="U93" s="41"/>
      <c r="V93" s="41"/>
      <c r="W93" s="41"/>
      <c r="X93" s="41"/>
      <c r="Y93" s="41"/>
      <c r="Z93" s="41"/>
      <c r="AA93" s="41"/>
      <c r="AB93" s="41"/>
      <c r="AC93" s="41"/>
      <c r="AD93" s="41"/>
      <c r="AE93" s="41"/>
      <c r="AR93" s="227" t="s">
        <v>186</v>
      </c>
      <c r="AT93" s="227" t="s">
        <v>182</v>
      </c>
      <c r="AU93" s="227" t="s">
        <v>83</v>
      </c>
      <c r="AY93" s="20" t="s">
        <v>180</v>
      </c>
      <c r="BE93" s="228">
        <f>IF(N93="základní",J93,0)</f>
        <v>0</v>
      </c>
      <c r="BF93" s="228">
        <f>IF(N93="snížená",J93,0)</f>
        <v>0</v>
      </c>
      <c r="BG93" s="228">
        <f>IF(N93="zákl. přenesená",J93,0)</f>
        <v>0</v>
      </c>
      <c r="BH93" s="228">
        <f>IF(N93="sníž. přenesená",J93,0)</f>
        <v>0</v>
      </c>
      <c r="BI93" s="228">
        <f>IF(N93="nulová",J93,0)</f>
        <v>0</v>
      </c>
      <c r="BJ93" s="20" t="s">
        <v>81</v>
      </c>
      <c r="BK93" s="228">
        <f>ROUND(I93*H93,2)</f>
        <v>0</v>
      </c>
      <c r="BL93" s="20" t="s">
        <v>186</v>
      </c>
      <c r="BM93" s="227" t="s">
        <v>1291</v>
      </c>
    </row>
    <row r="94" s="2" customFormat="1">
      <c r="A94" s="41"/>
      <c r="B94" s="42"/>
      <c r="C94" s="43"/>
      <c r="D94" s="236" t="s">
        <v>672</v>
      </c>
      <c r="E94" s="43"/>
      <c r="F94" s="289" t="s">
        <v>673</v>
      </c>
      <c r="G94" s="43"/>
      <c r="H94" s="43"/>
      <c r="I94" s="231"/>
      <c r="J94" s="43"/>
      <c r="K94" s="43"/>
      <c r="L94" s="47"/>
      <c r="M94" s="232"/>
      <c r="N94" s="233"/>
      <c r="O94" s="87"/>
      <c r="P94" s="87"/>
      <c r="Q94" s="87"/>
      <c r="R94" s="87"/>
      <c r="S94" s="87"/>
      <c r="T94" s="88"/>
      <c r="U94" s="41"/>
      <c r="V94" s="41"/>
      <c r="W94" s="41"/>
      <c r="X94" s="41"/>
      <c r="Y94" s="41"/>
      <c r="Z94" s="41"/>
      <c r="AA94" s="41"/>
      <c r="AB94" s="41"/>
      <c r="AC94" s="41"/>
      <c r="AD94" s="41"/>
      <c r="AE94" s="41"/>
      <c r="AT94" s="20" t="s">
        <v>672</v>
      </c>
      <c r="AU94" s="20" t="s">
        <v>83</v>
      </c>
    </row>
    <row r="95" s="2" customFormat="1" ht="24.15" customHeight="1">
      <c r="A95" s="41"/>
      <c r="B95" s="42"/>
      <c r="C95" s="216" t="s">
        <v>83</v>
      </c>
      <c r="D95" s="216" t="s">
        <v>182</v>
      </c>
      <c r="E95" s="217" t="s">
        <v>1292</v>
      </c>
      <c r="F95" s="218" t="s">
        <v>1293</v>
      </c>
      <c r="G95" s="219" t="s">
        <v>246</v>
      </c>
      <c r="H95" s="220">
        <v>1</v>
      </c>
      <c r="I95" s="221"/>
      <c r="J95" s="222">
        <f>ROUND(I95*H95,2)</f>
        <v>0</v>
      </c>
      <c r="K95" s="218" t="s">
        <v>19</v>
      </c>
      <c r="L95" s="47"/>
      <c r="M95" s="223" t="s">
        <v>19</v>
      </c>
      <c r="N95" s="224" t="s">
        <v>45</v>
      </c>
      <c r="O95" s="87"/>
      <c r="P95" s="225">
        <f>O95*H95</f>
        <v>0</v>
      </c>
      <c r="Q95" s="225">
        <v>0</v>
      </c>
      <c r="R95" s="225">
        <f>Q95*H95</f>
        <v>0</v>
      </c>
      <c r="S95" s="225">
        <v>0</v>
      </c>
      <c r="T95" s="226">
        <f>S95*H95</f>
        <v>0</v>
      </c>
      <c r="U95" s="41"/>
      <c r="V95" s="41"/>
      <c r="W95" s="41"/>
      <c r="X95" s="41"/>
      <c r="Y95" s="41"/>
      <c r="Z95" s="41"/>
      <c r="AA95" s="41"/>
      <c r="AB95" s="41"/>
      <c r="AC95" s="41"/>
      <c r="AD95" s="41"/>
      <c r="AE95" s="41"/>
      <c r="AR95" s="227" t="s">
        <v>186</v>
      </c>
      <c r="AT95" s="227" t="s">
        <v>182</v>
      </c>
      <c r="AU95" s="227" t="s">
        <v>83</v>
      </c>
      <c r="AY95" s="20" t="s">
        <v>180</v>
      </c>
      <c r="BE95" s="228">
        <f>IF(N95="základní",J95,0)</f>
        <v>0</v>
      </c>
      <c r="BF95" s="228">
        <f>IF(N95="snížená",J95,0)</f>
        <v>0</v>
      </c>
      <c r="BG95" s="228">
        <f>IF(N95="zákl. přenesená",J95,0)</f>
        <v>0</v>
      </c>
      <c r="BH95" s="228">
        <f>IF(N95="sníž. přenesená",J95,0)</f>
        <v>0</v>
      </c>
      <c r="BI95" s="228">
        <f>IF(N95="nulová",J95,0)</f>
        <v>0</v>
      </c>
      <c r="BJ95" s="20" t="s">
        <v>81</v>
      </c>
      <c r="BK95" s="228">
        <f>ROUND(I95*H95,2)</f>
        <v>0</v>
      </c>
      <c r="BL95" s="20" t="s">
        <v>186</v>
      </c>
      <c r="BM95" s="227" t="s">
        <v>1294</v>
      </c>
    </row>
    <row r="96" s="2" customFormat="1">
      <c r="A96" s="41"/>
      <c r="B96" s="42"/>
      <c r="C96" s="43"/>
      <c r="D96" s="236" t="s">
        <v>672</v>
      </c>
      <c r="E96" s="43"/>
      <c r="F96" s="289" t="s">
        <v>673</v>
      </c>
      <c r="G96" s="43"/>
      <c r="H96" s="43"/>
      <c r="I96" s="231"/>
      <c r="J96" s="43"/>
      <c r="K96" s="43"/>
      <c r="L96" s="47"/>
      <c r="M96" s="232"/>
      <c r="N96" s="233"/>
      <c r="O96" s="87"/>
      <c r="P96" s="87"/>
      <c r="Q96" s="87"/>
      <c r="R96" s="87"/>
      <c r="S96" s="87"/>
      <c r="T96" s="88"/>
      <c r="U96" s="41"/>
      <c r="V96" s="41"/>
      <c r="W96" s="41"/>
      <c r="X96" s="41"/>
      <c r="Y96" s="41"/>
      <c r="Z96" s="41"/>
      <c r="AA96" s="41"/>
      <c r="AB96" s="41"/>
      <c r="AC96" s="41"/>
      <c r="AD96" s="41"/>
      <c r="AE96" s="41"/>
      <c r="AT96" s="20" t="s">
        <v>672</v>
      </c>
      <c r="AU96" s="20" t="s">
        <v>83</v>
      </c>
    </row>
    <row r="97" s="2" customFormat="1" ht="24.15" customHeight="1">
      <c r="A97" s="41"/>
      <c r="B97" s="42"/>
      <c r="C97" s="216" t="s">
        <v>124</v>
      </c>
      <c r="D97" s="216" t="s">
        <v>182</v>
      </c>
      <c r="E97" s="217" t="s">
        <v>1295</v>
      </c>
      <c r="F97" s="218" t="s">
        <v>1296</v>
      </c>
      <c r="G97" s="219" t="s">
        <v>246</v>
      </c>
      <c r="H97" s="220">
        <v>4</v>
      </c>
      <c r="I97" s="221"/>
      <c r="J97" s="222">
        <f>ROUND(I97*H97,2)</f>
        <v>0</v>
      </c>
      <c r="K97" s="218" t="s">
        <v>19</v>
      </c>
      <c r="L97" s="47"/>
      <c r="M97" s="223" t="s">
        <v>19</v>
      </c>
      <c r="N97" s="224" t="s">
        <v>45</v>
      </c>
      <c r="O97" s="87"/>
      <c r="P97" s="225">
        <f>O97*H97</f>
        <v>0</v>
      </c>
      <c r="Q97" s="225">
        <v>0</v>
      </c>
      <c r="R97" s="225">
        <f>Q97*H97</f>
        <v>0</v>
      </c>
      <c r="S97" s="225">
        <v>0</v>
      </c>
      <c r="T97" s="226">
        <f>S97*H97</f>
        <v>0</v>
      </c>
      <c r="U97" s="41"/>
      <c r="V97" s="41"/>
      <c r="W97" s="41"/>
      <c r="X97" s="41"/>
      <c r="Y97" s="41"/>
      <c r="Z97" s="41"/>
      <c r="AA97" s="41"/>
      <c r="AB97" s="41"/>
      <c r="AC97" s="41"/>
      <c r="AD97" s="41"/>
      <c r="AE97" s="41"/>
      <c r="AR97" s="227" t="s">
        <v>186</v>
      </c>
      <c r="AT97" s="227" t="s">
        <v>182</v>
      </c>
      <c r="AU97" s="227" t="s">
        <v>83</v>
      </c>
      <c r="AY97" s="20" t="s">
        <v>180</v>
      </c>
      <c r="BE97" s="228">
        <f>IF(N97="základní",J97,0)</f>
        <v>0</v>
      </c>
      <c r="BF97" s="228">
        <f>IF(N97="snížená",J97,0)</f>
        <v>0</v>
      </c>
      <c r="BG97" s="228">
        <f>IF(N97="zákl. přenesená",J97,0)</f>
        <v>0</v>
      </c>
      <c r="BH97" s="228">
        <f>IF(N97="sníž. přenesená",J97,0)</f>
        <v>0</v>
      </c>
      <c r="BI97" s="228">
        <f>IF(N97="nulová",J97,0)</f>
        <v>0</v>
      </c>
      <c r="BJ97" s="20" t="s">
        <v>81</v>
      </c>
      <c r="BK97" s="228">
        <f>ROUND(I97*H97,2)</f>
        <v>0</v>
      </c>
      <c r="BL97" s="20" t="s">
        <v>186</v>
      </c>
      <c r="BM97" s="227" t="s">
        <v>1297</v>
      </c>
    </row>
    <row r="98" s="2" customFormat="1">
      <c r="A98" s="41"/>
      <c r="B98" s="42"/>
      <c r="C98" s="43"/>
      <c r="D98" s="236" t="s">
        <v>672</v>
      </c>
      <c r="E98" s="43"/>
      <c r="F98" s="289" t="s">
        <v>673</v>
      </c>
      <c r="G98" s="43"/>
      <c r="H98" s="43"/>
      <c r="I98" s="231"/>
      <c r="J98" s="43"/>
      <c r="K98" s="43"/>
      <c r="L98" s="47"/>
      <c r="M98" s="232"/>
      <c r="N98" s="233"/>
      <c r="O98" s="87"/>
      <c r="P98" s="87"/>
      <c r="Q98" s="87"/>
      <c r="R98" s="87"/>
      <c r="S98" s="87"/>
      <c r="T98" s="88"/>
      <c r="U98" s="41"/>
      <c r="V98" s="41"/>
      <c r="W98" s="41"/>
      <c r="X98" s="41"/>
      <c r="Y98" s="41"/>
      <c r="Z98" s="41"/>
      <c r="AA98" s="41"/>
      <c r="AB98" s="41"/>
      <c r="AC98" s="41"/>
      <c r="AD98" s="41"/>
      <c r="AE98" s="41"/>
      <c r="AT98" s="20" t="s">
        <v>672</v>
      </c>
      <c r="AU98" s="20" t="s">
        <v>83</v>
      </c>
    </row>
    <row r="99" s="2" customFormat="1" ht="16.5" customHeight="1">
      <c r="A99" s="41"/>
      <c r="B99" s="42"/>
      <c r="C99" s="216" t="s">
        <v>186</v>
      </c>
      <c r="D99" s="216" t="s">
        <v>182</v>
      </c>
      <c r="E99" s="217" t="s">
        <v>1298</v>
      </c>
      <c r="F99" s="218" t="s">
        <v>1299</v>
      </c>
      <c r="G99" s="219" t="s">
        <v>246</v>
      </c>
      <c r="H99" s="220">
        <v>20</v>
      </c>
      <c r="I99" s="221"/>
      <c r="J99" s="222">
        <f>ROUND(I99*H99,2)</f>
        <v>0</v>
      </c>
      <c r="K99" s="218" t="s">
        <v>19</v>
      </c>
      <c r="L99" s="47"/>
      <c r="M99" s="223" t="s">
        <v>19</v>
      </c>
      <c r="N99" s="224" t="s">
        <v>45</v>
      </c>
      <c r="O99" s="87"/>
      <c r="P99" s="225">
        <f>O99*H99</f>
        <v>0</v>
      </c>
      <c r="Q99" s="225">
        <v>0</v>
      </c>
      <c r="R99" s="225">
        <f>Q99*H99</f>
        <v>0</v>
      </c>
      <c r="S99" s="225">
        <v>0</v>
      </c>
      <c r="T99" s="226">
        <f>S99*H99</f>
        <v>0</v>
      </c>
      <c r="U99" s="41"/>
      <c r="V99" s="41"/>
      <c r="W99" s="41"/>
      <c r="X99" s="41"/>
      <c r="Y99" s="41"/>
      <c r="Z99" s="41"/>
      <c r="AA99" s="41"/>
      <c r="AB99" s="41"/>
      <c r="AC99" s="41"/>
      <c r="AD99" s="41"/>
      <c r="AE99" s="41"/>
      <c r="AR99" s="227" t="s">
        <v>186</v>
      </c>
      <c r="AT99" s="227" t="s">
        <v>182</v>
      </c>
      <c r="AU99" s="227" t="s">
        <v>83</v>
      </c>
      <c r="AY99" s="20" t="s">
        <v>180</v>
      </c>
      <c r="BE99" s="228">
        <f>IF(N99="základní",J99,0)</f>
        <v>0</v>
      </c>
      <c r="BF99" s="228">
        <f>IF(N99="snížená",J99,0)</f>
        <v>0</v>
      </c>
      <c r="BG99" s="228">
        <f>IF(N99="zákl. přenesená",J99,0)</f>
        <v>0</v>
      </c>
      <c r="BH99" s="228">
        <f>IF(N99="sníž. přenesená",J99,0)</f>
        <v>0</v>
      </c>
      <c r="BI99" s="228">
        <f>IF(N99="nulová",J99,0)</f>
        <v>0</v>
      </c>
      <c r="BJ99" s="20" t="s">
        <v>81</v>
      </c>
      <c r="BK99" s="228">
        <f>ROUND(I99*H99,2)</f>
        <v>0</v>
      </c>
      <c r="BL99" s="20" t="s">
        <v>186</v>
      </c>
      <c r="BM99" s="227" t="s">
        <v>1300</v>
      </c>
    </row>
    <row r="100" s="2" customFormat="1">
      <c r="A100" s="41"/>
      <c r="B100" s="42"/>
      <c r="C100" s="43"/>
      <c r="D100" s="236" t="s">
        <v>672</v>
      </c>
      <c r="E100" s="43"/>
      <c r="F100" s="289" t="s">
        <v>673</v>
      </c>
      <c r="G100" s="43"/>
      <c r="H100" s="43"/>
      <c r="I100" s="231"/>
      <c r="J100" s="43"/>
      <c r="K100" s="43"/>
      <c r="L100" s="47"/>
      <c r="M100" s="232"/>
      <c r="N100" s="233"/>
      <c r="O100" s="87"/>
      <c r="P100" s="87"/>
      <c r="Q100" s="87"/>
      <c r="R100" s="87"/>
      <c r="S100" s="87"/>
      <c r="T100" s="88"/>
      <c r="U100" s="41"/>
      <c r="V100" s="41"/>
      <c r="W100" s="41"/>
      <c r="X100" s="41"/>
      <c r="Y100" s="41"/>
      <c r="Z100" s="41"/>
      <c r="AA100" s="41"/>
      <c r="AB100" s="41"/>
      <c r="AC100" s="41"/>
      <c r="AD100" s="41"/>
      <c r="AE100" s="41"/>
      <c r="AT100" s="20" t="s">
        <v>672</v>
      </c>
      <c r="AU100" s="20" t="s">
        <v>83</v>
      </c>
    </row>
    <row r="101" s="2" customFormat="1" ht="21.75" customHeight="1">
      <c r="A101" s="41"/>
      <c r="B101" s="42"/>
      <c r="C101" s="216" t="s">
        <v>209</v>
      </c>
      <c r="D101" s="216" t="s">
        <v>182</v>
      </c>
      <c r="E101" s="217" t="s">
        <v>1301</v>
      </c>
      <c r="F101" s="218" t="s">
        <v>1302</v>
      </c>
      <c r="G101" s="219" t="s">
        <v>246</v>
      </c>
      <c r="H101" s="220">
        <v>1</v>
      </c>
      <c r="I101" s="221"/>
      <c r="J101" s="222">
        <f>ROUND(I101*H101,2)</f>
        <v>0</v>
      </c>
      <c r="K101" s="218" t="s">
        <v>19</v>
      </c>
      <c r="L101" s="47"/>
      <c r="M101" s="223" t="s">
        <v>19</v>
      </c>
      <c r="N101" s="224" t="s">
        <v>45</v>
      </c>
      <c r="O101" s="87"/>
      <c r="P101" s="225">
        <f>O101*H101</f>
        <v>0</v>
      </c>
      <c r="Q101" s="225">
        <v>0</v>
      </c>
      <c r="R101" s="225">
        <f>Q101*H101</f>
        <v>0</v>
      </c>
      <c r="S101" s="225">
        <v>0</v>
      </c>
      <c r="T101" s="226">
        <f>S101*H101</f>
        <v>0</v>
      </c>
      <c r="U101" s="41"/>
      <c r="V101" s="41"/>
      <c r="W101" s="41"/>
      <c r="X101" s="41"/>
      <c r="Y101" s="41"/>
      <c r="Z101" s="41"/>
      <c r="AA101" s="41"/>
      <c r="AB101" s="41"/>
      <c r="AC101" s="41"/>
      <c r="AD101" s="41"/>
      <c r="AE101" s="41"/>
      <c r="AR101" s="227" t="s">
        <v>186</v>
      </c>
      <c r="AT101" s="227" t="s">
        <v>182</v>
      </c>
      <c r="AU101" s="227" t="s">
        <v>83</v>
      </c>
      <c r="AY101" s="20" t="s">
        <v>180</v>
      </c>
      <c r="BE101" s="228">
        <f>IF(N101="základní",J101,0)</f>
        <v>0</v>
      </c>
      <c r="BF101" s="228">
        <f>IF(N101="snížená",J101,0)</f>
        <v>0</v>
      </c>
      <c r="BG101" s="228">
        <f>IF(N101="zákl. přenesená",J101,0)</f>
        <v>0</v>
      </c>
      <c r="BH101" s="228">
        <f>IF(N101="sníž. přenesená",J101,0)</f>
        <v>0</v>
      </c>
      <c r="BI101" s="228">
        <f>IF(N101="nulová",J101,0)</f>
        <v>0</v>
      </c>
      <c r="BJ101" s="20" t="s">
        <v>81</v>
      </c>
      <c r="BK101" s="228">
        <f>ROUND(I101*H101,2)</f>
        <v>0</v>
      </c>
      <c r="BL101" s="20" t="s">
        <v>186</v>
      </c>
      <c r="BM101" s="227" t="s">
        <v>1303</v>
      </c>
    </row>
    <row r="102" s="2" customFormat="1">
      <c r="A102" s="41"/>
      <c r="B102" s="42"/>
      <c r="C102" s="43"/>
      <c r="D102" s="236" t="s">
        <v>672</v>
      </c>
      <c r="E102" s="43"/>
      <c r="F102" s="289" t="s">
        <v>673</v>
      </c>
      <c r="G102" s="43"/>
      <c r="H102" s="43"/>
      <c r="I102" s="231"/>
      <c r="J102" s="43"/>
      <c r="K102" s="43"/>
      <c r="L102" s="47"/>
      <c r="M102" s="232"/>
      <c r="N102" s="233"/>
      <c r="O102" s="87"/>
      <c r="P102" s="87"/>
      <c r="Q102" s="87"/>
      <c r="R102" s="87"/>
      <c r="S102" s="87"/>
      <c r="T102" s="88"/>
      <c r="U102" s="41"/>
      <c r="V102" s="41"/>
      <c r="W102" s="41"/>
      <c r="X102" s="41"/>
      <c r="Y102" s="41"/>
      <c r="Z102" s="41"/>
      <c r="AA102" s="41"/>
      <c r="AB102" s="41"/>
      <c r="AC102" s="41"/>
      <c r="AD102" s="41"/>
      <c r="AE102" s="41"/>
      <c r="AT102" s="20" t="s">
        <v>672</v>
      </c>
      <c r="AU102" s="20" t="s">
        <v>83</v>
      </c>
    </row>
    <row r="103" s="2" customFormat="1" ht="33" customHeight="1">
      <c r="A103" s="41"/>
      <c r="B103" s="42"/>
      <c r="C103" s="216" t="s">
        <v>214</v>
      </c>
      <c r="D103" s="216" t="s">
        <v>182</v>
      </c>
      <c r="E103" s="217" t="s">
        <v>1304</v>
      </c>
      <c r="F103" s="218" t="s">
        <v>1305</v>
      </c>
      <c r="G103" s="219" t="s">
        <v>246</v>
      </c>
      <c r="H103" s="220">
        <v>1</v>
      </c>
      <c r="I103" s="221"/>
      <c r="J103" s="222">
        <f>ROUND(I103*H103,2)</f>
        <v>0</v>
      </c>
      <c r="K103" s="218" t="s">
        <v>19</v>
      </c>
      <c r="L103" s="47"/>
      <c r="M103" s="223" t="s">
        <v>19</v>
      </c>
      <c r="N103" s="224" t="s">
        <v>45</v>
      </c>
      <c r="O103" s="87"/>
      <c r="P103" s="225">
        <f>O103*H103</f>
        <v>0</v>
      </c>
      <c r="Q103" s="225">
        <v>0</v>
      </c>
      <c r="R103" s="225">
        <f>Q103*H103</f>
        <v>0</v>
      </c>
      <c r="S103" s="225">
        <v>0</v>
      </c>
      <c r="T103" s="226">
        <f>S103*H103</f>
        <v>0</v>
      </c>
      <c r="U103" s="41"/>
      <c r="V103" s="41"/>
      <c r="W103" s="41"/>
      <c r="X103" s="41"/>
      <c r="Y103" s="41"/>
      <c r="Z103" s="41"/>
      <c r="AA103" s="41"/>
      <c r="AB103" s="41"/>
      <c r="AC103" s="41"/>
      <c r="AD103" s="41"/>
      <c r="AE103" s="41"/>
      <c r="AR103" s="227" t="s">
        <v>186</v>
      </c>
      <c r="AT103" s="227" t="s">
        <v>182</v>
      </c>
      <c r="AU103" s="227" t="s">
        <v>83</v>
      </c>
      <c r="AY103" s="20" t="s">
        <v>180</v>
      </c>
      <c r="BE103" s="228">
        <f>IF(N103="základní",J103,0)</f>
        <v>0</v>
      </c>
      <c r="BF103" s="228">
        <f>IF(N103="snížená",J103,0)</f>
        <v>0</v>
      </c>
      <c r="BG103" s="228">
        <f>IF(N103="zákl. přenesená",J103,0)</f>
        <v>0</v>
      </c>
      <c r="BH103" s="228">
        <f>IF(N103="sníž. přenesená",J103,0)</f>
        <v>0</v>
      </c>
      <c r="BI103" s="228">
        <f>IF(N103="nulová",J103,0)</f>
        <v>0</v>
      </c>
      <c r="BJ103" s="20" t="s">
        <v>81</v>
      </c>
      <c r="BK103" s="228">
        <f>ROUND(I103*H103,2)</f>
        <v>0</v>
      </c>
      <c r="BL103" s="20" t="s">
        <v>186</v>
      </c>
      <c r="BM103" s="227" t="s">
        <v>1306</v>
      </c>
    </row>
    <row r="104" s="2" customFormat="1">
      <c r="A104" s="41"/>
      <c r="B104" s="42"/>
      <c r="C104" s="43"/>
      <c r="D104" s="236" t="s">
        <v>672</v>
      </c>
      <c r="E104" s="43"/>
      <c r="F104" s="289" t="s">
        <v>673</v>
      </c>
      <c r="G104" s="43"/>
      <c r="H104" s="43"/>
      <c r="I104" s="231"/>
      <c r="J104" s="43"/>
      <c r="K104" s="43"/>
      <c r="L104" s="47"/>
      <c r="M104" s="232"/>
      <c r="N104" s="233"/>
      <c r="O104" s="87"/>
      <c r="P104" s="87"/>
      <c r="Q104" s="87"/>
      <c r="R104" s="87"/>
      <c r="S104" s="87"/>
      <c r="T104" s="88"/>
      <c r="U104" s="41"/>
      <c r="V104" s="41"/>
      <c r="W104" s="41"/>
      <c r="X104" s="41"/>
      <c r="Y104" s="41"/>
      <c r="Z104" s="41"/>
      <c r="AA104" s="41"/>
      <c r="AB104" s="41"/>
      <c r="AC104" s="41"/>
      <c r="AD104" s="41"/>
      <c r="AE104" s="41"/>
      <c r="AT104" s="20" t="s">
        <v>672</v>
      </c>
      <c r="AU104" s="20" t="s">
        <v>83</v>
      </c>
    </row>
    <row r="105" s="2" customFormat="1" ht="16.5" customHeight="1">
      <c r="A105" s="41"/>
      <c r="B105" s="42"/>
      <c r="C105" s="216" t="s">
        <v>219</v>
      </c>
      <c r="D105" s="216" t="s">
        <v>182</v>
      </c>
      <c r="E105" s="217" t="s">
        <v>1307</v>
      </c>
      <c r="F105" s="218" t="s">
        <v>1308</v>
      </c>
      <c r="G105" s="219" t="s">
        <v>246</v>
      </c>
      <c r="H105" s="220">
        <v>1</v>
      </c>
      <c r="I105" s="221"/>
      <c r="J105" s="222">
        <f>ROUND(I105*H105,2)</f>
        <v>0</v>
      </c>
      <c r="K105" s="218" t="s">
        <v>19</v>
      </c>
      <c r="L105" s="47"/>
      <c r="M105" s="223" t="s">
        <v>19</v>
      </c>
      <c r="N105" s="224" t="s">
        <v>45</v>
      </c>
      <c r="O105" s="87"/>
      <c r="P105" s="225">
        <f>O105*H105</f>
        <v>0</v>
      </c>
      <c r="Q105" s="225">
        <v>0</v>
      </c>
      <c r="R105" s="225">
        <f>Q105*H105</f>
        <v>0</v>
      </c>
      <c r="S105" s="225">
        <v>0</v>
      </c>
      <c r="T105" s="226">
        <f>S105*H105</f>
        <v>0</v>
      </c>
      <c r="U105" s="41"/>
      <c r="V105" s="41"/>
      <c r="W105" s="41"/>
      <c r="X105" s="41"/>
      <c r="Y105" s="41"/>
      <c r="Z105" s="41"/>
      <c r="AA105" s="41"/>
      <c r="AB105" s="41"/>
      <c r="AC105" s="41"/>
      <c r="AD105" s="41"/>
      <c r="AE105" s="41"/>
      <c r="AR105" s="227" t="s">
        <v>186</v>
      </c>
      <c r="AT105" s="227" t="s">
        <v>182</v>
      </c>
      <c r="AU105" s="227" t="s">
        <v>83</v>
      </c>
      <c r="AY105" s="20" t="s">
        <v>180</v>
      </c>
      <c r="BE105" s="228">
        <f>IF(N105="základní",J105,0)</f>
        <v>0</v>
      </c>
      <c r="BF105" s="228">
        <f>IF(N105="snížená",J105,0)</f>
        <v>0</v>
      </c>
      <c r="BG105" s="228">
        <f>IF(N105="zákl. přenesená",J105,0)</f>
        <v>0</v>
      </c>
      <c r="BH105" s="228">
        <f>IF(N105="sníž. přenesená",J105,0)</f>
        <v>0</v>
      </c>
      <c r="BI105" s="228">
        <f>IF(N105="nulová",J105,0)</f>
        <v>0</v>
      </c>
      <c r="BJ105" s="20" t="s">
        <v>81</v>
      </c>
      <c r="BK105" s="228">
        <f>ROUND(I105*H105,2)</f>
        <v>0</v>
      </c>
      <c r="BL105" s="20" t="s">
        <v>186</v>
      </c>
      <c r="BM105" s="227" t="s">
        <v>1309</v>
      </c>
    </row>
    <row r="106" s="2" customFormat="1">
      <c r="A106" s="41"/>
      <c r="B106" s="42"/>
      <c r="C106" s="43"/>
      <c r="D106" s="236" t="s">
        <v>672</v>
      </c>
      <c r="E106" s="43"/>
      <c r="F106" s="289" t="s">
        <v>673</v>
      </c>
      <c r="G106" s="43"/>
      <c r="H106" s="43"/>
      <c r="I106" s="231"/>
      <c r="J106" s="43"/>
      <c r="K106" s="43"/>
      <c r="L106" s="47"/>
      <c r="M106" s="232"/>
      <c r="N106" s="233"/>
      <c r="O106" s="87"/>
      <c r="P106" s="87"/>
      <c r="Q106" s="87"/>
      <c r="R106" s="87"/>
      <c r="S106" s="87"/>
      <c r="T106" s="88"/>
      <c r="U106" s="41"/>
      <c r="V106" s="41"/>
      <c r="W106" s="41"/>
      <c r="X106" s="41"/>
      <c r="Y106" s="41"/>
      <c r="Z106" s="41"/>
      <c r="AA106" s="41"/>
      <c r="AB106" s="41"/>
      <c r="AC106" s="41"/>
      <c r="AD106" s="41"/>
      <c r="AE106" s="41"/>
      <c r="AT106" s="20" t="s">
        <v>672</v>
      </c>
      <c r="AU106" s="20" t="s">
        <v>83</v>
      </c>
    </row>
    <row r="107" s="2" customFormat="1" ht="16.5" customHeight="1">
      <c r="A107" s="41"/>
      <c r="B107" s="42"/>
      <c r="C107" s="216" t="s">
        <v>228</v>
      </c>
      <c r="D107" s="216" t="s">
        <v>182</v>
      </c>
      <c r="E107" s="217" t="s">
        <v>1310</v>
      </c>
      <c r="F107" s="218" t="s">
        <v>1311</v>
      </c>
      <c r="G107" s="219" t="s">
        <v>246</v>
      </c>
      <c r="H107" s="220">
        <v>1</v>
      </c>
      <c r="I107" s="221"/>
      <c r="J107" s="222">
        <f>ROUND(I107*H107,2)</f>
        <v>0</v>
      </c>
      <c r="K107" s="218" t="s">
        <v>19</v>
      </c>
      <c r="L107" s="47"/>
      <c r="M107" s="223" t="s">
        <v>19</v>
      </c>
      <c r="N107" s="224" t="s">
        <v>45</v>
      </c>
      <c r="O107" s="87"/>
      <c r="P107" s="225">
        <f>O107*H107</f>
        <v>0</v>
      </c>
      <c r="Q107" s="225">
        <v>0</v>
      </c>
      <c r="R107" s="225">
        <f>Q107*H107</f>
        <v>0</v>
      </c>
      <c r="S107" s="225">
        <v>0</v>
      </c>
      <c r="T107" s="226">
        <f>S107*H107</f>
        <v>0</v>
      </c>
      <c r="U107" s="41"/>
      <c r="V107" s="41"/>
      <c r="W107" s="41"/>
      <c r="X107" s="41"/>
      <c r="Y107" s="41"/>
      <c r="Z107" s="41"/>
      <c r="AA107" s="41"/>
      <c r="AB107" s="41"/>
      <c r="AC107" s="41"/>
      <c r="AD107" s="41"/>
      <c r="AE107" s="41"/>
      <c r="AR107" s="227" t="s">
        <v>186</v>
      </c>
      <c r="AT107" s="227" t="s">
        <v>182</v>
      </c>
      <c r="AU107" s="227" t="s">
        <v>83</v>
      </c>
      <c r="AY107" s="20" t="s">
        <v>180</v>
      </c>
      <c r="BE107" s="228">
        <f>IF(N107="základní",J107,0)</f>
        <v>0</v>
      </c>
      <c r="BF107" s="228">
        <f>IF(N107="snížená",J107,0)</f>
        <v>0</v>
      </c>
      <c r="BG107" s="228">
        <f>IF(N107="zákl. přenesená",J107,0)</f>
        <v>0</v>
      </c>
      <c r="BH107" s="228">
        <f>IF(N107="sníž. přenesená",J107,0)</f>
        <v>0</v>
      </c>
      <c r="BI107" s="228">
        <f>IF(N107="nulová",J107,0)</f>
        <v>0</v>
      </c>
      <c r="BJ107" s="20" t="s">
        <v>81</v>
      </c>
      <c r="BK107" s="228">
        <f>ROUND(I107*H107,2)</f>
        <v>0</v>
      </c>
      <c r="BL107" s="20" t="s">
        <v>186</v>
      </c>
      <c r="BM107" s="227" t="s">
        <v>1312</v>
      </c>
    </row>
    <row r="108" s="2" customFormat="1">
      <c r="A108" s="41"/>
      <c r="B108" s="42"/>
      <c r="C108" s="43"/>
      <c r="D108" s="236" t="s">
        <v>672</v>
      </c>
      <c r="E108" s="43"/>
      <c r="F108" s="289" t="s">
        <v>673</v>
      </c>
      <c r="G108" s="43"/>
      <c r="H108" s="43"/>
      <c r="I108" s="231"/>
      <c r="J108" s="43"/>
      <c r="K108" s="43"/>
      <c r="L108" s="47"/>
      <c r="M108" s="232"/>
      <c r="N108" s="233"/>
      <c r="O108" s="87"/>
      <c r="P108" s="87"/>
      <c r="Q108" s="87"/>
      <c r="R108" s="87"/>
      <c r="S108" s="87"/>
      <c r="T108" s="88"/>
      <c r="U108" s="41"/>
      <c r="V108" s="41"/>
      <c r="W108" s="41"/>
      <c r="X108" s="41"/>
      <c r="Y108" s="41"/>
      <c r="Z108" s="41"/>
      <c r="AA108" s="41"/>
      <c r="AB108" s="41"/>
      <c r="AC108" s="41"/>
      <c r="AD108" s="41"/>
      <c r="AE108" s="41"/>
      <c r="AT108" s="20" t="s">
        <v>672</v>
      </c>
      <c r="AU108" s="20" t="s">
        <v>83</v>
      </c>
    </row>
    <row r="109" s="2" customFormat="1" ht="24.15" customHeight="1">
      <c r="A109" s="41"/>
      <c r="B109" s="42"/>
      <c r="C109" s="216" t="s">
        <v>235</v>
      </c>
      <c r="D109" s="216" t="s">
        <v>182</v>
      </c>
      <c r="E109" s="217" t="s">
        <v>1313</v>
      </c>
      <c r="F109" s="218" t="s">
        <v>1314</v>
      </c>
      <c r="G109" s="219" t="s">
        <v>246</v>
      </c>
      <c r="H109" s="220">
        <v>1</v>
      </c>
      <c r="I109" s="221"/>
      <c r="J109" s="222">
        <f>ROUND(I109*H109,2)</f>
        <v>0</v>
      </c>
      <c r="K109" s="218" t="s">
        <v>19</v>
      </c>
      <c r="L109" s="47"/>
      <c r="M109" s="223" t="s">
        <v>19</v>
      </c>
      <c r="N109" s="224" t="s">
        <v>45</v>
      </c>
      <c r="O109" s="87"/>
      <c r="P109" s="225">
        <f>O109*H109</f>
        <v>0</v>
      </c>
      <c r="Q109" s="225">
        <v>0</v>
      </c>
      <c r="R109" s="225">
        <f>Q109*H109</f>
        <v>0</v>
      </c>
      <c r="S109" s="225">
        <v>0</v>
      </c>
      <c r="T109" s="226">
        <f>S109*H109</f>
        <v>0</v>
      </c>
      <c r="U109" s="41"/>
      <c r="V109" s="41"/>
      <c r="W109" s="41"/>
      <c r="X109" s="41"/>
      <c r="Y109" s="41"/>
      <c r="Z109" s="41"/>
      <c r="AA109" s="41"/>
      <c r="AB109" s="41"/>
      <c r="AC109" s="41"/>
      <c r="AD109" s="41"/>
      <c r="AE109" s="41"/>
      <c r="AR109" s="227" t="s">
        <v>186</v>
      </c>
      <c r="AT109" s="227" t="s">
        <v>182</v>
      </c>
      <c r="AU109" s="227" t="s">
        <v>83</v>
      </c>
      <c r="AY109" s="20" t="s">
        <v>180</v>
      </c>
      <c r="BE109" s="228">
        <f>IF(N109="základní",J109,0)</f>
        <v>0</v>
      </c>
      <c r="BF109" s="228">
        <f>IF(N109="snížená",J109,0)</f>
        <v>0</v>
      </c>
      <c r="BG109" s="228">
        <f>IF(N109="zákl. přenesená",J109,0)</f>
        <v>0</v>
      </c>
      <c r="BH109" s="228">
        <f>IF(N109="sníž. přenesená",J109,0)</f>
        <v>0</v>
      </c>
      <c r="BI109" s="228">
        <f>IF(N109="nulová",J109,0)</f>
        <v>0</v>
      </c>
      <c r="BJ109" s="20" t="s">
        <v>81</v>
      </c>
      <c r="BK109" s="228">
        <f>ROUND(I109*H109,2)</f>
        <v>0</v>
      </c>
      <c r="BL109" s="20" t="s">
        <v>186</v>
      </c>
      <c r="BM109" s="227" t="s">
        <v>1315</v>
      </c>
    </row>
    <row r="110" s="2" customFormat="1">
      <c r="A110" s="41"/>
      <c r="B110" s="42"/>
      <c r="C110" s="43"/>
      <c r="D110" s="236" t="s">
        <v>672</v>
      </c>
      <c r="E110" s="43"/>
      <c r="F110" s="289" t="s">
        <v>673</v>
      </c>
      <c r="G110" s="43"/>
      <c r="H110" s="43"/>
      <c r="I110" s="231"/>
      <c r="J110" s="43"/>
      <c r="K110" s="43"/>
      <c r="L110" s="47"/>
      <c r="M110" s="232"/>
      <c r="N110" s="233"/>
      <c r="O110" s="87"/>
      <c r="P110" s="87"/>
      <c r="Q110" s="87"/>
      <c r="R110" s="87"/>
      <c r="S110" s="87"/>
      <c r="T110" s="88"/>
      <c r="U110" s="41"/>
      <c r="V110" s="41"/>
      <c r="W110" s="41"/>
      <c r="X110" s="41"/>
      <c r="Y110" s="41"/>
      <c r="Z110" s="41"/>
      <c r="AA110" s="41"/>
      <c r="AB110" s="41"/>
      <c r="AC110" s="41"/>
      <c r="AD110" s="41"/>
      <c r="AE110" s="41"/>
      <c r="AT110" s="20" t="s">
        <v>672</v>
      </c>
      <c r="AU110" s="20" t="s">
        <v>83</v>
      </c>
    </row>
    <row r="111" s="2" customFormat="1" ht="21.75" customHeight="1">
      <c r="A111" s="41"/>
      <c r="B111" s="42"/>
      <c r="C111" s="216" t="s">
        <v>243</v>
      </c>
      <c r="D111" s="216" t="s">
        <v>182</v>
      </c>
      <c r="E111" s="217" t="s">
        <v>1316</v>
      </c>
      <c r="F111" s="218" t="s">
        <v>1317</v>
      </c>
      <c r="G111" s="219" t="s">
        <v>246</v>
      </c>
      <c r="H111" s="220">
        <v>2</v>
      </c>
      <c r="I111" s="221"/>
      <c r="J111" s="222">
        <f>ROUND(I111*H111,2)</f>
        <v>0</v>
      </c>
      <c r="K111" s="218" t="s">
        <v>19</v>
      </c>
      <c r="L111" s="47"/>
      <c r="M111" s="223" t="s">
        <v>19</v>
      </c>
      <c r="N111" s="224" t="s">
        <v>45</v>
      </c>
      <c r="O111" s="87"/>
      <c r="P111" s="225">
        <f>O111*H111</f>
        <v>0</v>
      </c>
      <c r="Q111" s="225">
        <v>0</v>
      </c>
      <c r="R111" s="225">
        <f>Q111*H111</f>
        <v>0</v>
      </c>
      <c r="S111" s="225">
        <v>0</v>
      </c>
      <c r="T111" s="226">
        <f>S111*H111</f>
        <v>0</v>
      </c>
      <c r="U111" s="41"/>
      <c r="V111" s="41"/>
      <c r="W111" s="41"/>
      <c r="X111" s="41"/>
      <c r="Y111" s="41"/>
      <c r="Z111" s="41"/>
      <c r="AA111" s="41"/>
      <c r="AB111" s="41"/>
      <c r="AC111" s="41"/>
      <c r="AD111" s="41"/>
      <c r="AE111" s="41"/>
      <c r="AR111" s="227" t="s">
        <v>186</v>
      </c>
      <c r="AT111" s="227" t="s">
        <v>182</v>
      </c>
      <c r="AU111" s="227" t="s">
        <v>83</v>
      </c>
      <c r="AY111" s="20" t="s">
        <v>180</v>
      </c>
      <c r="BE111" s="228">
        <f>IF(N111="základní",J111,0)</f>
        <v>0</v>
      </c>
      <c r="BF111" s="228">
        <f>IF(N111="snížená",J111,0)</f>
        <v>0</v>
      </c>
      <c r="BG111" s="228">
        <f>IF(N111="zákl. přenesená",J111,0)</f>
        <v>0</v>
      </c>
      <c r="BH111" s="228">
        <f>IF(N111="sníž. přenesená",J111,0)</f>
        <v>0</v>
      </c>
      <c r="BI111" s="228">
        <f>IF(N111="nulová",J111,0)</f>
        <v>0</v>
      </c>
      <c r="BJ111" s="20" t="s">
        <v>81</v>
      </c>
      <c r="BK111" s="228">
        <f>ROUND(I111*H111,2)</f>
        <v>0</v>
      </c>
      <c r="BL111" s="20" t="s">
        <v>186</v>
      </c>
      <c r="BM111" s="227" t="s">
        <v>1318</v>
      </c>
    </row>
    <row r="112" s="2" customFormat="1">
      <c r="A112" s="41"/>
      <c r="B112" s="42"/>
      <c r="C112" s="43"/>
      <c r="D112" s="236" t="s">
        <v>672</v>
      </c>
      <c r="E112" s="43"/>
      <c r="F112" s="289" t="s">
        <v>673</v>
      </c>
      <c r="G112" s="43"/>
      <c r="H112" s="43"/>
      <c r="I112" s="231"/>
      <c r="J112" s="43"/>
      <c r="K112" s="43"/>
      <c r="L112" s="47"/>
      <c r="M112" s="232"/>
      <c r="N112" s="233"/>
      <c r="O112" s="87"/>
      <c r="P112" s="87"/>
      <c r="Q112" s="87"/>
      <c r="R112" s="87"/>
      <c r="S112" s="87"/>
      <c r="T112" s="88"/>
      <c r="U112" s="41"/>
      <c r="V112" s="41"/>
      <c r="W112" s="41"/>
      <c r="X112" s="41"/>
      <c r="Y112" s="41"/>
      <c r="Z112" s="41"/>
      <c r="AA112" s="41"/>
      <c r="AB112" s="41"/>
      <c r="AC112" s="41"/>
      <c r="AD112" s="41"/>
      <c r="AE112" s="41"/>
      <c r="AT112" s="20" t="s">
        <v>672</v>
      </c>
      <c r="AU112" s="20" t="s">
        <v>83</v>
      </c>
    </row>
    <row r="113" s="2" customFormat="1" ht="21.75" customHeight="1">
      <c r="A113" s="41"/>
      <c r="B113" s="42"/>
      <c r="C113" s="216" t="s">
        <v>248</v>
      </c>
      <c r="D113" s="216" t="s">
        <v>182</v>
      </c>
      <c r="E113" s="217" t="s">
        <v>1319</v>
      </c>
      <c r="F113" s="218" t="s">
        <v>1320</v>
      </c>
      <c r="G113" s="219" t="s">
        <v>246</v>
      </c>
      <c r="H113" s="220">
        <v>2</v>
      </c>
      <c r="I113" s="221"/>
      <c r="J113" s="222">
        <f>ROUND(I113*H113,2)</f>
        <v>0</v>
      </c>
      <c r="K113" s="218" t="s">
        <v>19</v>
      </c>
      <c r="L113" s="47"/>
      <c r="M113" s="223" t="s">
        <v>19</v>
      </c>
      <c r="N113" s="224" t="s">
        <v>45</v>
      </c>
      <c r="O113" s="87"/>
      <c r="P113" s="225">
        <f>O113*H113</f>
        <v>0</v>
      </c>
      <c r="Q113" s="225">
        <v>0</v>
      </c>
      <c r="R113" s="225">
        <f>Q113*H113</f>
        <v>0</v>
      </c>
      <c r="S113" s="225">
        <v>0</v>
      </c>
      <c r="T113" s="226">
        <f>S113*H113</f>
        <v>0</v>
      </c>
      <c r="U113" s="41"/>
      <c r="V113" s="41"/>
      <c r="W113" s="41"/>
      <c r="X113" s="41"/>
      <c r="Y113" s="41"/>
      <c r="Z113" s="41"/>
      <c r="AA113" s="41"/>
      <c r="AB113" s="41"/>
      <c r="AC113" s="41"/>
      <c r="AD113" s="41"/>
      <c r="AE113" s="41"/>
      <c r="AR113" s="227" t="s">
        <v>186</v>
      </c>
      <c r="AT113" s="227" t="s">
        <v>182</v>
      </c>
      <c r="AU113" s="227" t="s">
        <v>83</v>
      </c>
      <c r="AY113" s="20" t="s">
        <v>180</v>
      </c>
      <c r="BE113" s="228">
        <f>IF(N113="základní",J113,0)</f>
        <v>0</v>
      </c>
      <c r="BF113" s="228">
        <f>IF(N113="snížená",J113,0)</f>
        <v>0</v>
      </c>
      <c r="BG113" s="228">
        <f>IF(N113="zákl. přenesená",J113,0)</f>
        <v>0</v>
      </c>
      <c r="BH113" s="228">
        <f>IF(N113="sníž. přenesená",J113,0)</f>
        <v>0</v>
      </c>
      <c r="BI113" s="228">
        <f>IF(N113="nulová",J113,0)</f>
        <v>0</v>
      </c>
      <c r="BJ113" s="20" t="s">
        <v>81</v>
      </c>
      <c r="BK113" s="228">
        <f>ROUND(I113*H113,2)</f>
        <v>0</v>
      </c>
      <c r="BL113" s="20" t="s">
        <v>186</v>
      </c>
      <c r="BM113" s="227" t="s">
        <v>1321</v>
      </c>
    </row>
    <row r="114" s="2" customFormat="1">
      <c r="A114" s="41"/>
      <c r="B114" s="42"/>
      <c r="C114" s="43"/>
      <c r="D114" s="236" t="s">
        <v>672</v>
      </c>
      <c r="E114" s="43"/>
      <c r="F114" s="289" t="s">
        <v>673</v>
      </c>
      <c r="G114" s="43"/>
      <c r="H114" s="43"/>
      <c r="I114" s="231"/>
      <c r="J114" s="43"/>
      <c r="K114" s="43"/>
      <c r="L114" s="47"/>
      <c r="M114" s="232"/>
      <c r="N114" s="233"/>
      <c r="O114" s="87"/>
      <c r="P114" s="87"/>
      <c r="Q114" s="87"/>
      <c r="R114" s="87"/>
      <c r="S114" s="87"/>
      <c r="T114" s="88"/>
      <c r="U114" s="41"/>
      <c r="V114" s="41"/>
      <c r="W114" s="41"/>
      <c r="X114" s="41"/>
      <c r="Y114" s="41"/>
      <c r="Z114" s="41"/>
      <c r="AA114" s="41"/>
      <c r="AB114" s="41"/>
      <c r="AC114" s="41"/>
      <c r="AD114" s="41"/>
      <c r="AE114" s="41"/>
      <c r="AT114" s="20" t="s">
        <v>672</v>
      </c>
      <c r="AU114" s="20" t="s">
        <v>83</v>
      </c>
    </row>
    <row r="115" s="2" customFormat="1" ht="24.15" customHeight="1">
      <c r="A115" s="41"/>
      <c r="B115" s="42"/>
      <c r="C115" s="216" t="s">
        <v>8</v>
      </c>
      <c r="D115" s="216" t="s">
        <v>182</v>
      </c>
      <c r="E115" s="217" t="s">
        <v>1322</v>
      </c>
      <c r="F115" s="218" t="s">
        <v>1323</v>
      </c>
      <c r="G115" s="219" t="s">
        <v>246</v>
      </c>
      <c r="H115" s="220">
        <v>1</v>
      </c>
      <c r="I115" s="221"/>
      <c r="J115" s="222">
        <f>ROUND(I115*H115,2)</f>
        <v>0</v>
      </c>
      <c r="K115" s="218" t="s">
        <v>19</v>
      </c>
      <c r="L115" s="47"/>
      <c r="M115" s="223" t="s">
        <v>19</v>
      </c>
      <c r="N115" s="224" t="s">
        <v>45</v>
      </c>
      <c r="O115" s="87"/>
      <c r="P115" s="225">
        <f>O115*H115</f>
        <v>0</v>
      </c>
      <c r="Q115" s="225">
        <v>0</v>
      </c>
      <c r="R115" s="225">
        <f>Q115*H115</f>
        <v>0</v>
      </c>
      <c r="S115" s="225">
        <v>0</v>
      </c>
      <c r="T115" s="226">
        <f>S115*H115</f>
        <v>0</v>
      </c>
      <c r="U115" s="41"/>
      <c r="V115" s="41"/>
      <c r="W115" s="41"/>
      <c r="X115" s="41"/>
      <c r="Y115" s="41"/>
      <c r="Z115" s="41"/>
      <c r="AA115" s="41"/>
      <c r="AB115" s="41"/>
      <c r="AC115" s="41"/>
      <c r="AD115" s="41"/>
      <c r="AE115" s="41"/>
      <c r="AR115" s="227" t="s">
        <v>186</v>
      </c>
      <c r="AT115" s="227" t="s">
        <v>182</v>
      </c>
      <c r="AU115" s="227" t="s">
        <v>83</v>
      </c>
      <c r="AY115" s="20" t="s">
        <v>180</v>
      </c>
      <c r="BE115" s="228">
        <f>IF(N115="základní",J115,0)</f>
        <v>0</v>
      </c>
      <c r="BF115" s="228">
        <f>IF(N115="snížená",J115,0)</f>
        <v>0</v>
      </c>
      <c r="BG115" s="228">
        <f>IF(N115="zákl. přenesená",J115,0)</f>
        <v>0</v>
      </c>
      <c r="BH115" s="228">
        <f>IF(N115="sníž. přenesená",J115,0)</f>
        <v>0</v>
      </c>
      <c r="BI115" s="228">
        <f>IF(N115="nulová",J115,0)</f>
        <v>0</v>
      </c>
      <c r="BJ115" s="20" t="s">
        <v>81</v>
      </c>
      <c r="BK115" s="228">
        <f>ROUND(I115*H115,2)</f>
        <v>0</v>
      </c>
      <c r="BL115" s="20" t="s">
        <v>186</v>
      </c>
      <c r="BM115" s="227" t="s">
        <v>1324</v>
      </c>
    </row>
    <row r="116" s="2" customFormat="1">
      <c r="A116" s="41"/>
      <c r="B116" s="42"/>
      <c r="C116" s="43"/>
      <c r="D116" s="236" t="s">
        <v>672</v>
      </c>
      <c r="E116" s="43"/>
      <c r="F116" s="289" t="s">
        <v>673</v>
      </c>
      <c r="G116" s="43"/>
      <c r="H116" s="43"/>
      <c r="I116" s="231"/>
      <c r="J116" s="43"/>
      <c r="K116" s="43"/>
      <c r="L116" s="47"/>
      <c r="M116" s="232"/>
      <c r="N116" s="233"/>
      <c r="O116" s="87"/>
      <c r="P116" s="87"/>
      <c r="Q116" s="87"/>
      <c r="R116" s="87"/>
      <c r="S116" s="87"/>
      <c r="T116" s="88"/>
      <c r="U116" s="41"/>
      <c r="V116" s="41"/>
      <c r="W116" s="41"/>
      <c r="X116" s="41"/>
      <c r="Y116" s="41"/>
      <c r="Z116" s="41"/>
      <c r="AA116" s="41"/>
      <c r="AB116" s="41"/>
      <c r="AC116" s="41"/>
      <c r="AD116" s="41"/>
      <c r="AE116" s="41"/>
      <c r="AT116" s="20" t="s">
        <v>672</v>
      </c>
      <c r="AU116" s="20" t="s">
        <v>83</v>
      </c>
    </row>
    <row r="117" s="2" customFormat="1" ht="24.15" customHeight="1">
      <c r="A117" s="41"/>
      <c r="B117" s="42"/>
      <c r="C117" s="216" t="s">
        <v>261</v>
      </c>
      <c r="D117" s="216" t="s">
        <v>182</v>
      </c>
      <c r="E117" s="217" t="s">
        <v>1325</v>
      </c>
      <c r="F117" s="218" t="s">
        <v>1326</v>
      </c>
      <c r="G117" s="219" t="s">
        <v>246</v>
      </c>
      <c r="H117" s="220">
        <v>1</v>
      </c>
      <c r="I117" s="221"/>
      <c r="J117" s="222">
        <f>ROUND(I117*H117,2)</f>
        <v>0</v>
      </c>
      <c r="K117" s="218" t="s">
        <v>19</v>
      </c>
      <c r="L117" s="47"/>
      <c r="M117" s="223" t="s">
        <v>19</v>
      </c>
      <c r="N117" s="224" t="s">
        <v>45</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186</v>
      </c>
      <c r="AT117" s="227" t="s">
        <v>182</v>
      </c>
      <c r="AU117" s="227" t="s">
        <v>83</v>
      </c>
      <c r="AY117" s="20" t="s">
        <v>180</v>
      </c>
      <c r="BE117" s="228">
        <f>IF(N117="základní",J117,0)</f>
        <v>0</v>
      </c>
      <c r="BF117" s="228">
        <f>IF(N117="snížená",J117,0)</f>
        <v>0</v>
      </c>
      <c r="BG117" s="228">
        <f>IF(N117="zákl. přenesená",J117,0)</f>
        <v>0</v>
      </c>
      <c r="BH117" s="228">
        <f>IF(N117="sníž. přenesená",J117,0)</f>
        <v>0</v>
      </c>
      <c r="BI117" s="228">
        <f>IF(N117="nulová",J117,0)</f>
        <v>0</v>
      </c>
      <c r="BJ117" s="20" t="s">
        <v>81</v>
      </c>
      <c r="BK117" s="228">
        <f>ROUND(I117*H117,2)</f>
        <v>0</v>
      </c>
      <c r="BL117" s="20" t="s">
        <v>186</v>
      </c>
      <c r="BM117" s="227" t="s">
        <v>1327</v>
      </c>
    </row>
    <row r="118" s="2" customFormat="1">
      <c r="A118" s="41"/>
      <c r="B118" s="42"/>
      <c r="C118" s="43"/>
      <c r="D118" s="236" t="s">
        <v>672</v>
      </c>
      <c r="E118" s="43"/>
      <c r="F118" s="289" t="s">
        <v>673</v>
      </c>
      <c r="G118" s="43"/>
      <c r="H118" s="43"/>
      <c r="I118" s="231"/>
      <c r="J118" s="43"/>
      <c r="K118" s="43"/>
      <c r="L118" s="47"/>
      <c r="M118" s="232"/>
      <c r="N118" s="233"/>
      <c r="O118" s="87"/>
      <c r="P118" s="87"/>
      <c r="Q118" s="87"/>
      <c r="R118" s="87"/>
      <c r="S118" s="87"/>
      <c r="T118" s="88"/>
      <c r="U118" s="41"/>
      <c r="V118" s="41"/>
      <c r="W118" s="41"/>
      <c r="X118" s="41"/>
      <c r="Y118" s="41"/>
      <c r="Z118" s="41"/>
      <c r="AA118" s="41"/>
      <c r="AB118" s="41"/>
      <c r="AC118" s="41"/>
      <c r="AD118" s="41"/>
      <c r="AE118" s="41"/>
      <c r="AT118" s="20" t="s">
        <v>672</v>
      </c>
      <c r="AU118" s="20" t="s">
        <v>83</v>
      </c>
    </row>
    <row r="119" s="2" customFormat="1" ht="24.15" customHeight="1">
      <c r="A119" s="41"/>
      <c r="B119" s="42"/>
      <c r="C119" s="216" t="s">
        <v>268</v>
      </c>
      <c r="D119" s="216" t="s">
        <v>182</v>
      </c>
      <c r="E119" s="217" t="s">
        <v>1328</v>
      </c>
      <c r="F119" s="218" t="s">
        <v>1329</v>
      </c>
      <c r="G119" s="219" t="s">
        <v>246</v>
      </c>
      <c r="H119" s="220">
        <v>1</v>
      </c>
      <c r="I119" s="221"/>
      <c r="J119" s="222">
        <f>ROUND(I119*H119,2)</f>
        <v>0</v>
      </c>
      <c r="K119" s="218" t="s">
        <v>19</v>
      </c>
      <c r="L119" s="47"/>
      <c r="M119" s="223" t="s">
        <v>19</v>
      </c>
      <c r="N119" s="224" t="s">
        <v>45</v>
      </c>
      <c r="O119" s="87"/>
      <c r="P119" s="225">
        <f>O119*H119</f>
        <v>0</v>
      </c>
      <c r="Q119" s="225">
        <v>0</v>
      </c>
      <c r="R119" s="225">
        <f>Q119*H119</f>
        <v>0</v>
      </c>
      <c r="S119" s="225">
        <v>0</v>
      </c>
      <c r="T119" s="226">
        <f>S119*H119</f>
        <v>0</v>
      </c>
      <c r="U119" s="41"/>
      <c r="V119" s="41"/>
      <c r="W119" s="41"/>
      <c r="X119" s="41"/>
      <c r="Y119" s="41"/>
      <c r="Z119" s="41"/>
      <c r="AA119" s="41"/>
      <c r="AB119" s="41"/>
      <c r="AC119" s="41"/>
      <c r="AD119" s="41"/>
      <c r="AE119" s="41"/>
      <c r="AR119" s="227" t="s">
        <v>186</v>
      </c>
      <c r="AT119" s="227" t="s">
        <v>182</v>
      </c>
      <c r="AU119" s="227" t="s">
        <v>83</v>
      </c>
      <c r="AY119" s="20" t="s">
        <v>180</v>
      </c>
      <c r="BE119" s="228">
        <f>IF(N119="základní",J119,0)</f>
        <v>0</v>
      </c>
      <c r="BF119" s="228">
        <f>IF(N119="snížená",J119,0)</f>
        <v>0</v>
      </c>
      <c r="BG119" s="228">
        <f>IF(N119="zákl. přenesená",J119,0)</f>
        <v>0</v>
      </c>
      <c r="BH119" s="228">
        <f>IF(N119="sníž. přenesená",J119,0)</f>
        <v>0</v>
      </c>
      <c r="BI119" s="228">
        <f>IF(N119="nulová",J119,0)</f>
        <v>0</v>
      </c>
      <c r="BJ119" s="20" t="s">
        <v>81</v>
      </c>
      <c r="BK119" s="228">
        <f>ROUND(I119*H119,2)</f>
        <v>0</v>
      </c>
      <c r="BL119" s="20" t="s">
        <v>186</v>
      </c>
      <c r="BM119" s="227" t="s">
        <v>1330</v>
      </c>
    </row>
    <row r="120" s="2" customFormat="1">
      <c r="A120" s="41"/>
      <c r="B120" s="42"/>
      <c r="C120" s="43"/>
      <c r="D120" s="236" t="s">
        <v>672</v>
      </c>
      <c r="E120" s="43"/>
      <c r="F120" s="289" t="s">
        <v>673</v>
      </c>
      <c r="G120" s="43"/>
      <c r="H120" s="43"/>
      <c r="I120" s="231"/>
      <c r="J120" s="43"/>
      <c r="K120" s="43"/>
      <c r="L120" s="47"/>
      <c r="M120" s="232"/>
      <c r="N120" s="233"/>
      <c r="O120" s="87"/>
      <c r="P120" s="87"/>
      <c r="Q120" s="87"/>
      <c r="R120" s="87"/>
      <c r="S120" s="87"/>
      <c r="T120" s="88"/>
      <c r="U120" s="41"/>
      <c r="V120" s="41"/>
      <c r="W120" s="41"/>
      <c r="X120" s="41"/>
      <c r="Y120" s="41"/>
      <c r="Z120" s="41"/>
      <c r="AA120" s="41"/>
      <c r="AB120" s="41"/>
      <c r="AC120" s="41"/>
      <c r="AD120" s="41"/>
      <c r="AE120" s="41"/>
      <c r="AT120" s="20" t="s">
        <v>672</v>
      </c>
      <c r="AU120" s="20" t="s">
        <v>83</v>
      </c>
    </row>
    <row r="121" s="2" customFormat="1" ht="24.15" customHeight="1">
      <c r="A121" s="41"/>
      <c r="B121" s="42"/>
      <c r="C121" s="216" t="s">
        <v>274</v>
      </c>
      <c r="D121" s="216" t="s">
        <v>182</v>
      </c>
      <c r="E121" s="217" t="s">
        <v>1331</v>
      </c>
      <c r="F121" s="218" t="s">
        <v>1332</v>
      </c>
      <c r="G121" s="219" t="s">
        <v>246</v>
      </c>
      <c r="H121" s="220">
        <v>1</v>
      </c>
      <c r="I121" s="221"/>
      <c r="J121" s="222">
        <f>ROUND(I121*H121,2)</f>
        <v>0</v>
      </c>
      <c r="K121" s="218" t="s">
        <v>19</v>
      </c>
      <c r="L121" s="47"/>
      <c r="M121" s="223" t="s">
        <v>19</v>
      </c>
      <c r="N121" s="224" t="s">
        <v>45</v>
      </c>
      <c r="O121" s="87"/>
      <c r="P121" s="225">
        <f>O121*H121</f>
        <v>0</v>
      </c>
      <c r="Q121" s="225">
        <v>0</v>
      </c>
      <c r="R121" s="225">
        <f>Q121*H121</f>
        <v>0</v>
      </c>
      <c r="S121" s="225">
        <v>0</v>
      </c>
      <c r="T121" s="226">
        <f>S121*H121</f>
        <v>0</v>
      </c>
      <c r="U121" s="41"/>
      <c r="V121" s="41"/>
      <c r="W121" s="41"/>
      <c r="X121" s="41"/>
      <c r="Y121" s="41"/>
      <c r="Z121" s="41"/>
      <c r="AA121" s="41"/>
      <c r="AB121" s="41"/>
      <c r="AC121" s="41"/>
      <c r="AD121" s="41"/>
      <c r="AE121" s="41"/>
      <c r="AR121" s="227" t="s">
        <v>186</v>
      </c>
      <c r="AT121" s="227" t="s">
        <v>182</v>
      </c>
      <c r="AU121" s="227" t="s">
        <v>83</v>
      </c>
      <c r="AY121" s="20" t="s">
        <v>180</v>
      </c>
      <c r="BE121" s="228">
        <f>IF(N121="základní",J121,0)</f>
        <v>0</v>
      </c>
      <c r="BF121" s="228">
        <f>IF(N121="snížená",J121,0)</f>
        <v>0</v>
      </c>
      <c r="BG121" s="228">
        <f>IF(N121="zákl. přenesená",J121,0)</f>
        <v>0</v>
      </c>
      <c r="BH121" s="228">
        <f>IF(N121="sníž. přenesená",J121,0)</f>
        <v>0</v>
      </c>
      <c r="BI121" s="228">
        <f>IF(N121="nulová",J121,0)</f>
        <v>0</v>
      </c>
      <c r="BJ121" s="20" t="s">
        <v>81</v>
      </c>
      <c r="BK121" s="228">
        <f>ROUND(I121*H121,2)</f>
        <v>0</v>
      </c>
      <c r="BL121" s="20" t="s">
        <v>186</v>
      </c>
      <c r="BM121" s="227" t="s">
        <v>1333</v>
      </c>
    </row>
    <row r="122" s="2" customFormat="1">
      <c r="A122" s="41"/>
      <c r="B122" s="42"/>
      <c r="C122" s="43"/>
      <c r="D122" s="236" t="s">
        <v>672</v>
      </c>
      <c r="E122" s="43"/>
      <c r="F122" s="289" t="s">
        <v>673</v>
      </c>
      <c r="G122" s="43"/>
      <c r="H122" s="43"/>
      <c r="I122" s="231"/>
      <c r="J122" s="43"/>
      <c r="K122" s="43"/>
      <c r="L122" s="47"/>
      <c r="M122" s="232"/>
      <c r="N122" s="233"/>
      <c r="O122" s="87"/>
      <c r="P122" s="87"/>
      <c r="Q122" s="87"/>
      <c r="R122" s="87"/>
      <c r="S122" s="87"/>
      <c r="T122" s="88"/>
      <c r="U122" s="41"/>
      <c r="V122" s="41"/>
      <c r="W122" s="41"/>
      <c r="X122" s="41"/>
      <c r="Y122" s="41"/>
      <c r="Z122" s="41"/>
      <c r="AA122" s="41"/>
      <c r="AB122" s="41"/>
      <c r="AC122" s="41"/>
      <c r="AD122" s="41"/>
      <c r="AE122" s="41"/>
      <c r="AT122" s="20" t="s">
        <v>672</v>
      </c>
      <c r="AU122" s="20" t="s">
        <v>83</v>
      </c>
    </row>
    <row r="123" s="2" customFormat="1" ht="16.5" customHeight="1">
      <c r="A123" s="41"/>
      <c r="B123" s="42"/>
      <c r="C123" s="216" t="s">
        <v>279</v>
      </c>
      <c r="D123" s="216" t="s">
        <v>182</v>
      </c>
      <c r="E123" s="217" t="s">
        <v>1334</v>
      </c>
      <c r="F123" s="218" t="s">
        <v>1335</v>
      </c>
      <c r="G123" s="219" t="s">
        <v>246</v>
      </c>
      <c r="H123" s="220">
        <v>2</v>
      </c>
      <c r="I123" s="221"/>
      <c r="J123" s="222">
        <f>ROUND(I123*H123,2)</f>
        <v>0</v>
      </c>
      <c r="K123" s="218" t="s">
        <v>19</v>
      </c>
      <c r="L123" s="47"/>
      <c r="M123" s="223" t="s">
        <v>19</v>
      </c>
      <c r="N123" s="224" t="s">
        <v>45</v>
      </c>
      <c r="O123" s="87"/>
      <c r="P123" s="225">
        <f>O123*H123</f>
        <v>0</v>
      </c>
      <c r="Q123" s="225">
        <v>0</v>
      </c>
      <c r="R123" s="225">
        <f>Q123*H123</f>
        <v>0</v>
      </c>
      <c r="S123" s="225">
        <v>0</v>
      </c>
      <c r="T123" s="226">
        <f>S123*H123</f>
        <v>0</v>
      </c>
      <c r="U123" s="41"/>
      <c r="V123" s="41"/>
      <c r="W123" s="41"/>
      <c r="X123" s="41"/>
      <c r="Y123" s="41"/>
      <c r="Z123" s="41"/>
      <c r="AA123" s="41"/>
      <c r="AB123" s="41"/>
      <c r="AC123" s="41"/>
      <c r="AD123" s="41"/>
      <c r="AE123" s="41"/>
      <c r="AR123" s="227" t="s">
        <v>186</v>
      </c>
      <c r="AT123" s="227" t="s">
        <v>182</v>
      </c>
      <c r="AU123" s="227" t="s">
        <v>83</v>
      </c>
      <c r="AY123" s="20" t="s">
        <v>180</v>
      </c>
      <c r="BE123" s="228">
        <f>IF(N123="základní",J123,0)</f>
        <v>0</v>
      </c>
      <c r="BF123" s="228">
        <f>IF(N123="snížená",J123,0)</f>
        <v>0</v>
      </c>
      <c r="BG123" s="228">
        <f>IF(N123="zákl. přenesená",J123,0)</f>
        <v>0</v>
      </c>
      <c r="BH123" s="228">
        <f>IF(N123="sníž. přenesená",J123,0)</f>
        <v>0</v>
      </c>
      <c r="BI123" s="228">
        <f>IF(N123="nulová",J123,0)</f>
        <v>0</v>
      </c>
      <c r="BJ123" s="20" t="s">
        <v>81</v>
      </c>
      <c r="BK123" s="228">
        <f>ROUND(I123*H123,2)</f>
        <v>0</v>
      </c>
      <c r="BL123" s="20" t="s">
        <v>186</v>
      </c>
      <c r="BM123" s="227" t="s">
        <v>1336</v>
      </c>
    </row>
    <row r="124" s="2" customFormat="1">
      <c r="A124" s="41"/>
      <c r="B124" s="42"/>
      <c r="C124" s="43"/>
      <c r="D124" s="236" t="s">
        <v>672</v>
      </c>
      <c r="E124" s="43"/>
      <c r="F124" s="289" t="s">
        <v>673</v>
      </c>
      <c r="G124" s="43"/>
      <c r="H124" s="43"/>
      <c r="I124" s="231"/>
      <c r="J124" s="43"/>
      <c r="K124" s="43"/>
      <c r="L124" s="47"/>
      <c r="M124" s="232"/>
      <c r="N124" s="233"/>
      <c r="O124" s="87"/>
      <c r="P124" s="87"/>
      <c r="Q124" s="87"/>
      <c r="R124" s="87"/>
      <c r="S124" s="87"/>
      <c r="T124" s="88"/>
      <c r="U124" s="41"/>
      <c r="V124" s="41"/>
      <c r="W124" s="41"/>
      <c r="X124" s="41"/>
      <c r="Y124" s="41"/>
      <c r="Z124" s="41"/>
      <c r="AA124" s="41"/>
      <c r="AB124" s="41"/>
      <c r="AC124" s="41"/>
      <c r="AD124" s="41"/>
      <c r="AE124" s="41"/>
      <c r="AT124" s="20" t="s">
        <v>672</v>
      </c>
      <c r="AU124" s="20" t="s">
        <v>83</v>
      </c>
    </row>
    <row r="125" s="2" customFormat="1" ht="16.5" customHeight="1">
      <c r="A125" s="41"/>
      <c r="B125" s="42"/>
      <c r="C125" s="216" t="s">
        <v>286</v>
      </c>
      <c r="D125" s="216" t="s">
        <v>182</v>
      </c>
      <c r="E125" s="217" t="s">
        <v>1337</v>
      </c>
      <c r="F125" s="218" t="s">
        <v>1338</v>
      </c>
      <c r="G125" s="219" t="s">
        <v>246</v>
      </c>
      <c r="H125" s="220">
        <v>1</v>
      </c>
      <c r="I125" s="221"/>
      <c r="J125" s="222">
        <f>ROUND(I125*H125,2)</f>
        <v>0</v>
      </c>
      <c r="K125" s="218" t="s">
        <v>19</v>
      </c>
      <c r="L125" s="47"/>
      <c r="M125" s="223" t="s">
        <v>19</v>
      </c>
      <c r="N125" s="224" t="s">
        <v>45</v>
      </c>
      <c r="O125" s="87"/>
      <c r="P125" s="225">
        <f>O125*H125</f>
        <v>0</v>
      </c>
      <c r="Q125" s="225">
        <v>0</v>
      </c>
      <c r="R125" s="225">
        <f>Q125*H125</f>
        <v>0</v>
      </c>
      <c r="S125" s="225">
        <v>0</v>
      </c>
      <c r="T125" s="226">
        <f>S125*H125</f>
        <v>0</v>
      </c>
      <c r="U125" s="41"/>
      <c r="V125" s="41"/>
      <c r="W125" s="41"/>
      <c r="X125" s="41"/>
      <c r="Y125" s="41"/>
      <c r="Z125" s="41"/>
      <c r="AA125" s="41"/>
      <c r="AB125" s="41"/>
      <c r="AC125" s="41"/>
      <c r="AD125" s="41"/>
      <c r="AE125" s="41"/>
      <c r="AR125" s="227" t="s">
        <v>186</v>
      </c>
      <c r="AT125" s="227" t="s">
        <v>182</v>
      </c>
      <c r="AU125" s="227" t="s">
        <v>83</v>
      </c>
      <c r="AY125" s="20" t="s">
        <v>180</v>
      </c>
      <c r="BE125" s="228">
        <f>IF(N125="základní",J125,0)</f>
        <v>0</v>
      </c>
      <c r="BF125" s="228">
        <f>IF(N125="snížená",J125,0)</f>
        <v>0</v>
      </c>
      <c r="BG125" s="228">
        <f>IF(N125="zákl. přenesená",J125,0)</f>
        <v>0</v>
      </c>
      <c r="BH125" s="228">
        <f>IF(N125="sníž. přenesená",J125,0)</f>
        <v>0</v>
      </c>
      <c r="BI125" s="228">
        <f>IF(N125="nulová",J125,0)</f>
        <v>0</v>
      </c>
      <c r="BJ125" s="20" t="s">
        <v>81</v>
      </c>
      <c r="BK125" s="228">
        <f>ROUND(I125*H125,2)</f>
        <v>0</v>
      </c>
      <c r="BL125" s="20" t="s">
        <v>186</v>
      </c>
      <c r="BM125" s="227" t="s">
        <v>1339</v>
      </c>
    </row>
    <row r="126" s="2" customFormat="1">
      <c r="A126" s="41"/>
      <c r="B126" s="42"/>
      <c r="C126" s="43"/>
      <c r="D126" s="236" t="s">
        <v>672</v>
      </c>
      <c r="E126" s="43"/>
      <c r="F126" s="289" t="s">
        <v>673</v>
      </c>
      <c r="G126" s="43"/>
      <c r="H126" s="43"/>
      <c r="I126" s="231"/>
      <c r="J126" s="43"/>
      <c r="K126" s="43"/>
      <c r="L126" s="47"/>
      <c r="M126" s="232"/>
      <c r="N126" s="233"/>
      <c r="O126" s="87"/>
      <c r="P126" s="87"/>
      <c r="Q126" s="87"/>
      <c r="R126" s="87"/>
      <c r="S126" s="87"/>
      <c r="T126" s="88"/>
      <c r="U126" s="41"/>
      <c r="V126" s="41"/>
      <c r="W126" s="41"/>
      <c r="X126" s="41"/>
      <c r="Y126" s="41"/>
      <c r="Z126" s="41"/>
      <c r="AA126" s="41"/>
      <c r="AB126" s="41"/>
      <c r="AC126" s="41"/>
      <c r="AD126" s="41"/>
      <c r="AE126" s="41"/>
      <c r="AT126" s="20" t="s">
        <v>672</v>
      </c>
      <c r="AU126" s="20" t="s">
        <v>83</v>
      </c>
    </row>
    <row r="127" s="2" customFormat="1" ht="24.15" customHeight="1">
      <c r="A127" s="41"/>
      <c r="B127" s="42"/>
      <c r="C127" s="216" t="s">
        <v>294</v>
      </c>
      <c r="D127" s="216" t="s">
        <v>182</v>
      </c>
      <c r="E127" s="217" t="s">
        <v>1340</v>
      </c>
      <c r="F127" s="218" t="s">
        <v>1341</v>
      </c>
      <c r="G127" s="219" t="s">
        <v>246</v>
      </c>
      <c r="H127" s="220">
        <v>1</v>
      </c>
      <c r="I127" s="221"/>
      <c r="J127" s="222">
        <f>ROUND(I127*H127,2)</f>
        <v>0</v>
      </c>
      <c r="K127" s="218" t="s">
        <v>19</v>
      </c>
      <c r="L127" s="47"/>
      <c r="M127" s="223" t="s">
        <v>19</v>
      </c>
      <c r="N127" s="224" t="s">
        <v>45</v>
      </c>
      <c r="O127" s="87"/>
      <c r="P127" s="225">
        <f>O127*H127</f>
        <v>0</v>
      </c>
      <c r="Q127" s="225">
        <v>0</v>
      </c>
      <c r="R127" s="225">
        <f>Q127*H127</f>
        <v>0</v>
      </c>
      <c r="S127" s="225">
        <v>0</v>
      </c>
      <c r="T127" s="226">
        <f>S127*H127</f>
        <v>0</v>
      </c>
      <c r="U127" s="41"/>
      <c r="V127" s="41"/>
      <c r="W127" s="41"/>
      <c r="X127" s="41"/>
      <c r="Y127" s="41"/>
      <c r="Z127" s="41"/>
      <c r="AA127" s="41"/>
      <c r="AB127" s="41"/>
      <c r="AC127" s="41"/>
      <c r="AD127" s="41"/>
      <c r="AE127" s="41"/>
      <c r="AR127" s="227" t="s">
        <v>186</v>
      </c>
      <c r="AT127" s="227" t="s">
        <v>182</v>
      </c>
      <c r="AU127" s="227" t="s">
        <v>83</v>
      </c>
      <c r="AY127" s="20" t="s">
        <v>180</v>
      </c>
      <c r="BE127" s="228">
        <f>IF(N127="základní",J127,0)</f>
        <v>0</v>
      </c>
      <c r="BF127" s="228">
        <f>IF(N127="snížená",J127,0)</f>
        <v>0</v>
      </c>
      <c r="BG127" s="228">
        <f>IF(N127="zákl. přenesená",J127,0)</f>
        <v>0</v>
      </c>
      <c r="BH127" s="228">
        <f>IF(N127="sníž. přenesená",J127,0)</f>
        <v>0</v>
      </c>
      <c r="BI127" s="228">
        <f>IF(N127="nulová",J127,0)</f>
        <v>0</v>
      </c>
      <c r="BJ127" s="20" t="s">
        <v>81</v>
      </c>
      <c r="BK127" s="228">
        <f>ROUND(I127*H127,2)</f>
        <v>0</v>
      </c>
      <c r="BL127" s="20" t="s">
        <v>186</v>
      </c>
      <c r="BM127" s="227" t="s">
        <v>1342</v>
      </c>
    </row>
    <row r="128" s="2" customFormat="1">
      <c r="A128" s="41"/>
      <c r="B128" s="42"/>
      <c r="C128" s="43"/>
      <c r="D128" s="236" t="s">
        <v>672</v>
      </c>
      <c r="E128" s="43"/>
      <c r="F128" s="289" t="s">
        <v>673</v>
      </c>
      <c r="G128" s="43"/>
      <c r="H128" s="43"/>
      <c r="I128" s="231"/>
      <c r="J128" s="43"/>
      <c r="K128" s="43"/>
      <c r="L128" s="47"/>
      <c r="M128" s="232"/>
      <c r="N128" s="233"/>
      <c r="O128" s="87"/>
      <c r="P128" s="87"/>
      <c r="Q128" s="87"/>
      <c r="R128" s="87"/>
      <c r="S128" s="87"/>
      <c r="T128" s="88"/>
      <c r="U128" s="41"/>
      <c r="V128" s="41"/>
      <c r="W128" s="41"/>
      <c r="X128" s="41"/>
      <c r="Y128" s="41"/>
      <c r="Z128" s="41"/>
      <c r="AA128" s="41"/>
      <c r="AB128" s="41"/>
      <c r="AC128" s="41"/>
      <c r="AD128" s="41"/>
      <c r="AE128" s="41"/>
      <c r="AT128" s="20" t="s">
        <v>672</v>
      </c>
      <c r="AU128" s="20" t="s">
        <v>83</v>
      </c>
    </row>
    <row r="129" s="2" customFormat="1" ht="16.5" customHeight="1">
      <c r="A129" s="41"/>
      <c r="B129" s="42"/>
      <c r="C129" s="216" t="s">
        <v>301</v>
      </c>
      <c r="D129" s="216" t="s">
        <v>182</v>
      </c>
      <c r="E129" s="217" t="s">
        <v>1343</v>
      </c>
      <c r="F129" s="218" t="s">
        <v>1344</v>
      </c>
      <c r="G129" s="219" t="s">
        <v>246</v>
      </c>
      <c r="H129" s="220">
        <v>24</v>
      </c>
      <c r="I129" s="221"/>
      <c r="J129" s="222">
        <f>ROUND(I129*H129,2)</f>
        <v>0</v>
      </c>
      <c r="K129" s="218" t="s">
        <v>19</v>
      </c>
      <c r="L129" s="47"/>
      <c r="M129" s="223" t="s">
        <v>19</v>
      </c>
      <c r="N129" s="224" t="s">
        <v>45</v>
      </c>
      <c r="O129" s="87"/>
      <c r="P129" s="225">
        <f>O129*H129</f>
        <v>0</v>
      </c>
      <c r="Q129" s="225">
        <v>0</v>
      </c>
      <c r="R129" s="225">
        <f>Q129*H129</f>
        <v>0</v>
      </c>
      <c r="S129" s="225">
        <v>0</v>
      </c>
      <c r="T129" s="226">
        <f>S129*H129</f>
        <v>0</v>
      </c>
      <c r="U129" s="41"/>
      <c r="V129" s="41"/>
      <c r="W129" s="41"/>
      <c r="X129" s="41"/>
      <c r="Y129" s="41"/>
      <c r="Z129" s="41"/>
      <c r="AA129" s="41"/>
      <c r="AB129" s="41"/>
      <c r="AC129" s="41"/>
      <c r="AD129" s="41"/>
      <c r="AE129" s="41"/>
      <c r="AR129" s="227" t="s">
        <v>186</v>
      </c>
      <c r="AT129" s="227" t="s">
        <v>182</v>
      </c>
      <c r="AU129" s="227" t="s">
        <v>83</v>
      </c>
      <c r="AY129" s="20" t="s">
        <v>180</v>
      </c>
      <c r="BE129" s="228">
        <f>IF(N129="základní",J129,0)</f>
        <v>0</v>
      </c>
      <c r="BF129" s="228">
        <f>IF(N129="snížená",J129,0)</f>
        <v>0</v>
      </c>
      <c r="BG129" s="228">
        <f>IF(N129="zákl. přenesená",J129,0)</f>
        <v>0</v>
      </c>
      <c r="BH129" s="228">
        <f>IF(N129="sníž. přenesená",J129,0)</f>
        <v>0</v>
      </c>
      <c r="BI129" s="228">
        <f>IF(N129="nulová",J129,0)</f>
        <v>0</v>
      </c>
      <c r="BJ129" s="20" t="s">
        <v>81</v>
      </c>
      <c r="BK129" s="228">
        <f>ROUND(I129*H129,2)</f>
        <v>0</v>
      </c>
      <c r="BL129" s="20" t="s">
        <v>186</v>
      </c>
      <c r="BM129" s="227" t="s">
        <v>1345</v>
      </c>
    </row>
    <row r="130" s="12" customFormat="1" ht="22.8" customHeight="1">
      <c r="A130" s="12"/>
      <c r="B130" s="200"/>
      <c r="C130" s="201"/>
      <c r="D130" s="202" t="s">
        <v>73</v>
      </c>
      <c r="E130" s="214" t="s">
        <v>1346</v>
      </c>
      <c r="F130" s="214" t="s">
        <v>1347</v>
      </c>
      <c r="G130" s="201"/>
      <c r="H130" s="201"/>
      <c r="I130" s="204"/>
      <c r="J130" s="215">
        <f>BK130</f>
        <v>0</v>
      </c>
      <c r="K130" s="201"/>
      <c r="L130" s="206"/>
      <c r="M130" s="207"/>
      <c r="N130" s="208"/>
      <c r="O130" s="208"/>
      <c r="P130" s="209">
        <f>SUM(P131:P151)</f>
        <v>0</v>
      </c>
      <c r="Q130" s="208"/>
      <c r="R130" s="209">
        <f>SUM(R131:R151)</f>
        <v>0</v>
      </c>
      <c r="S130" s="208"/>
      <c r="T130" s="210">
        <f>SUM(T131:T151)</f>
        <v>0</v>
      </c>
      <c r="U130" s="12"/>
      <c r="V130" s="12"/>
      <c r="W130" s="12"/>
      <c r="X130" s="12"/>
      <c r="Y130" s="12"/>
      <c r="Z130" s="12"/>
      <c r="AA130" s="12"/>
      <c r="AB130" s="12"/>
      <c r="AC130" s="12"/>
      <c r="AD130" s="12"/>
      <c r="AE130" s="12"/>
      <c r="AR130" s="211" t="s">
        <v>81</v>
      </c>
      <c r="AT130" s="212" t="s">
        <v>73</v>
      </c>
      <c r="AU130" s="212" t="s">
        <v>81</v>
      </c>
      <c r="AY130" s="211" t="s">
        <v>180</v>
      </c>
      <c r="BK130" s="213">
        <f>SUM(BK131:BK151)</f>
        <v>0</v>
      </c>
    </row>
    <row r="131" s="2" customFormat="1" ht="16.5" customHeight="1">
      <c r="A131" s="41"/>
      <c r="B131" s="42"/>
      <c r="C131" s="216" t="s">
        <v>308</v>
      </c>
      <c r="D131" s="216" t="s">
        <v>182</v>
      </c>
      <c r="E131" s="217" t="s">
        <v>1348</v>
      </c>
      <c r="F131" s="218" t="s">
        <v>1349</v>
      </c>
      <c r="G131" s="219" t="s">
        <v>246</v>
      </c>
      <c r="H131" s="220">
        <v>20</v>
      </c>
      <c r="I131" s="221"/>
      <c r="J131" s="222">
        <f>ROUND(I131*H131,2)</f>
        <v>0</v>
      </c>
      <c r="K131" s="218" t="s">
        <v>19</v>
      </c>
      <c r="L131" s="47"/>
      <c r="M131" s="223" t="s">
        <v>19</v>
      </c>
      <c r="N131" s="224" t="s">
        <v>45</v>
      </c>
      <c r="O131" s="87"/>
      <c r="P131" s="225">
        <f>O131*H131</f>
        <v>0</v>
      </c>
      <c r="Q131" s="225">
        <v>0</v>
      </c>
      <c r="R131" s="225">
        <f>Q131*H131</f>
        <v>0</v>
      </c>
      <c r="S131" s="225">
        <v>0</v>
      </c>
      <c r="T131" s="226">
        <f>S131*H131</f>
        <v>0</v>
      </c>
      <c r="U131" s="41"/>
      <c r="V131" s="41"/>
      <c r="W131" s="41"/>
      <c r="X131" s="41"/>
      <c r="Y131" s="41"/>
      <c r="Z131" s="41"/>
      <c r="AA131" s="41"/>
      <c r="AB131" s="41"/>
      <c r="AC131" s="41"/>
      <c r="AD131" s="41"/>
      <c r="AE131" s="41"/>
      <c r="AR131" s="227" t="s">
        <v>186</v>
      </c>
      <c r="AT131" s="227" t="s">
        <v>182</v>
      </c>
      <c r="AU131" s="227" t="s">
        <v>83</v>
      </c>
      <c r="AY131" s="20" t="s">
        <v>180</v>
      </c>
      <c r="BE131" s="228">
        <f>IF(N131="základní",J131,0)</f>
        <v>0</v>
      </c>
      <c r="BF131" s="228">
        <f>IF(N131="snížená",J131,0)</f>
        <v>0</v>
      </c>
      <c r="BG131" s="228">
        <f>IF(N131="zákl. přenesená",J131,0)</f>
        <v>0</v>
      </c>
      <c r="BH131" s="228">
        <f>IF(N131="sníž. přenesená",J131,0)</f>
        <v>0</v>
      </c>
      <c r="BI131" s="228">
        <f>IF(N131="nulová",J131,0)</f>
        <v>0</v>
      </c>
      <c r="BJ131" s="20" t="s">
        <v>81</v>
      </c>
      <c r="BK131" s="228">
        <f>ROUND(I131*H131,2)</f>
        <v>0</v>
      </c>
      <c r="BL131" s="20" t="s">
        <v>186</v>
      </c>
      <c r="BM131" s="227" t="s">
        <v>1350</v>
      </c>
    </row>
    <row r="132" s="2" customFormat="1">
      <c r="A132" s="41"/>
      <c r="B132" s="42"/>
      <c r="C132" s="43"/>
      <c r="D132" s="236" t="s">
        <v>672</v>
      </c>
      <c r="E132" s="43"/>
      <c r="F132" s="289" t="s">
        <v>673</v>
      </c>
      <c r="G132" s="43"/>
      <c r="H132" s="43"/>
      <c r="I132" s="231"/>
      <c r="J132" s="43"/>
      <c r="K132" s="43"/>
      <c r="L132" s="47"/>
      <c r="M132" s="232"/>
      <c r="N132" s="233"/>
      <c r="O132" s="87"/>
      <c r="P132" s="87"/>
      <c r="Q132" s="87"/>
      <c r="R132" s="87"/>
      <c r="S132" s="87"/>
      <c r="T132" s="88"/>
      <c r="U132" s="41"/>
      <c r="V132" s="41"/>
      <c r="W132" s="41"/>
      <c r="X132" s="41"/>
      <c r="Y132" s="41"/>
      <c r="Z132" s="41"/>
      <c r="AA132" s="41"/>
      <c r="AB132" s="41"/>
      <c r="AC132" s="41"/>
      <c r="AD132" s="41"/>
      <c r="AE132" s="41"/>
      <c r="AT132" s="20" t="s">
        <v>672</v>
      </c>
      <c r="AU132" s="20" t="s">
        <v>83</v>
      </c>
    </row>
    <row r="133" s="2" customFormat="1" ht="24.15" customHeight="1">
      <c r="A133" s="41"/>
      <c r="B133" s="42"/>
      <c r="C133" s="216" t="s">
        <v>7</v>
      </c>
      <c r="D133" s="216" t="s">
        <v>182</v>
      </c>
      <c r="E133" s="217" t="s">
        <v>1351</v>
      </c>
      <c r="F133" s="218" t="s">
        <v>1352</v>
      </c>
      <c r="G133" s="219" t="s">
        <v>246</v>
      </c>
      <c r="H133" s="220">
        <v>1</v>
      </c>
      <c r="I133" s="221"/>
      <c r="J133" s="222">
        <f>ROUND(I133*H133,2)</f>
        <v>0</v>
      </c>
      <c r="K133" s="218" t="s">
        <v>19</v>
      </c>
      <c r="L133" s="47"/>
      <c r="M133" s="223" t="s">
        <v>19</v>
      </c>
      <c r="N133" s="224" t="s">
        <v>45</v>
      </c>
      <c r="O133" s="87"/>
      <c r="P133" s="225">
        <f>O133*H133</f>
        <v>0</v>
      </c>
      <c r="Q133" s="225">
        <v>0</v>
      </c>
      <c r="R133" s="225">
        <f>Q133*H133</f>
        <v>0</v>
      </c>
      <c r="S133" s="225">
        <v>0</v>
      </c>
      <c r="T133" s="226">
        <f>S133*H133</f>
        <v>0</v>
      </c>
      <c r="U133" s="41"/>
      <c r="V133" s="41"/>
      <c r="W133" s="41"/>
      <c r="X133" s="41"/>
      <c r="Y133" s="41"/>
      <c r="Z133" s="41"/>
      <c r="AA133" s="41"/>
      <c r="AB133" s="41"/>
      <c r="AC133" s="41"/>
      <c r="AD133" s="41"/>
      <c r="AE133" s="41"/>
      <c r="AR133" s="227" t="s">
        <v>186</v>
      </c>
      <c r="AT133" s="227" t="s">
        <v>182</v>
      </c>
      <c r="AU133" s="227" t="s">
        <v>83</v>
      </c>
      <c r="AY133" s="20" t="s">
        <v>180</v>
      </c>
      <c r="BE133" s="228">
        <f>IF(N133="základní",J133,0)</f>
        <v>0</v>
      </c>
      <c r="BF133" s="228">
        <f>IF(N133="snížená",J133,0)</f>
        <v>0</v>
      </c>
      <c r="BG133" s="228">
        <f>IF(N133="zákl. přenesená",J133,0)</f>
        <v>0</v>
      </c>
      <c r="BH133" s="228">
        <f>IF(N133="sníž. přenesená",J133,0)</f>
        <v>0</v>
      </c>
      <c r="BI133" s="228">
        <f>IF(N133="nulová",J133,0)</f>
        <v>0</v>
      </c>
      <c r="BJ133" s="20" t="s">
        <v>81</v>
      </c>
      <c r="BK133" s="228">
        <f>ROUND(I133*H133,2)</f>
        <v>0</v>
      </c>
      <c r="BL133" s="20" t="s">
        <v>186</v>
      </c>
      <c r="BM133" s="227" t="s">
        <v>1353</v>
      </c>
    </row>
    <row r="134" s="2" customFormat="1">
      <c r="A134" s="41"/>
      <c r="B134" s="42"/>
      <c r="C134" s="43"/>
      <c r="D134" s="236" t="s">
        <v>672</v>
      </c>
      <c r="E134" s="43"/>
      <c r="F134" s="289" t="s">
        <v>673</v>
      </c>
      <c r="G134" s="43"/>
      <c r="H134" s="43"/>
      <c r="I134" s="231"/>
      <c r="J134" s="43"/>
      <c r="K134" s="43"/>
      <c r="L134" s="47"/>
      <c r="M134" s="232"/>
      <c r="N134" s="233"/>
      <c r="O134" s="87"/>
      <c r="P134" s="87"/>
      <c r="Q134" s="87"/>
      <c r="R134" s="87"/>
      <c r="S134" s="87"/>
      <c r="T134" s="88"/>
      <c r="U134" s="41"/>
      <c r="V134" s="41"/>
      <c r="W134" s="41"/>
      <c r="X134" s="41"/>
      <c r="Y134" s="41"/>
      <c r="Z134" s="41"/>
      <c r="AA134" s="41"/>
      <c r="AB134" s="41"/>
      <c r="AC134" s="41"/>
      <c r="AD134" s="41"/>
      <c r="AE134" s="41"/>
      <c r="AT134" s="20" t="s">
        <v>672</v>
      </c>
      <c r="AU134" s="20" t="s">
        <v>83</v>
      </c>
    </row>
    <row r="135" s="2" customFormat="1" ht="24.15" customHeight="1">
      <c r="A135" s="41"/>
      <c r="B135" s="42"/>
      <c r="C135" s="216" t="s">
        <v>329</v>
      </c>
      <c r="D135" s="216" t="s">
        <v>182</v>
      </c>
      <c r="E135" s="217" t="s">
        <v>1354</v>
      </c>
      <c r="F135" s="218" t="s">
        <v>1355</v>
      </c>
      <c r="G135" s="219" t="s">
        <v>246</v>
      </c>
      <c r="H135" s="220">
        <v>1</v>
      </c>
      <c r="I135" s="221"/>
      <c r="J135" s="222">
        <f>ROUND(I135*H135,2)</f>
        <v>0</v>
      </c>
      <c r="K135" s="218" t="s">
        <v>19</v>
      </c>
      <c r="L135" s="47"/>
      <c r="M135" s="223" t="s">
        <v>19</v>
      </c>
      <c r="N135" s="224" t="s">
        <v>45</v>
      </c>
      <c r="O135" s="87"/>
      <c r="P135" s="225">
        <f>O135*H135</f>
        <v>0</v>
      </c>
      <c r="Q135" s="225">
        <v>0</v>
      </c>
      <c r="R135" s="225">
        <f>Q135*H135</f>
        <v>0</v>
      </c>
      <c r="S135" s="225">
        <v>0</v>
      </c>
      <c r="T135" s="226">
        <f>S135*H135</f>
        <v>0</v>
      </c>
      <c r="U135" s="41"/>
      <c r="V135" s="41"/>
      <c r="W135" s="41"/>
      <c r="X135" s="41"/>
      <c r="Y135" s="41"/>
      <c r="Z135" s="41"/>
      <c r="AA135" s="41"/>
      <c r="AB135" s="41"/>
      <c r="AC135" s="41"/>
      <c r="AD135" s="41"/>
      <c r="AE135" s="41"/>
      <c r="AR135" s="227" t="s">
        <v>186</v>
      </c>
      <c r="AT135" s="227" t="s">
        <v>182</v>
      </c>
      <c r="AU135" s="227" t="s">
        <v>83</v>
      </c>
      <c r="AY135" s="20" t="s">
        <v>180</v>
      </c>
      <c r="BE135" s="228">
        <f>IF(N135="základní",J135,0)</f>
        <v>0</v>
      </c>
      <c r="BF135" s="228">
        <f>IF(N135="snížená",J135,0)</f>
        <v>0</v>
      </c>
      <c r="BG135" s="228">
        <f>IF(N135="zákl. přenesená",J135,0)</f>
        <v>0</v>
      </c>
      <c r="BH135" s="228">
        <f>IF(N135="sníž. přenesená",J135,0)</f>
        <v>0</v>
      </c>
      <c r="BI135" s="228">
        <f>IF(N135="nulová",J135,0)</f>
        <v>0</v>
      </c>
      <c r="BJ135" s="20" t="s">
        <v>81</v>
      </c>
      <c r="BK135" s="228">
        <f>ROUND(I135*H135,2)</f>
        <v>0</v>
      </c>
      <c r="BL135" s="20" t="s">
        <v>186</v>
      </c>
      <c r="BM135" s="227" t="s">
        <v>1356</v>
      </c>
    </row>
    <row r="136" s="2" customFormat="1">
      <c r="A136" s="41"/>
      <c r="B136" s="42"/>
      <c r="C136" s="43"/>
      <c r="D136" s="236" t="s">
        <v>672</v>
      </c>
      <c r="E136" s="43"/>
      <c r="F136" s="289" t="s">
        <v>673</v>
      </c>
      <c r="G136" s="43"/>
      <c r="H136" s="43"/>
      <c r="I136" s="231"/>
      <c r="J136" s="43"/>
      <c r="K136" s="43"/>
      <c r="L136" s="47"/>
      <c r="M136" s="232"/>
      <c r="N136" s="233"/>
      <c r="O136" s="87"/>
      <c r="P136" s="87"/>
      <c r="Q136" s="87"/>
      <c r="R136" s="87"/>
      <c r="S136" s="87"/>
      <c r="T136" s="88"/>
      <c r="U136" s="41"/>
      <c r="V136" s="41"/>
      <c r="W136" s="41"/>
      <c r="X136" s="41"/>
      <c r="Y136" s="41"/>
      <c r="Z136" s="41"/>
      <c r="AA136" s="41"/>
      <c r="AB136" s="41"/>
      <c r="AC136" s="41"/>
      <c r="AD136" s="41"/>
      <c r="AE136" s="41"/>
      <c r="AT136" s="20" t="s">
        <v>672</v>
      </c>
      <c r="AU136" s="20" t="s">
        <v>83</v>
      </c>
    </row>
    <row r="137" s="2" customFormat="1" ht="24.15" customHeight="1">
      <c r="A137" s="41"/>
      <c r="B137" s="42"/>
      <c r="C137" s="216" t="s">
        <v>335</v>
      </c>
      <c r="D137" s="216" t="s">
        <v>182</v>
      </c>
      <c r="E137" s="217" t="s">
        <v>1357</v>
      </c>
      <c r="F137" s="218" t="s">
        <v>1358</v>
      </c>
      <c r="G137" s="219" t="s">
        <v>246</v>
      </c>
      <c r="H137" s="220">
        <v>1</v>
      </c>
      <c r="I137" s="221"/>
      <c r="J137" s="222">
        <f>ROUND(I137*H137,2)</f>
        <v>0</v>
      </c>
      <c r="K137" s="218" t="s">
        <v>19</v>
      </c>
      <c r="L137" s="47"/>
      <c r="M137" s="223" t="s">
        <v>19</v>
      </c>
      <c r="N137" s="224" t="s">
        <v>45</v>
      </c>
      <c r="O137" s="87"/>
      <c r="P137" s="225">
        <f>O137*H137</f>
        <v>0</v>
      </c>
      <c r="Q137" s="225">
        <v>0</v>
      </c>
      <c r="R137" s="225">
        <f>Q137*H137</f>
        <v>0</v>
      </c>
      <c r="S137" s="225">
        <v>0</v>
      </c>
      <c r="T137" s="226">
        <f>S137*H137</f>
        <v>0</v>
      </c>
      <c r="U137" s="41"/>
      <c r="V137" s="41"/>
      <c r="W137" s="41"/>
      <c r="X137" s="41"/>
      <c r="Y137" s="41"/>
      <c r="Z137" s="41"/>
      <c r="AA137" s="41"/>
      <c r="AB137" s="41"/>
      <c r="AC137" s="41"/>
      <c r="AD137" s="41"/>
      <c r="AE137" s="41"/>
      <c r="AR137" s="227" t="s">
        <v>186</v>
      </c>
      <c r="AT137" s="227" t="s">
        <v>182</v>
      </c>
      <c r="AU137" s="227" t="s">
        <v>83</v>
      </c>
      <c r="AY137" s="20" t="s">
        <v>180</v>
      </c>
      <c r="BE137" s="228">
        <f>IF(N137="základní",J137,0)</f>
        <v>0</v>
      </c>
      <c r="BF137" s="228">
        <f>IF(N137="snížená",J137,0)</f>
        <v>0</v>
      </c>
      <c r="BG137" s="228">
        <f>IF(N137="zákl. přenesená",J137,0)</f>
        <v>0</v>
      </c>
      <c r="BH137" s="228">
        <f>IF(N137="sníž. přenesená",J137,0)</f>
        <v>0</v>
      </c>
      <c r="BI137" s="228">
        <f>IF(N137="nulová",J137,0)</f>
        <v>0</v>
      </c>
      <c r="BJ137" s="20" t="s">
        <v>81</v>
      </c>
      <c r="BK137" s="228">
        <f>ROUND(I137*H137,2)</f>
        <v>0</v>
      </c>
      <c r="BL137" s="20" t="s">
        <v>186</v>
      </c>
      <c r="BM137" s="227" t="s">
        <v>1359</v>
      </c>
    </row>
    <row r="138" s="2" customFormat="1">
      <c r="A138" s="41"/>
      <c r="B138" s="42"/>
      <c r="C138" s="43"/>
      <c r="D138" s="236" t="s">
        <v>672</v>
      </c>
      <c r="E138" s="43"/>
      <c r="F138" s="289" t="s">
        <v>673</v>
      </c>
      <c r="G138" s="43"/>
      <c r="H138" s="43"/>
      <c r="I138" s="231"/>
      <c r="J138" s="43"/>
      <c r="K138" s="43"/>
      <c r="L138" s="47"/>
      <c r="M138" s="232"/>
      <c r="N138" s="233"/>
      <c r="O138" s="87"/>
      <c r="P138" s="87"/>
      <c r="Q138" s="87"/>
      <c r="R138" s="87"/>
      <c r="S138" s="87"/>
      <c r="T138" s="88"/>
      <c r="U138" s="41"/>
      <c r="V138" s="41"/>
      <c r="W138" s="41"/>
      <c r="X138" s="41"/>
      <c r="Y138" s="41"/>
      <c r="Z138" s="41"/>
      <c r="AA138" s="41"/>
      <c r="AB138" s="41"/>
      <c r="AC138" s="41"/>
      <c r="AD138" s="41"/>
      <c r="AE138" s="41"/>
      <c r="AT138" s="20" t="s">
        <v>672</v>
      </c>
      <c r="AU138" s="20" t="s">
        <v>83</v>
      </c>
    </row>
    <row r="139" s="2" customFormat="1" ht="24.15" customHeight="1">
      <c r="A139" s="41"/>
      <c r="B139" s="42"/>
      <c r="C139" s="216" t="s">
        <v>340</v>
      </c>
      <c r="D139" s="216" t="s">
        <v>182</v>
      </c>
      <c r="E139" s="217" t="s">
        <v>1360</v>
      </c>
      <c r="F139" s="218" t="s">
        <v>1361</v>
      </c>
      <c r="G139" s="219" t="s">
        <v>246</v>
      </c>
      <c r="H139" s="220">
        <v>1</v>
      </c>
      <c r="I139" s="221"/>
      <c r="J139" s="222">
        <f>ROUND(I139*H139,2)</f>
        <v>0</v>
      </c>
      <c r="K139" s="218" t="s">
        <v>19</v>
      </c>
      <c r="L139" s="47"/>
      <c r="M139" s="223" t="s">
        <v>19</v>
      </c>
      <c r="N139" s="224" t="s">
        <v>45</v>
      </c>
      <c r="O139" s="87"/>
      <c r="P139" s="225">
        <f>O139*H139</f>
        <v>0</v>
      </c>
      <c r="Q139" s="225">
        <v>0</v>
      </c>
      <c r="R139" s="225">
        <f>Q139*H139</f>
        <v>0</v>
      </c>
      <c r="S139" s="225">
        <v>0</v>
      </c>
      <c r="T139" s="226">
        <f>S139*H139</f>
        <v>0</v>
      </c>
      <c r="U139" s="41"/>
      <c r="V139" s="41"/>
      <c r="W139" s="41"/>
      <c r="X139" s="41"/>
      <c r="Y139" s="41"/>
      <c r="Z139" s="41"/>
      <c r="AA139" s="41"/>
      <c r="AB139" s="41"/>
      <c r="AC139" s="41"/>
      <c r="AD139" s="41"/>
      <c r="AE139" s="41"/>
      <c r="AR139" s="227" t="s">
        <v>186</v>
      </c>
      <c r="AT139" s="227" t="s">
        <v>182</v>
      </c>
      <c r="AU139" s="227" t="s">
        <v>83</v>
      </c>
      <c r="AY139" s="20" t="s">
        <v>180</v>
      </c>
      <c r="BE139" s="228">
        <f>IF(N139="základní",J139,0)</f>
        <v>0</v>
      </c>
      <c r="BF139" s="228">
        <f>IF(N139="snížená",J139,0)</f>
        <v>0</v>
      </c>
      <c r="BG139" s="228">
        <f>IF(N139="zákl. přenesená",J139,0)</f>
        <v>0</v>
      </c>
      <c r="BH139" s="228">
        <f>IF(N139="sníž. přenesená",J139,0)</f>
        <v>0</v>
      </c>
      <c r="BI139" s="228">
        <f>IF(N139="nulová",J139,0)</f>
        <v>0</v>
      </c>
      <c r="BJ139" s="20" t="s">
        <v>81</v>
      </c>
      <c r="BK139" s="228">
        <f>ROUND(I139*H139,2)</f>
        <v>0</v>
      </c>
      <c r="BL139" s="20" t="s">
        <v>186</v>
      </c>
      <c r="BM139" s="227" t="s">
        <v>1362</v>
      </c>
    </row>
    <row r="140" s="2" customFormat="1">
      <c r="A140" s="41"/>
      <c r="B140" s="42"/>
      <c r="C140" s="43"/>
      <c r="D140" s="236" t="s">
        <v>672</v>
      </c>
      <c r="E140" s="43"/>
      <c r="F140" s="289" t="s">
        <v>673</v>
      </c>
      <c r="G140" s="43"/>
      <c r="H140" s="43"/>
      <c r="I140" s="231"/>
      <c r="J140" s="43"/>
      <c r="K140" s="43"/>
      <c r="L140" s="47"/>
      <c r="M140" s="232"/>
      <c r="N140" s="233"/>
      <c r="O140" s="87"/>
      <c r="P140" s="87"/>
      <c r="Q140" s="87"/>
      <c r="R140" s="87"/>
      <c r="S140" s="87"/>
      <c r="T140" s="88"/>
      <c r="U140" s="41"/>
      <c r="V140" s="41"/>
      <c r="W140" s="41"/>
      <c r="X140" s="41"/>
      <c r="Y140" s="41"/>
      <c r="Z140" s="41"/>
      <c r="AA140" s="41"/>
      <c r="AB140" s="41"/>
      <c r="AC140" s="41"/>
      <c r="AD140" s="41"/>
      <c r="AE140" s="41"/>
      <c r="AT140" s="20" t="s">
        <v>672</v>
      </c>
      <c r="AU140" s="20" t="s">
        <v>83</v>
      </c>
    </row>
    <row r="141" s="2" customFormat="1" ht="24.15" customHeight="1">
      <c r="A141" s="41"/>
      <c r="B141" s="42"/>
      <c r="C141" s="216" t="s">
        <v>347</v>
      </c>
      <c r="D141" s="216" t="s">
        <v>182</v>
      </c>
      <c r="E141" s="217" t="s">
        <v>1363</v>
      </c>
      <c r="F141" s="218" t="s">
        <v>1364</v>
      </c>
      <c r="G141" s="219" t="s">
        <v>246</v>
      </c>
      <c r="H141" s="220">
        <v>1</v>
      </c>
      <c r="I141" s="221"/>
      <c r="J141" s="222">
        <f>ROUND(I141*H141,2)</f>
        <v>0</v>
      </c>
      <c r="K141" s="218" t="s">
        <v>19</v>
      </c>
      <c r="L141" s="47"/>
      <c r="M141" s="223" t="s">
        <v>19</v>
      </c>
      <c r="N141" s="224" t="s">
        <v>45</v>
      </c>
      <c r="O141" s="87"/>
      <c r="P141" s="225">
        <f>O141*H141</f>
        <v>0</v>
      </c>
      <c r="Q141" s="225">
        <v>0</v>
      </c>
      <c r="R141" s="225">
        <f>Q141*H141</f>
        <v>0</v>
      </c>
      <c r="S141" s="225">
        <v>0</v>
      </c>
      <c r="T141" s="226">
        <f>S141*H141</f>
        <v>0</v>
      </c>
      <c r="U141" s="41"/>
      <c r="V141" s="41"/>
      <c r="W141" s="41"/>
      <c r="X141" s="41"/>
      <c r="Y141" s="41"/>
      <c r="Z141" s="41"/>
      <c r="AA141" s="41"/>
      <c r="AB141" s="41"/>
      <c r="AC141" s="41"/>
      <c r="AD141" s="41"/>
      <c r="AE141" s="41"/>
      <c r="AR141" s="227" t="s">
        <v>186</v>
      </c>
      <c r="AT141" s="227" t="s">
        <v>182</v>
      </c>
      <c r="AU141" s="227" t="s">
        <v>83</v>
      </c>
      <c r="AY141" s="20" t="s">
        <v>180</v>
      </c>
      <c r="BE141" s="228">
        <f>IF(N141="základní",J141,0)</f>
        <v>0</v>
      </c>
      <c r="BF141" s="228">
        <f>IF(N141="snížená",J141,0)</f>
        <v>0</v>
      </c>
      <c r="BG141" s="228">
        <f>IF(N141="zákl. přenesená",J141,0)</f>
        <v>0</v>
      </c>
      <c r="BH141" s="228">
        <f>IF(N141="sníž. přenesená",J141,0)</f>
        <v>0</v>
      </c>
      <c r="BI141" s="228">
        <f>IF(N141="nulová",J141,0)</f>
        <v>0</v>
      </c>
      <c r="BJ141" s="20" t="s">
        <v>81</v>
      </c>
      <c r="BK141" s="228">
        <f>ROUND(I141*H141,2)</f>
        <v>0</v>
      </c>
      <c r="BL141" s="20" t="s">
        <v>186</v>
      </c>
      <c r="BM141" s="227" t="s">
        <v>1365</v>
      </c>
    </row>
    <row r="142" s="2" customFormat="1">
      <c r="A142" s="41"/>
      <c r="B142" s="42"/>
      <c r="C142" s="43"/>
      <c r="D142" s="236" t="s">
        <v>672</v>
      </c>
      <c r="E142" s="43"/>
      <c r="F142" s="289" t="s">
        <v>673</v>
      </c>
      <c r="G142" s="43"/>
      <c r="H142" s="43"/>
      <c r="I142" s="231"/>
      <c r="J142" s="43"/>
      <c r="K142" s="43"/>
      <c r="L142" s="47"/>
      <c r="M142" s="232"/>
      <c r="N142" s="233"/>
      <c r="O142" s="87"/>
      <c r="P142" s="87"/>
      <c r="Q142" s="87"/>
      <c r="R142" s="87"/>
      <c r="S142" s="87"/>
      <c r="T142" s="88"/>
      <c r="U142" s="41"/>
      <c r="V142" s="41"/>
      <c r="W142" s="41"/>
      <c r="X142" s="41"/>
      <c r="Y142" s="41"/>
      <c r="Z142" s="41"/>
      <c r="AA142" s="41"/>
      <c r="AB142" s="41"/>
      <c r="AC142" s="41"/>
      <c r="AD142" s="41"/>
      <c r="AE142" s="41"/>
      <c r="AT142" s="20" t="s">
        <v>672</v>
      </c>
      <c r="AU142" s="20" t="s">
        <v>83</v>
      </c>
    </row>
    <row r="143" s="2" customFormat="1" ht="24.15" customHeight="1">
      <c r="A143" s="41"/>
      <c r="B143" s="42"/>
      <c r="C143" s="216" t="s">
        <v>361</v>
      </c>
      <c r="D143" s="216" t="s">
        <v>182</v>
      </c>
      <c r="E143" s="217" t="s">
        <v>1366</v>
      </c>
      <c r="F143" s="218" t="s">
        <v>1367</v>
      </c>
      <c r="G143" s="219" t="s">
        <v>246</v>
      </c>
      <c r="H143" s="220">
        <v>1</v>
      </c>
      <c r="I143" s="221"/>
      <c r="J143" s="222">
        <f>ROUND(I143*H143,2)</f>
        <v>0</v>
      </c>
      <c r="K143" s="218" t="s">
        <v>19</v>
      </c>
      <c r="L143" s="47"/>
      <c r="M143" s="223" t="s">
        <v>19</v>
      </c>
      <c r="N143" s="224" t="s">
        <v>45</v>
      </c>
      <c r="O143" s="87"/>
      <c r="P143" s="225">
        <f>O143*H143</f>
        <v>0</v>
      </c>
      <c r="Q143" s="225">
        <v>0</v>
      </c>
      <c r="R143" s="225">
        <f>Q143*H143</f>
        <v>0</v>
      </c>
      <c r="S143" s="225">
        <v>0</v>
      </c>
      <c r="T143" s="226">
        <f>S143*H143</f>
        <v>0</v>
      </c>
      <c r="U143" s="41"/>
      <c r="V143" s="41"/>
      <c r="W143" s="41"/>
      <c r="X143" s="41"/>
      <c r="Y143" s="41"/>
      <c r="Z143" s="41"/>
      <c r="AA143" s="41"/>
      <c r="AB143" s="41"/>
      <c r="AC143" s="41"/>
      <c r="AD143" s="41"/>
      <c r="AE143" s="41"/>
      <c r="AR143" s="227" t="s">
        <v>186</v>
      </c>
      <c r="AT143" s="227" t="s">
        <v>182</v>
      </c>
      <c r="AU143" s="227" t="s">
        <v>83</v>
      </c>
      <c r="AY143" s="20" t="s">
        <v>180</v>
      </c>
      <c r="BE143" s="228">
        <f>IF(N143="základní",J143,0)</f>
        <v>0</v>
      </c>
      <c r="BF143" s="228">
        <f>IF(N143="snížená",J143,0)</f>
        <v>0</v>
      </c>
      <c r="BG143" s="228">
        <f>IF(N143="zákl. přenesená",J143,0)</f>
        <v>0</v>
      </c>
      <c r="BH143" s="228">
        <f>IF(N143="sníž. přenesená",J143,0)</f>
        <v>0</v>
      </c>
      <c r="BI143" s="228">
        <f>IF(N143="nulová",J143,0)</f>
        <v>0</v>
      </c>
      <c r="BJ143" s="20" t="s">
        <v>81</v>
      </c>
      <c r="BK143" s="228">
        <f>ROUND(I143*H143,2)</f>
        <v>0</v>
      </c>
      <c r="BL143" s="20" t="s">
        <v>186</v>
      </c>
      <c r="BM143" s="227" t="s">
        <v>1368</v>
      </c>
    </row>
    <row r="144" s="2" customFormat="1">
      <c r="A144" s="41"/>
      <c r="B144" s="42"/>
      <c r="C144" s="43"/>
      <c r="D144" s="236" t="s">
        <v>672</v>
      </c>
      <c r="E144" s="43"/>
      <c r="F144" s="289" t="s">
        <v>673</v>
      </c>
      <c r="G144" s="43"/>
      <c r="H144" s="43"/>
      <c r="I144" s="231"/>
      <c r="J144" s="43"/>
      <c r="K144" s="43"/>
      <c r="L144" s="47"/>
      <c r="M144" s="232"/>
      <c r="N144" s="233"/>
      <c r="O144" s="87"/>
      <c r="P144" s="87"/>
      <c r="Q144" s="87"/>
      <c r="R144" s="87"/>
      <c r="S144" s="87"/>
      <c r="T144" s="88"/>
      <c r="U144" s="41"/>
      <c r="V144" s="41"/>
      <c r="W144" s="41"/>
      <c r="X144" s="41"/>
      <c r="Y144" s="41"/>
      <c r="Z144" s="41"/>
      <c r="AA144" s="41"/>
      <c r="AB144" s="41"/>
      <c r="AC144" s="41"/>
      <c r="AD144" s="41"/>
      <c r="AE144" s="41"/>
      <c r="AT144" s="20" t="s">
        <v>672</v>
      </c>
      <c r="AU144" s="20" t="s">
        <v>83</v>
      </c>
    </row>
    <row r="145" s="2" customFormat="1" ht="24.15" customHeight="1">
      <c r="A145" s="41"/>
      <c r="B145" s="42"/>
      <c r="C145" s="216" t="s">
        <v>369</v>
      </c>
      <c r="D145" s="216" t="s">
        <v>182</v>
      </c>
      <c r="E145" s="217" t="s">
        <v>1369</v>
      </c>
      <c r="F145" s="218" t="s">
        <v>1370</v>
      </c>
      <c r="G145" s="219" t="s">
        <v>246</v>
      </c>
      <c r="H145" s="220">
        <v>1</v>
      </c>
      <c r="I145" s="221"/>
      <c r="J145" s="222">
        <f>ROUND(I145*H145,2)</f>
        <v>0</v>
      </c>
      <c r="K145" s="218" t="s">
        <v>19</v>
      </c>
      <c r="L145" s="47"/>
      <c r="M145" s="223" t="s">
        <v>19</v>
      </c>
      <c r="N145" s="224" t="s">
        <v>45</v>
      </c>
      <c r="O145" s="87"/>
      <c r="P145" s="225">
        <f>O145*H145</f>
        <v>0</v>
      </c>
      <c r="Q145" s="225">
        <v>0</v>
      </c>
      <c r="R145" s="225">
        <f>Q145*H145</f>
        <v>0</v>
      </c>
      <c r="S145" s="225">
        <v>0</v>
      </c>
      <c r="T145" s="226">
        <f>S145*H145</f>
        <v>0</v>
      </c>
      <c r="U145" s="41"/>
      <c r="V145" s="41"/>
      <c r="W145" s="41"/>
      <c r="X145" s="41"/>
      <c r="Y145" s="41"/>
      <c r="Z145" s="41"/>
      <c r="AA145" s="41"/>
      <c r="AB145" s="41"/>
      <c r="AC145" s="41"/>
      <c r="AD145" s="41"/>
      <c r="AE145" s="41"/>
      <c r="AR145" s="227" t="s">
        <v>186</v>
      </c>
      <c r="AT145" s="227" t="s">
        <v>182</v>
      </c>
      <c r="AU145" s="227" t="s">
        <v>83</v>
      </c>
      <c r="AY145" s="20" t="s">
        <v>180</v>
      </c>
      <c r="BE145" s="228">
        <f>IF(N145="základní",J145,0)</f>
        <v>0</v>
      </c>
      <c r="BF145" s="228">
        <f>IF(N145="snížená",J145,0)</f>
        <v>0</v>
      </c>
      <c r="BG145" s="228">
        <f>IF(N145="zákl. přenesená",J145,0)</f>
        <v>0</v>
      </c>
      <c r="BH145" s="228">
        <f>IF(N145="sníž. přenesená",J145,0)</f>
        <v>0</v>
      </c>
      <c r="BI145" s="228">
        <f>IF(N145="nulová",J145,0)</f>
        <v>0</v>
      </c>
      <c r="BJ145" s="20" t="s">
        <v>81</v>
      </c>
      <c r="BK145" s="228">
        <f>ROUND(I145*H145,2)</f>
        <v>0</v>
      </c>
      <c r="BL145" s="20" t="s">
        <v>186</v>
      </c>
      <c r="BM145" s="227" t="s">
        <v>1371</v>
      </c>
    </row>
    <row r="146" s="2" customFormat="1">
      <c r="A146" s="41"/>
      <c r="B146" s="42"/>
      <c r="C146" s="43"/>
      <c r="D146" s="236" t="s">
        <v>672</v>
      </c>
      <c r="E146" s="43"/>
      <c r="F146" s="289" t="s">
        <v>673</v>
      </c>
      <c r="G146" s="43"/>
      <c r="H146" s="43"/>
      <c r="I146" s="231"/>
      <c r="J146" s="43"/>
      <c r="K146" s="43"/>
      <c r="L146" s="47"/>
      <c r="M146" s="232"/>
      <c r="N146" s="233"/>
      <c r="O146" s="87"/>
      <c r="P146" s="87"/>
      <c r="Q146" s="87"/>
      <c r="R146" s="87"/>
      <c r="S146" s="87"/>
      <c r="T146" s="88"/>
      <c r="U146" s="41"/>
      <c r="V146" s="41"/>
      <c r="W146" s="41"/>
      <c r="X146" s="41"/>
      <c r="Y146" s="41"/>
      <c r="Z146" s="41"/>
      <c r="AA146" s="41"/>
      <c r="AB146" s="41"/>
      <c r="AC146" s="41"/>
      <c r="AD146" s="41"/>
      <c r="AE146" s="41"/>
      <c r="AT146" s="20" t="s">
        <v>672</v>
      </c>
      <c r="AU146" s="20" t="s">
        <v>83</v>
      </c>
    </row>
    <row r="147" s="2" customFormat="1" ht="24.15" customHeight="1">
      <c r="A147" s="41"/>
      <c r="B147" s="42"/>
      <c r="C147" s="216" t="s">
        <v>378</v>
      </c>
      <c r="D147" s="216" t="s">
        <v>182</v>
      </c>
      <c r="E147" s="217" t="s">
        <v>1372</v>
      </c>
      <c r="F147" s="218" t="s">
        <v>1373</v>
      </c>
      <c r="G147" s="219" t="s">
        <v>246</v>
      </c>
      <c r="H147" s="220">
        <v>2</v>
      </c>
      <c r="I147" s="221"/>
      <c r="J147" s="222">
        <f>ROUND(I147*H147,2)</f>
        <v>0</v>
      </c>
      <c r="K147" s="218" t="s">
        <v>19</v>
      </c>
      <c r="L147" s="47"/>
      <c r="M147" s="223" t="s">
        <v>19</v>
      </c>
      <c r="N147" s="224" t="s">
        <v>45</v>
      </c>
      <c r="O147" s="87"/>
      <c r="P147" s="225">
        <f>O147*H147</f>
        <v>0</v>
      </c>
      <c r="Q147" s="225">
        <v>0</v>
      </c>
      <c r="R147" s="225">
        <f>Q147*H147</f>
        <v>0</v>
      </c>
      <c r="S147" s="225">
        <v>0</v>
      </c>
      <c r="T147" s="226">
        <f>S147*H147</f>
        <v>0</v>
      </c>
      <c r="U147" s="41"/>
      <c r="V147" s="41"/>
      <c r="W147" s="41"/>
      <c r="X147" s="41"/>
      <c r="Y147" s="41"/>
      <c r="Z147" s="41"/>
      <c r="AA147" s="41"/>
      <c r="AB147" s="41"/>
      <c r="AC147" s="41"/>
      <c r="AD147" s="41"/>
      <c r="AE147" s="41"/>
      <c r="AR147" s="227" t="s">
        <v>186</v>
      </c>
      <c r="AT147" s="227" t="s">
        <v>182</v>
      </c>
      <c r="AU147" s="227" t="s">
        <v>83</v>
      </c>
      <c r="AY147" s="20" t="s">
        <v>180</v>
      </c>
      <c r="BE147" s="228">
        <f>IF(N147="základní",J147,0)</f>
        <v>0</v>
      </c>
      <c r="BF147" s="228">
        <f>IF(N147="snížená",J147,0)</f>
        <v>0</v>
      </c>
      <c r="BG147" s="228">
        <f>IF(N147="zákl. přenesená",J147,0)</f>
        <v>0</v>
      </c>
      <c r="BH147" s="228">
        <f>IF(N147="sníž. přenesená",J147,0)</f>
        <v>0</v>
      </c>
      <c r="BI147" s="228">
        <f>IF(N147="nulová",J147,0)</f>
        <v>0</v>
      </c>
      <c r="BJ147" s="20" t="s">
        <v>81</v>
      </c>
      <c r="BK147" s="228">
        <f>ROUND(I147*H147,2)</f>
        <v>0</v>
      </c>
      <c r="BL147" s="20" t="s">
        <v>186</v>
      </c>
      <c r="BM147" s="227" t="s">
        <v>1374</v>
      </c>
    </row>
    <row r="148" s="2" customFormat="1">
      <c r="A148" s="41"/>
      <c r="B148" s="42"/>
      <c r="C148" s="43"/>
      <c r="D148" s="236" t="s">
        <v>672</v>
      </c>
      <c r="E148" s="43"/>
      <c r="F148" s="289" t="s">
        <v>673</v>
      </c>
      <c r="G148" s="43"/>
      <c r="H148" s="43"/>
      <c r="I148" s="231"/>
      <c r="J148" s="43"/>
      <c r="K148" s="43"/>
      <c r="L148" s="47"/>
      <c r="M148" s="232"/>
      <c r="N148" s="233"/>
      <c r="O148" s="87"/>
      <c r="P148" s="87"/>
      <c r="Q148" s="87"/>
      <c r="R148" s="87"/>
      <c r="S148" s="87"/>
      <c r="T148" s="88"/>
      <c r="U148" s="41"/>
      <c r="V148" s="41"/>
      <c r="W148" s="41"/>
      <c r="X148" s="41"/>
      <c r="Y148" s="41"/>
      <c r="Z148" s="41"/>
      <c r="AA148" s="41"/>
      <c r="AB148" s="41"/>
      <c r="AC148" s="41"/>
      <c r="AD148" s="41"/>
      <c r="AE148" s="41"/>
      <c r="AT148" s="20" t="s">
        <v>672</v>
      </c>
      <c r="AU148" s="20" t="s">
        <v>83</v>
      </c>
    </row>
    <row r="149" s="2" customFormat="1" ht="24.15" customHeight="1">
      <c r="A149" s="41"/>
      <c r="B149" s="42"/>
      <c r="C149" s="216" t="s">
        <v>383</v>
      </c>
      <c r="D149" s="216" t="s">
        <v>182</v>
      </c>
      <c r="E149" s="217" t="s">
        <v>1375</v>
      </c>
      <c r="F149" s="218" t="s">
        <v>1376</v>
      </c>
      <c r="G149" s="219" t="s">
        <v>246</v>
      </c>
      <c r="H149" s="220">
        <v>1</v>
      </c>
      <c r="I149" s="221"/>
      <c r="J149" s="222">
        <f>ROUND(I149*H149,2)</f>
        <v>0</v>
      </c>
      <c r="K149" s="218" t="s">
        <v>19</v>
      </c>
      <c r="L149" s="47"/>
      <c r="M149" s="223" t="s">
        <v>19</v>
      </c>
      <c r="N149" s="224" t="s">
        <v>45</v>
      </c>
      <c r="O149" s="87"/>
      <c r="P149" s="225">
        <f>O149*H149</f>
        <v>0</v>
      </c>
      <c r="Q149" s="225">
        <v>0</v>
      </c>
      <c r="R149" s="225">
        <f>Q149*H149</f>
        <v>0</v>
      </c>
      <c r="S149" s="225">
        <v>0</v>
      </c>
      <c r="T149" s="226">
        <f>S149*H149</f>
        <v>0</v>
      </c>
      <c r="U149" s="41"/>
      <c r="V149" s="41"/>
      <c r="W149" s="41"/>
      <c r="X149" s="41"/>
      <c r="Y149" s="41"/>
      <c r="Z149" s="41"/>
      <c r="AA149" s="41"/>
      <c r="AB149" s="41"/>
      <c r="AC149" s="41"/>
      <c r="AD149" s="41"/>
      <c r="AE149" s="41"/>
      <c r="AR149" s="227" t="s">
        <v>186</v>
      </c>
      <c r="AT149" s="227" t="s">
        <v>182</v>
      </c>
      <c r="AU149" s="227" t="s">
        <v>83</v>
      </c>
      <c r="AY149" s="20" t="s">
        <v>180</v>
      </c>
      <c r="BE149" s="228">
        <f>IF(N149="základní",J149,0)</f>
        <v>0</v>
      </c>
      <c r="BF149" s="228">
        <f>IF(N149="snížená",J149,0)</f>
        <v>0</v>
      </c>
      <c r="BG149" s="228">
        <f>IF(N149="zákl. přenesená",J149,0)</f>
        <v>0</v>
      </c>
      <c r="BH149" s="228">
        <f>IF(N149="sníž. přenesená",J149,0)</f>
        <v>0</v>
      </c>
      <c r="BI149" s="228">
        <f>IF(N149="nulová",J149,0)</f>
        <v>0</v>
      </c>
      <c r="BJ149" s="20" t="s">
        <v>81</v>
      </c>
      <c r="BK149" s="228">
        <f>ROUND(I149*H149,2)</f>
        <v>0</v>
      </c>
      <c r="BL149" s="20" t="s">
        <v>186</v>
      </c>
      <c r="BM149" s="227" t="s">
        <v>1377</v>
      </c>
    </row>
    <row r="150" s="2" customFormat="1">
      <c r="A150" s="41"/>
      <c r="B150" s="42"/>
      <c r="C150" s="43"/>
      <c r="D150" s="236" t="s">
        <v>672</v>
      </c>
      <c r="E150" s="43"/>
      <c r="F150" s="289" t="s">
        <v>673</v>
      </c>
      <c r="G150" s="43"/>
      <c r="H150" s="43"/>
      <c r="I150" s="231"/>
      <c r="J150" s="43"/>
      <c r="K150" s="43"/>
      <c r="L150" s="47"/>
      <c r="M150" s="232"/>
      <c r="N150" s="233"/>
      <c r="O150" s="87"/>
      <c r="P150" s="87"/>
      <c r="Q150" s="87"/>
      <c r="R150" s="87"/>
      <c r="S150" s="87"/>
      <c r="T150" s="88"/>
      <c r="U150" s="41"/>
      <c r="V150" s="41"/>
      <c r="W150" s="41"/>
      <c r="X150" s="41"/>
      <c r="Y150" s="41"/>
      <c r="Z150" s="41"/>
      <c r="AA150" s="41"/>
      <c r="AB150" s="41"/>
      <c r="AC150" s="41"/>
      <c r="AD150" s="41"/>
      <c r="AE150" s="41"/>
      <c r="AT150" s="20" t="s">
        <v>672</v>
      </c>
      <c r="AU150" s="20" t="s">
        <v>83</v>
      </c>
    </row>
    <row r="151" s="2" customFormat="1" ht="16.5" customHeight="1">
      <c r="A151" s="41"/>
      <c r="B151" s="42"/>
      <c r="C151" s="216" t="s">
        <v>389</v>
      </c>
      <c r="D151" s="216" t="s">
        <v>182</v>
      </c>
      <c r="E151" s="217" t="s">
        <v>1343</v>
      </c>
      <c r="F151" s="218" t="s">
        <v>1344</v>
      </c>
      <c r="G151" s="219" t="s">
        <v>246</v>
      </c>
      <c r="H151" s="220">
        <v>6</v>
      </c>
      <c r="I151" s="221"/>
      <c r="J151" s="222">
        <f>ROUND(I151*H151,2)</f>
        <v>0</v>
      </c>
      <c r="K151" s="218" t="s">
        <v>19</v>
      </c>
      <c r="L151" s="47"/>
      <c r="M151" s="223" t="s">
        <v>19</v>
      </c>
      <c r="N151" s="224" t="s">
        <v>45</v>
      </c>
      <c r="O151" s="87"/>
      <c r="P151" s="225">
        <f>O151*H151</f>
        <v>0</v>
      </c>
      <c r="Q151" s="225">
        <v>0</v>
      </c>
      <c r="R151" s="225">
        <f>Q151*H151</f>
        <v>0</v>
      </c>
      <c r="S151" s="225">
        <v>0</v>
      </c>
      <c r="T151" s="226">
        <f>S151*H151</f>
        <v>0</v>
      </c>
      <c r="U151" s="41"/>
      <c r="V151" s="41"/>
      <c r="W151" s="41"/>
      <c r="X151" s="41"/>
      <c r="Y151" s="41"/>
      <c r="Z151" s="41"/>
      <c r="AA151" s="41"/>
      <c r="AB151" s="41"/>
      <c r="AC151" s="41"/>
      <c r="AD151" s="41"/>
      <c r="AE151" s="41"/>
      <c r="AR151" s="227" t="s">
        <v>186</v>
      </c>
      <c r="AT151" s="227" t="s">
        <v>182</v>
      </c>
      <c r="AU151" s="227" t="s">
        <v>83</v>
      </c>
      <c r="AY151" s="20" t="s">
        <v>180</v>
      </c>
      <c r="BE151" s="228">
        <f>IF(N151="základní",J151,0)</f>
        <v>0</v>
      </c>
      <c r="BF151" s="228">
        <f>IF(N151="snížená",J151,0)</f>
        <v>0</v>
      </c>
      <c r="BG151" s="228">
        <f>IF(N151="zákl. přenesená",J151,0)</f>
        <v>0</v>
      </c>
      <c r="BH151" s="228">
        <f>IF(N151="sníž. přenesená",J151,0)</f>
        <v>0</v>
      </c>
      <c r="BI151" s="228">
        <f>IF(N151="nulová",J151,0)</f>
        <v>0</v>
      </c>
      <c r="BJ151" s="20" t="s">
        <v>81</v>
      </c>
      <c r="BK151" s="228">
        <f>ROUND(I151*H151,2)</f>
        <v>0</v>
      </c>
      <c r="BL151" s="20" t="s">
        <v>186</v>
      </c>
      <c r="BM151" s="227" t="s">
        <v>1378</v>
      </c>
    </row>
    <row r="152" s="12" customFormat="1" ht="22.8" customHeight="1">
      <c r="A152" s="12"/>
      <c r="B152" s="200"/>
      <c r="C152" s="201"/>
      <c r="D152" s="202" t="s">
        <v>73</v>
      </c>
      <c r="E152" s="214" t="s">
        <v>1379</v>
      </c>
      <c r="F152" s="214" t="s">
        <v>1380</v>
      </c>
      <c r="G152" s="201"/>
      <c r="H152" s="201"/>
      <c r="I152" s="204"/>
      <c r="J152" s="215">
        <f>BK152</f>
        <v>0</v>
      </c>
      <c r="K152" s="201"/>
      <c r="L152" s="206"/>
      <c r="M152" s="207"/>
      <c r="N152" s="208"/>
      <c r="O152" s="208"/>
      <c r="P152" s="209">
        <f>SUM(P153:P181)</f>
        <v>0</v>
      </c>
      <c r="Q152" s="208"/>
      <c r="R152" s="209">
        <f>SUM(R153:R181)</f>
        <v>0</v>
      </c>
      <c r="S152" s="208"/>
      <c r="T152" s="210">
        <f>SUM(T153:T181)</f>
        <v>0</v>
      </c>
      <c r="U152" s="12"/>
      <c r="V152" s="12"/>
      <c r="W152" s="12"/>
      <c r="X152" s="12"/>
      <c r="Y152" s="12"/>
      <c r="Z152" s="12"/>
      <c r="AA152" s="12"/>
      <c r="AB152" s="12"/>
      <c r="AC152" s="12"/>
      <c r="AD152" s="12"/>
      <c r="AE152" s="12"/>
      <c r="AR152" s="211" t="s">
        <v>81</v>
      </c>
      <c r="AT152" s="212" t="s">
        <v>73</v>
      </c>
      <c r="AU152" s="212" t="s">
        <v>81</v>
      </c>
      <c r="AY152" s="211" t="s">
        <v>180</v>
      </c>
      <c r="BK152" s="213">
        <f>SUM(BK153:BK181)</f>
        <v>0</v>
      </c>
    </row>
    <row r="153" s="2" customFormat="1" ht="24.15" customHeight="1">
      <c r="A153" s="41"/>
      <c r="B153" s="42"/>
      <c r="C153" s="216" t="s">
        <v>394</v>
      </c>
      <c r="D153" s="216" t="s">
        <v>182</v>
      </c>
      <c r="E153" s="217" t="s">
        <v>1381</v>
      </c>
      <c r="F153" s="218" t="s">
        <v>1382</v>
      </c>
      <c r="G153" s="219" t="s">
        <v>246</v>
      </c>
      <c r="H153" s="220">
        <v>1</v>
      </c>
      <c r="I153" s="221"/>
      <c r="J153" s="222">
        <f>ROUND(I153*H153,2)</f>
        <v>0</v>
      </c>
      <c r="K153" s="218" t="s">
        <v>19</v>
      </c>
      <c r="L153" s="47"/>
      <c r="M153" s="223" t="s">
        <v>19</v>
      </c>
      <c r="N153" s="224" t="s">
        <v>45</v>
      </c>
      <c r="O153" s="87"/>
      <c r="P153" s="225">
        <f>O153*H153</f>
        <v>0</v>
      </c>
      <c r="Q153" s="225">
        <v>0</v>
      </c>
      <c r="R153" s="225">
        <f>Q153*H153</f>
        <v>0</v>
      </c>
      <c r="S153" s="225">
        <v>0</v>
      </c>
      <c r="T153" s="226">
        <f>S153*H153</f>
        <v>0</v>
      </c>
      <c r="U153" s="41"/>
      <c r="V153" s="41"/>
      <c r="W153" s="41"/>
      <c r="X153" s="41"/>
      <c r="Y153" s="41"/>
      <c r="Z153" s="41"/>
      <c r="AA153" s="41"/>
      <c r="AB153" s="41"/>
      <c r="AC153" s="41"/>
      <c r="AD153" s="41"/>
      <c r="AE153" s="41"/>
      <c r="AR153" s="227" t="s">
        <v>186</v>
      </c>
      <c r="AT153" s="227" t="s">
        <v>182</v>
      </c>
      <c r="AU153" s="227" t="s">
        <v>83</v>
      </c>
      <c r="AY153" s="20" t="s">
        <v>180</v>
      </c>
      <c r="BE153" s="228">
        <f>IF(N153="základní",J153,0)</f>
        <v>0</v>
      </c>
      <c r="BF153" s="228">
        <f>IF(N153="snížená",J153,0)</f>
        <v>0</v>
      </c>
      <c r="BG153" s="228">
        <f>IF(N153="zákl. přenesená",J153,0)</f>
        <v>0</v>
      </c>
      <c r="BH153" s="228">
        <f>IF(N153="sníž. přenesená",J153,0)</f>
        <v>0</v>
      </c>
      <c r="BI153" s="228">
        <f>IF(N153="nulová",J153,0)</f>
        <v>0</v>
      </c>
      <c r="BJ153" s="20" t="s">
        <v>81</v>
      </c>
      <c r="BK153" s="228">
        <f>ROUND(I153*H153,2)</f>
        <v>0</v>
      </c>
      <c r="BL153" s="20" t="s">
        <v>186</v>
      </c>
      <c r="BM153" s="227" t="s">
        <v>1383</v>
      </c>
    </row>
    <row r="154" s="2" customFormat="1">
      <c r="A154" s="41"/>
      <c r="B154" s="42"/>
      <c r="C154" s="43"/>
      <c r="D154" s="236" t="s">
        <v>672</v>
      </c>
      <c r="E154" s="43"/>
      <c r="F154" s="289" t="s">
        <v>673</v>
      </c>
      <c r="G154" s="43"/>
      <c r="H154" s="43"/>
      <c r="I154" s="231"/>
      <c r="J154" s="43"/>
      <c r="K154" s="43"/>
      <c r="L154" s="47"/>
      <c r="M154" s="232"/>
      <c r="N154" s="233"/>
      <c r="O154" s="87"/>
      <c r="P154" s="87"/>
      <c r="Q154" s="87"/>
      <c r="R154" s="87"/>
      <c r="S154" s="87"/>
      <c r="T154" s="88"/>
      <c r="U154" s="41"/>
      <c r="V154" s="41"/>
      <c r="W154" s="41"/>
      <c r="X154" s="41"/>
      <c r="Y154" s="41"/>
      <c r="Z154" s="41"/>
      <c r="AA154" s="41"/>
      <c r="AB154" s="41"/>
      <c r="AC154" s="41"/>
      <c r="AD154" s="41"/>
      <c r="AE154" s="41"/>
      <c r="AT154" s="20" t="s">
        <v>672</v>
      </c>
      <c r="AU154" s="20" t="s">
        <v>83</v>
      </c>
    </row>
    <row r="155" s="2" customFormat="1" ht="24.15" customHeight="1">
      <c r="A155" s="41"/>
      <c r="B155" s="42"/>
      <c r="C155" s="216" t="s">
        <v>409</v>
      </c>
      <c r="D155" s="216" t="s">
        <v>182</v>
      </c>
      <c r="E155" s="217" t="s">
        <v>1384</v>
      </c>
      <c r="F155" s="218" t="s">
        <v>1385</v>
      </c>
      <c r="G155" s="219" t="s">
        <v>246</v>
      </c>
      <c r="H155" s="220">
        <v>1</v>
      </c>
      <c r="I155" s="221"/>
      <c r="J155" s="222">
        <f>ROUND(I155*H155,2)</f>
        <v>0</v>
      </c>
      <c r="K155" s="218" t="s">
        <v>19</v>
      </c>
      <c r="L155" s="47"/>
      <c r="M155" s="223" t="s">
        <v>19</v>
      </c>
      <c r="N155" s="224" t="s">
        <v>45</v>
      </c>
      <c r="O155" s="87"/>
      <c r="P155" s="225">
        <f>O155*H155</f>
        <v>0</v>
      </c>
      <c r="Q155" s="225">
        <v>0</v>
      </c>
      <c r="R155" s="225">
        <f>Q155*H155</f>
        <v>0</v>
      </c>
      <c r="S155" s="225">
        <v>0</v>
      </c>
      <c r="T155" s="226">
        <f>S155*H155</f>
        <v>0</v>
      </c>
      <c r="U155" s="41"/>
      <c r="V155" s="41"/>
      <c r="W155" s="41"/>
      <c r="X155" s="41"/>
      <c r="Y155" s="41"/>
      <c r="Z155" s="41"/>
      <c r="AA155" s="41"/>
      <c r="AB155" s="41"/>
      <c r="AC155" s="41"/>
      <c r="AD155" s="41"/>
      <c r="AE155" s="41"/>
      <c r="AR155" s="227" t="s">
        <v>186</v>
      </c>
      <c r="AT155" s="227" t="s">
        <v>182</v>
      </c>
      <c r="AU155" s="227" t="s">
        <v>83</v>
      </c>
      <c r="AY155" s="20" t="s">
        <v>180</v>
      </c>
      <c r="BE155" s="228">
        <f>IF(N155="základní",J155,0)</f>
        <v>0</v>
      </c>
      <c r="BF155" s="228">
        <f>IF(N155="snížená",J155,0)</f>
        <v>0</v>
      </c>
      <c r="BG155" s="228">
        <f>IF(N155="zákl. přenesená",J155,0)</f>
        <v>0</v>
      </c>
      <c r="BH155" s="228">
        <f>IF(N155="sníž. přenesená",J155,0)</f>
        <v>0</v>
      </c>
      <c r="BI155" s="228">
        <f>IF(N155="nulová",J155,0)</f>
        <v>0</v>
      </c>
      <c r="BJ155" s="20" t="s">
        <v>81</v>
      </c>
      <c r="BK155" s="228">
        <f>ROUND(I155*H155,2)</f>
        <v>0</v>
      </c>
      <c r="BL155" s="20" t="s">
        <v>186</v>
      </c>
      <c r="BM155" s="227" t="s">
        <v>1386</v>
      </c>
    </row>
    <row r="156" s="2" customFormat="1">
      <c r="A156" s="41"/>
      <c r="B156" s="42"/>
      <c r="C156" s="43"/>
      <c r="D156" s="236" t="s">
        <v>672</v>
      </c>
      <c r="E156" s="43"/>
      <c r="F156" s="289" t="s">
        <v>673</v>
      </c>
      <c r="G156" s="43"/>
      <c r="H156" s="43"/>
      <c r="I156" s="231"/>
      <c r="J156" s="43"/>
      <c r="K156" s="43"/>
      <c r="L156" s="47"/>
      <c r="M156" s="232"/>
      <c r="N156" s="233"/>
      <c r="O156" s="87"/>
      <c r="P156" s="87"/>
      <c r="Q156" s="87"/>
      <c r="R156" s="87"/>
      <c r="S156" s="87"/>
      <c r="T156" s="88"/>
      <c r="U156" s="41"/>
      <c r="V156" s="41"/>
      <c r="W156" s="41"/>
      <c r="X156" s="41"/>
      <c r="Y156" s="41"/>
      <c r="Z156" s="41"/>
      <c r="AA156" s="41"/>
      <c r="AB156" s="41"/>
      <c r="AC156" s="41"/>
      <c r="AD156" s="41"/>
      <c r="AE156" s="41"/>
      <c r="AT156" s="20" t="s">
        <v>672</v>
      </c>
      <c r="AU156" s="20" t="s">
        <v>83</v>
      </c>
    </row>
    <row r="157" s="2" customFormat="1" ht="16.5" customHeight="1">
      <c r="A157" s="41"/>
      <c r="B157" s="42"/>
      <c r="C157" s="216" t="s">
        <v>418</v>
      </c>
      <c r="D157" s="216" t="s">
        <v>182</v>
      </c>
      <c r="E157" s="217" t="s">
        <v>1387</v>
      </c>
      <c r="F157" s="218" t="s">
        <v>1388</v>
      </c>
      <c r="G157" s="219" t="s">
        <v>246</v>
      </c>
      <c r="H157" s="220">
        <v>1</v>
      </c>
      <c r="I157" s="221"/>
      <c r="J157" s="222">
        <f>ROUND(I157*H157,2)</f>
        <v>0</v>
      </c>
      <c r="K157" s="218" t="s">
        <v>19</v>
      </c>
      <c r="L157" s="47"/>
      <c r="M157" s="223" t="s">
        <v>19</v>
      </c>
      <c r="N157" s="224" t="s">
        <v>45</v>
      </c>
      <c r="O157" s="87"/>
      <c r="P157" s="225">
        <f>O157*H157</f>
        <v>0</v>
      </c>
      <c r="Q157" s="225">
        <v>0</v>
      </c>
      <c r="R157" s="225">
        <f>Q157*H157</f>
        <v>0</v>
      </c>
      <c r="S157" s="225">
        <v>0</v>
      </c>
      <c r="T157" s="226">
        <f>S157*H157</f>
        <v>0</v>
      </c>
      <c r="U157" s="41"/>
      <c r="V157" s="41"/>
      <c r="W157" s="41"/>
      <c r="X157" s="41"/>
      <c r="Y157" s="41"/>
      <c r="Z157" s="41"/>
      <c r="AA157" s="41"/>
      <c r="AB157" s="41"/>
      <c r="AC157" s="41"/>
      <c r="AD157" s="41"/>
      <c r="AE157" s="41"/>
      <c r="AR157" s="227" t="s">
        <v>186</v>
      </c>
      <c r="AT157" s="227" t="s">
        <v>182</v>
      </c>
      <c r="AU157" s="227" t="s">
        <v>83</v>
      </c>
      <c r="AY157" s="20" t="s">
        <v>180</v>
      </c>
      <c r="BE157" s="228">
        <f>IF(N157="základní",J157,0)</f>
        <v>0</v>
      </c>
      <c r="BF157" s="228">
        <f>IF(N157="snížená",J157,0)</f>
        <v>0</v>
      </c>
      <c r="BG157" s="228">
        <f>IF(N157="zákl. přenesená",J157,0)</f>
        <v>0</v>
      </c>
      <c r="BH157" s="228">
        <f>IF(N157="sníž. přenesená",J157,0)</f>
        <v>0</v>
      </c>
      <c r="BI157" s="228">
        <f>IF(N157="nulová",J157,0)</f>
        <v>0</v>
      </c>
      <c r="BJ157" s="20" t="s">
        <v>81</v>
      </c>
      <c r="BK157" s="228">
        <f>ROUND(I157*H157,2)</f>
        <v>0</v>
      </c>
      <c r="BL157" s="20" t="s">
        <v>186</v>
      </c>
      <c r="BM157" s="227" t="s">
        <v>1389</v>
      </c>
    </row>
    <row r="158" s="2" customFormat="1">
      <c r="A158" s="41"/>
      <c r="B158" s="42"/>
      <c r="C158" s="43"/>
      <c r="D158" s="236" t="s">
        <v>672</v>
      </c>
      <c r="E158" s="43"/>
      <c r="F158" s="289" t="s">
        <v>673</v>
      </c>
      <c r="G158" s="43"/>
      <c r="H158" s="43"/>
      <c r="I158" s="231"/>
      <c r="J158" s="43"/>
      <c r="K158" s="43"/>
      <c r="L158" s="47"/>
      <c r="M158" s="232"/>
      <c r="N158" s="233"/>
      <c r="O158" s="87"/>
      <c r="P158" s="87"/>
      <c r="Q158" s="87"/>
      <c r="R158" s="87"/>
      <c r="S158" s="87"/>
      <c r="T158" s="88"/>
      <c r="U158" s="41"/>
      <c r="V158" s="41"/>
      <c r="W158" s="41"/>
      <c r="X158" s="41"/>
      <c r="Y158" s="41"/>
      <c r="Z158" s="41"/>
      <c r="AA158" s="41"/>
      <c r="AB158" s="41"/>
      <c r="AC158" s="41"/>
      <c r="AD158" s="41"/>
      <c r="AE158" s="41"/>
      <c r="AT158" s="20" t="s">
        <v>672</v>
      </c>
      <c r="AU158" s="20" t="s">
        <v>83</v>
      </c>
    </row>
    <row r="159" s="2" customFormat="1" ht="24.15" customHeight="1">
      <c r="A159" s="41"/>
      <c r="B159" s="42"/>
      <c r="C159" s="216" t="s">
        <v>423</v>
      </c>
      <c r="D159" s="216" t="s">
        <v>182</v>
      </c>
      <c r="E159" s="217" t="s">
        <v>1390</v>
      </c>
      <c r="F159" s="218" t="s">
        <v>1391</v>
      </c>
      <c r="G159" s="219" t="s">
        <v>246</v>
      </c>
      <c r="H159" s="220">
        <v>1</v>
      </c>
      <c r="I159" s="221"/>
      <c r="J159" s="222">
        <f>ROUND(I159*H159,2)</f>
        <v>0</v>
      </c>
      <c r="K159" s="218" t="s">
        <v>19</v>
      </c>
      <c r="L159" s="47"/>
      <c r="M159" s="223" t="s">
        <v>19</v>
      </c>
      <c r="N159" s="224" t="s">
        <v>45</v>
      </c>
      <c r="O159" s="87"/>
      <c r="P159" s="225">
        <f>O159*H159</f>
        <v>0</v>
      </c>
      <c r="Q159" s="225">
        <v>0</v>
      </c>
      <c r="R159" s="225">
        <f>Q159*H159</f>
        <v>0</v>
      </c>
      <c r="S159" s="225">
        <v>0</v>
      </c>
      <c r="T159" s="226">
        <f>S159*H159</f>
        <v>0</v>
      </c>
      <c r="U159" s="41"/>
      <c r="V159" s="41"/>
      <c r="W159" s="41"/>
      <c r="X159" s="41"/>
      <c r="Y159" s="41"/>
      <c r="Z159" s="41"/>
      <c r="AA159" s="41"/>
      <c r="AB159" s="41"/>
      <c r="AC159" s="41"/>
      <c r="AD159" s="41"/>
      <c r="AE159" s="41"/>
      <c r="AR159" s="227" t="s">
        <v>186</v>
      </c>
      <c r="AT159" s="227" t="s">
        <v>182</v>
      </c>
      <c r="AU159" s="227" t="s">
        <v>83</v>
      </c>
      <c r="AY159" s="20" t="s">
        <v>180</v>
      </c>
      <c r="BE159" s="228">
        <f>IF(N159="základní",J159,0)</f>
        <v>0</v>
      </c>
      <c r="BF159" s="228">
        <f>IF(N159="snížená",J159,0)</f>
        <v>0</v>
      </c>
      <c r="BG159" s="228">
        <f>IF(N159="zákl. přenesená",J159,0)</f>
        <v>0</v>
      </c>
      <c r="BH159" s="228">
        <f>IF(N159="sníž. přenesená",J159,0)</f>
        <v>0</v>
      </c>
      <c r="BI159" s="228">
        <f>IF(N159="nulová",J159,0)</f>
        <v>0</v>
      </c>
      <c r="BJ159" s="20" t="s">
        <v>81</v>
      </c>
      <c r="BK159" s="228">
        <f>ROUND(I159*H159,2)</f>
        <v>0</v>
      </c>
      <c r="BL159" s="20" t="s">
        <v>186</v>
      </c>
      <c r="BM159" s="227" t="s">
        <v>1392</v>
      </c>
    </row>
    <row r="160" s="2" customFormat="1">
      <c r="A160" s="41"/>
      <c r="B160" s="42"/>
      <c r="C160" s="43"/>
      <c r="D160" s="236" t="s">
        <v>672</v>
      </c>
      <c r="E160" s="43"/>
      <c r="F160" s="289" t="s">
        <v>673</v>
      </c>
      <c r="G160" s="43"/>
      <c r="H160" s="43"/>
      <c r="I160" s="231"/>
      <c r="J160" s="43"/>
      <c r="K160" s="43"/>
      <c r="L160" s="47"/>
      <c r="M160" s="232"/>
      <c r="N160" s="233"/>
      <c r="O160" s="87"/>
      <c r="P160" s="87"/>
      <c r="Q160" s="87"/>
      <c r="R160" s="87"/>
      <c r="S160" s="87"/>
      <c r="T160" s="88"/>
      <c r="U160" s="41"/>
      <c r="V160" s="41"/>
      <c r="W160" s="41"/>
      <c r="X160" s="41"/>
      <c r="Y160" s="41"/>
      <c r="Z160" s="41"/>
      <c r="AA160" s="41"/>
      <c r="AB160" s="41"/>
      <c r="AC160" s="41"/>
      <c r="AD160" s="41"/>
      <c r="AE160" s="41"/>
      <c r="AT160" s="20" t="s">
        <v>672</v>
      </c>
      <c r="AU160" s="20" t="s">
        <v>83</v>
      </c>
    </row>
    <row r="161" s="2" customFormat="1" ht="21.75" customHeight="1">
      <c r="A161" s="41"/>
      <c r="B161" s="42"/>
      <c r="C161" s="216" t="s">
        <v>429</v>
      </c>
      <c r="D161" s="216" t="s">
        <v>182</v>
      </c>
      <c r="E161" s="217" t="s">
        <v>1393</v>
      </c>
      <c r="F161" s="218" t="s">
        <v>1394</v>
      </c>
      <c r="G161" s="219" t="s">
        <v>246</v>
      </c>
      <c r="H161" s="220">
        <v>1</v>
      </c>
      <c r="I161" s="221"/>
      <c r="J161" s="222">
        <f>ROUND(I161*H161,2)</f>
        <v>0</v>
      </c>
      <c r="K161" s="218" t="s">
        <v>19</v>
      </c>
      <c r="L161" s="47"/>
      <c r="M161" s="223" t="s">
        <v>19</v>
      </c>
      <c r="N161" s="224" t="s">
        <v>45</v>
      </c>
      <c r="O161" s="87"/>
      <c r="P161" s="225">
        <f>O161*H161</f>
        <v>0</v>
      </c>
      <c r="Q161" s="225">
        <v>0</v>
      </c>
      <c r="R161" s="225">
        <f>Q161*H161</f>
        <v>0</v>
      </c>
      <c r="S161" s="225">
        <v>0</v>
      </c>
      <c r="T161" s="226">
        <f>S161*H161</f>
        <v>0</v>
      </c>
      <c r="U161" s="41"/>
      <c r="V161" s="41"/>
      <c r="W161" s="41"/>
      <c r="X161" s="41"/>
      <c r="Y161" s="41"/>
      <c r="Z161" s="41"/>
      <c r="AA161" s="41"/>
      <c r="AB161" s="41"/>
      <c r="AC161" s="41"/>
      <c r="AD161" s="41"/>
      <c r="AE161" s="41"/>
      <c r="AR161" s="227" t="s">
        <v>186</v>
      </c>
      <c r="AT161" s="227" t="s">
        <v>182</v>
      </c>
      <c r="AU161" s="227" t="s">
        <v>83</v>
      </c>
      <c r="AY161" s="20" t="s">
        <v>180</v>
      </c>
      <c r="BE161" s="228">
        <f>IF(N161="základní",J161,0)</f>
        <v>0</v>
      </c>
      <c r="BF161" s="228">
        <f>IF(N161="snížená",J161,0)</f>
        <v>0</v>
      </c>
      <c r="BG161" s="228">
        <f>IF(N161="zákl. přenesená",J161,0)</f>
        <v>0</v>
      </c>
      <c r="BH161" s="228">
        <f>IF(N161="sníž. přenesená",J161,0)</f>
        <v>0</v>
      </c>
      <c r="BI161" s="228">
        <f>IF(N161="nulová",J161,0)</f>
        <v>0</v>
      </c>
      <c r="BJ161" s="20" t="s">
        <v>81</v>
      </c>
      <c r="BK161" s="228">
        <f>ROUND(I161*H161,2)</f>
        <v>0</v>
      </c>
      <c r="BL161" s="20" t="s">
        <v>186</v>
      </c>
      <c r="BM161" s="227" t="s">
        <v>1395</v>
      </c>
    </row>
    <row r="162" s="2" customFormat="1">
      <c r="A162" s="41"/>
      <c r="B162" s="42"/>
      <c r="C162" s="43"/>
      <c r="D162" s="236" t="s">
        <v>672</v>
      </c>
      <c r="E162" s="43"/>
      <c r="F162" s="289" t="s">
        <v>673</v>
      </c>
      <c r="G162" s="43"/>
      <c r="H162" s="43"/>
      <c r="I162" s="231"/>
      <c r="J162" s="43"/>
      <c r="K162" s="43"/>
      <c r="L162" s="47"/>
      <c r="M162" s="232"/>
      <c r="N162" s="233"/>
      <c r="O162" s="87"/>
      <c r="P162" s="87"/>
      <c r="Q162" s="87"/>
      <c r="R162" s="87"/>
      <c r="S162" s="87"/>
      <c r="T162" s="88"/>
      <c r="U162" s="41"/>
      <c r="V162" s="41"/>
      <c r="W162" s="41"/>
      <c r="X162" s="41"/>
      <c r="Y162" s="41"/>
      <c r="Z162" s="41"/>
      <c r="AA162" s="41"/>
      <c r="AB162" s="41"/>
      <c r="AC162" s="41"/>
      <c r="AD162" s="41"/>
      <c r="AE162" s="41"/>
      <c r="AT162" s="20" t="s">
        <v>672</v>
      </c>
      <c r="AU162" s="20" t="s">
        <v>83</v>
      </c>
    </row>
    <row r="163" s="2" customFormat="1" ht="24.15" customHeight="1">
      <c r="A163" s="41"/>
      <c r="B163" s="42"/>
      <c r="C163" s="216" t="s">
        <v>436</v>
      </c>
      <c r="D163" s="216" t="s">
        <v>182</v>
      </c>
      <c r="E163" s="217" t="s">
        <v>1396</v>
      </c>
      <c r="F163" s="218" t="s">
        <v>1397</v>
      </c>
      <c r="G163" s="219" t="s">
        <v>246</v>
      </c>
      <c r="H163" s="220">
        <v>1</v>
      </c>
      <c r="I163" s="221"/>
      <c r="J163" s="222">
        <f>ROUND(I163*H163,2)</f>
        <v>0</v>
      </c>
      <c r="K163" s="218" t="s">
        <v>19</v>
      </c>
      <c r="L163" s="47"/>
      <c r="M163" s="223" t="s">
        <v>19</v>
      </c>
      <c r="N163" s="224" t="s">
        <v>45</v>
      </c>
      <c r="O163" s="87"/>
      <c r="P163" s="225">
        <f>O163*H163</f>
        <v>0</v>
      </c>
      <c r="Q163" s="225">
        <v>0</v>
      </c>
      <c r="R163" s="225">
        <f>Q163*H163</f>
        <v>0</v>
      </c>
      <c r="S163" s="225">
        <v>0</v>
      </c>
      <c r="T163" s="226">
        <f>S163*H163</f>
        <v>0</v>
      </c>
      <c r="U163" s="41"/>
      <c r="V163" s="41"/>
      <c r="W163" s="41"/>
      <c r="X163" s="41"/>
      <c r="Y163" s="41"/>
      <c r="Z163" s="41"/>
      <c r="AA163" s="41"/>
      <c r="AB163" s="41"/>
      <c r="AC163" s="41"/>
      <c r="AD163" s="41"/>
      <c r="AE163" s="41"/>
      <c r="AR163" s="227" t="s">
        <v>186</v>
      </c>
      <c r="AT163" s="227" t="s">
        <v>182</v>
      </c>
      <c r="AU163" s="227" t="s">
        <v>83</v>
      </c>
      <c r="AY163" s="20" t="s">
        <v>180</v>
      </c>
      <c r="BE163" s="228">
        <f>IF(N163="základní",J163,0)</f>
        <v>0</v>
      </c>
      <c r="BF163" s="228">
        <f>IF(N163="snížená",J163,0)</f>
        <v>0</v>
      </c>
      <c r="BG163" s="228">
        <f>IF(N163="zákl. přenesená",J163,0)</f>
        <v>0</v>
      </c>
      <c r="BH163" s="228">
        <f>IF(N163="sníž. přenesená",J163,0)</f>
        <v>0</v>
      </c>
      <c r="BI163" s="228">
        <f>IF(N163="nulová",J163,0)</f>
        <v>0</v>
      </c>
      <c r="BJ163" s="20" t="s">
        <v>81</v>
      </c>
      <c r="BK163" s="228">
        <f>ROUND(I163*H163,2)</f>
        <v>0</v>
      </c>
      <c r="BL163" s="20" t="s">
        <v>186</v>
      </c>
      <c r="BM163" s="227" t="s">
        <v>1398</v>
      </c>
    </row>
    <row r="164" s="2" customFormat="1">
      <c r="A164" s="41"/>
      <c r="B164" s="42"/>
      <c r="C164" s="43"/>
      <c r="D164" s="236" t="s">
        <v>672</v>
      </c>
      <c r="E164" s="43"/>
      <c r="F164" s="289" t="s">
        <v>673</v>
      </c>
      <c r="G164" s="43"/>
      <c r="H164" s="43"/>
      <c r="I164" s="231"/>
      <c r="J164" s="43"/>
      <c r="K164" s="43"/>
      <c r="L164" s="47"/>
      <c r="M164" s="232"/>
      <c r="N164" s="233"/>
      <c r="O164" s="87"/>
      <c r="P164" s="87"/>
      <c r="Q164" s="87"/>
      <c r="R164" s="87"/>
      <c r="S164" s="87"/>
      <c r="T164" s="88"/>
      <c r="U164" s="41"/>
      <c r="V164" s="41"/>
      <c r="W164" s="41"/>
      <c r="X164" s="41"/>
      <c r="Y164" s="41"/>
      <c r="Z164" s="41"/>
      <c r="AA164" s="41"/>
      <c r="AB164" s="41"/>
      <c r="AC164" s="41"/>
      <c r="AD164" s="41"/>
      <c r="AE164" s="41"/>
      <c r="AT164" s="20" t="s">
        <v>672</v>
      </c>
      <c r="AU164" s="20" t="s">
        <v>83</v>
      </c>
    </row>
    <row r="165" s="2" customFormat="1" ht="24.15" customHeight="1">
      <c r="A165" s="41"/>
      <c r="B165" s="42"/>
      <c r="C165" s="216" t="s">
        <v>441</v>
      </c>
      <c r="D165" s="216" t="s">
        <v>182</v>
      </c>
      <c r="E165" s="217" t="s">
        <v>1399</v>
      </c>
      <c r="F165" s="218" t="s">
        <v>1400</v>
      </c>
      <c r="G165" s="219" t="s">
        <v>246</v>
      </c>
      <c r="H165" s="220">
        <v>1</v>
      </c>
      <c r="I165" s="221"/>
      <c r="J165" s="222">
        <f>ROUND(I165*H165,2)</f>
        <v>0</v>
      </c>
      <c r="K165" s="218" t="s">
        <v>19</v>
      </c>
      <c r="L165" s="47"/>
      <c r="M165" s="223" t="s">
        <v>19</v>
      </c>
      <c r="N165" s="224" t="s">
        <v>45</v>
      </c>
      <c r="O165" s="87"/>
      <c r="P165" s="225">
        <f>O165*H165</f>
        <v>0</v>
      </c>
      <c r="Q165" s="225">
        <v>0</v>
      </c>
      <c r="R165" s="225">
        <f>Q165*H165</f>
        <v>0</v>
      </c>
      <c r="S165" s="225">
        <v>0</v>
      </c>
      <c r="T165" s="226">
        <f>S165*H165</f>
        <v>0</v>
      </c>
      <c r="U165" s="41"/>
      <c r="V165" s="41"/>
      <c r="W165" s="41"/>
      <c r="X165" s="41"/>
      <c r="Y165" s="41"/>
      <c r="Z165" s="41"/>
      <c r="AA165" s="41"/>
      <c r="AB165" s="41"/>
      <c r="AC165" s="41"/>
      <c r="AD165" s="41"/>
      <c r="AE165" s="41"/>
      <c r="AR165" s="227" t="s">
        <v>186</v>
      </c>
      <c r="AT165" s="227" t="s">
        <v>182</v>
      </c>
      <c r="AU165" s="227" t="s">
        <v>83</v>
      </c>
      <c r="AY165" s="20" t="s">
        <v>180</v>
      </c>
      <c r="BE165" s="228">
        <f>IF(N165="základní",J165,0)</f>
        <v>0</v>
      </c>
      <c r="BF165" s="228">
        <f>IF(N165="snížená",J165,0)</f>
        <v>0</v>
      </c>
      <c r="BG165" s="228">
        <f>IF(N165="zákl. přenesená",J165,0)</f>
        <v>0</v>
      </c>
      <c r="BH165" s="228">
        <f>IF(N165="sníž. přenesená",J165,0)</f>
        <v>0</v>
      </c>
      <c r="BI165" s="228">
        <f>IF(N165="nulová",J165,0)</f>
        <v>0</v>
      </c>
      <c r="BJ165" s="20" t="s">
        <v>81</v>
      </c>
      <c r="BK165" s="228">
        <f>ROUND(I165*H165,2)</f>
        <v>0</v>
      </c>
      <c r="BL165" s="20" t="s">
        <v>186</v>
      </c>
      <c r="BM165" s="227" t="s">
        <v>1401</v>
      </c>
    </row>
    <row r="166" s="2" customFormat="1">
      <c r="A166" s="41"/>
      <c r="B166" s="42"/>
      <c r="C166" s="43"/>
      <c r="D166" s="236" t="s">
        <v>672</v>
      </c>
      <c r="E166" s="43"/>
      <c r="F166" s="289" t="s">
        <v>673</v>
      </c>
      <c r="G166" s="43"/>
      <c r="H166" s="43"/>
      <c r="I166" s="231"/>
      <c r="J166" s="43"/>
      <c r="K166" s="43"/>
      <c r="L166" s="47"/>
      <c r="M166" s="232"/>
      <c r="N166" s="233"/>
      <c r="O166" s="87"/>
      <c r="P166" s="87"/>
      <c r="Q166" s="87"/>
      <c r="R166" s="87"/>
      <c r="S166" s="87"/>
      <c r="T166" s="88"/>
      <c r="U166" s="41"/>
      <c r="V166" s="41"/>
      <c r="W166" s="41"/>
      <c r="X166" s="41"/>
      <c r="Y166" s="41"/>
      <c r="Z166" s="41"/>
      <c r="AA166" s="41"/>
      <c r="AB166" s="41"/>
      <c r="AC166" s="41"/>
      <c r="AD166" s="41"/>
      <c r="AE166" s="41"/>
      <c r="AT166" s="20" t="s">
        <v>672</v>
      </c>
      <c r="AU166" s="20" t="s">
        <v>83</v>
      </c>
    </row>
    <row r="167" s="2" customFormat="1" ht="16.5" customHeight="1">
      <c r="A167" s="41"/>
      <c r="B167" s="42"/>
      <c r="C167" s="216" t="s">
        <v>446</v>
      </c>
      <c r="D167" s="216" t="s">
        <v>182</v>
      </c>
      <c r="E167" s="217" t="s">
        <v>1402</v>
      </c>
      <c r="F167" s="218" t="s">
        <v>1403</v>
      </c>
      <c r="G167" s="219" t="s">
        <v>246</v>
      </c>
      <c r="H167" s="220">
        <v>1</v>
      </c>
      <c r="I167" s="221"/>
      <c r="J167" s="222">
        <f>ROUND(I167*H167,2)</f>
        <v>0</v>
      </c>
      <c r="K167" s="218" t="s">
        <v>19</v>
      </c>
      <c r="L167" s="47"/>
      <c r="M167" s="223" t="s">
        <v>19</v>
      </c>
      <c r="N167" s="224" t="s">
        <v>45</v>
      </c>
      <c r="O167" s="87"/>
      <c r="P167" s="225">
        <f>O167*H167</f>
        <v>0</v>
      </c>
      <c r="Q167" s="225">
        <v>0</v>
      </c>
      <c r="R167" s="225">
        <f>Q167*H167</f>
        <v>0</v>
      </c>
      <c r="S167" s="225">
        <v>0</v>
      </c>
      <c r="T167" s="226">
        <f>S167*H167</f>
        <v>0</v>
      </c>
      <c r="U167" s="41"/>
      <c r="V167" s="41"/>
      <c r="W167" s="41"/>
      <c r="X167" s="41"/>
      <c r="Y167" s="41"/>
      <c r="Z167" s="41"/>
      <c r="AA167" s="41"/>
      <c r="AB167" s="41"/>
      <c r="AC167" s="41"/>
      <c r="AD167" s="41"/>
      <c r="AE167" s="41"/>
      <c r="AR167" s="227" t="s">
        <v>186</v>
      </c>
      <c r="AT167" s="227" t="s">
        <v>182</v>
      </c>
      <c r="AU167" s="227" t="s">
        <v>83</v>
      </c>
      <c r="AY167" s="20" t="s">
        <v>180</v>
      </c>
      <c r="BE167" s="228">
        <f>IF(N167="základní",J167,0)</f>
        <v>0</v>
      </c>
      <c r="BF167" s="228">
        <f>IF(N167="snížená",J167,0)</f>
        <v>0</v>
      </c>
      <c r="BG167" s="228">
        <f>IF(N167="zákl. přenesená",J167,0)</f>
        <v>0</v>
      </c>
      <c r="BH167" s="228">
        <f>IF(N167="sníž. přenesená",J167,0)</f>
        <v>0</v>
      </c>
      <c r="BI167" s="228">
        <f>IF(N167="nulová",J167,0)</f>
        <v>0</v>
      </c>
      <c r="BJ167" s="20" t="s">
        <v>81</v>
      </c>
      <c r="BK167" s="228">
        <f>ROUND(I167*H167,2)</f>
        <v>0</v>
      </c>
      <c r="BL167" s="20" t="s">
        <v>186</v>
      </c>
      <c r="BM167" s="227" t="s">
        <v>1404</v>
      </c>
    </row>
    <row r="168" s="2" customFormat="1">
      <c r="A168" s="41"/>
      <c r="B168" s="42"/>
      <c r="C168" s="43"/>
      <c r="D168" s="236" t="s">
        <v>672</v>
      </c>
      <c r="E168" s="43"/>
      <c r="F168" s="289" t="s">
        <v>673</v>
      </c>
      <c r="G168" s="43"/>
      <c r="H168" s="43"/>
      <c r="I168" s="231"/>
      <c r="J168" s="43"/>
      <c r="K168" s="43"/>
      <c r="L168" s="47"/>
      <c r="M168" s="232"/>
      <c r="N168" s="233"/>
      <c r="O168" s="87"/>
      <c r="P168" s="87"/>
      <c r="Q168" s="87"/>
      <c r="R168" s="87"/>
      <c r="S168" s="87"/>
      <c r="T168" s="88"/>
      <c r="U168" s="41"/>
      <c r="V168" s="41"/>
      <c r="W168" s="41"/>
      <c r="X168" s="41"/>
      <c r="Y168" s="41"/>
      <c r="Z168" s="41"/>
      <c r="AA168" s="41"/>
      <c r="AB168" s="41"/>
      <c r="AC168" s="41"/>
      <c r="AD168" s="41"/>
      <c r="AE168" s="41"/>
      <c r="AT168" s="20" t="s">
        <v>672</v>
      </c>
      <c r="AU168" s="20" t="s">
        <v>83</v>
      </c>
    </row>
    <row r="169" s="2" customFormat="1" ht="16.5" customHeight="1">
      <c r="A169" s="41"/>
      <c r="B169" s="42"/>
      <c r="C169" s="216" t="s">
        <v>451</v>
      </c>
      <c r="D169" s="216" t="s">
        <v>182</v>
      </c>
      <c r="E169" s="217" t="s">
        <v>1405</v>
      </c>
      <c r="F169" s="218" t="s">
        <v>1406</v>
      </c>
      <c r="G169" s="219" t="s">
        <v>246</v>
      </c>
      <c r="H169" s="220">
        <v>1</v>
      </c>
      <c r="I169" s="221"/>
      <c r="J169" s="222">
        <f>ROUND(I169*H169,2)</f>
        <v>0</v>
      </c>
      <c r="K169" s="218" t="s">
        <v>19</v>
      </c>
      <c r="L169" s="47"/>
      <c r="M169" s="223" t="s">
        <v>19</v>
      </c>
      <c r="N169" s="224" t="s">
        <v>45</v>
      </c>
      <c r="O169" s="87"/>
      <c r="P169" s="225">
        <f>O169*H169</f>
        <v>0</v>
      </c>
      <c r="Q169" s="225">
        <v>0</v>
      </c>
      <c r="R169" s="225">
        <f>Q169*H169</f>
        <v>0</v>
      </c>
      <c r="S169" s="225">
        <v>0</v>
      </c>
      <c r="T169" s="226">
        <f>S169*H169</f>
        <v>0</v>
      </c>
      <c r="U169" s="41"/>
      <c r="V169" s="41"/>
      <c r="W169" s="41"/>
      <c r="X169" s="41"/>
      <c r="Y169" s="41"/>
      <c r="Z169" s="41"/>
      <c r="AA169" s="41"/>
      <c r="AB169" s="41"/>
      <c r="AC169" s="41"/>
      <c r="AD169" s="41"/>
      <c r="AE169" s="41"/>
      <c r="AR169" s="227" t="s">
        <v>186</v>
      </c>
      <c r="AT169" s="227" t="s">
        <v>182</v>
      </c>
      <c r="AU169" s="227" t="s">
        <v>83</v>
      </c>
      <c r="AY169" s="20" t="s">
        <v>180</v>
      </c>
      <c r="BE169" s="228">
        <f>IF(N169="základní",J169,0)</f>
        <v>0</v>
      </c>
      <c r="BF169" s="228">
        <f>IF(N169="snížená",J169,0)</f>
        <v>0</v>
      </c>
      <c r="BG169" s="228">
        <f>IF(N169="zákl. přenesená",J169,0)</f>
        <v>0</v>
      </c>
      <c r="BH169" s="228">
        <f>IF(N169="sníž. přenesená",J169,0)</f>
        <v>0</v>
      </c>
      <c r="BI169" s="228">
        <f>IF(N169="nulová",J169,0)</f>
        <v>0</v>
      </c>
      <c r="BJ169" s="20" t="s">
        <v>81</v>
      </c>
      <c r="BK169" s="228">
        <f>ROUND(I169*H169,2)</f>
        <v>0</v>
      </c>
      <c r="BL169" s="20" t="s">
        <v>186</v>
      </c>
      <c r="BM169" s="227" t="s">
        <v>1407</v>
      </c>
    </row>
    <row r="170" s="2" customFormat="1">
      <c r="A170" s="41"/>
      <c r="B170" s="42"/>
      <c r="C170" s="43"/>
      <c r="D170" s="236" t="s">
        <v>672</v>
      </c>
      <c r="E170" s="43"/>
      <c r="F170" s="289" t="s">
        <v>673</v>
      </c>
      <c r="G170" s="43"/>
      <c r="H170" s="43"/>
      <c r="I170" s="231"/>
      <c r="J170" s="43"/>
      <c r="K170" s="43"/>
      <c r="L170" s="47"/>
      <c r="M170" s="232"/>
      <c r="N170" s="233"/>
      <c r="O170" s="87"/>
      <c r="P170" s="87"/>
      <c r="Q170" s="87"/>
      <c r="R170" s="87"/>
      <c r="S170" s="87"/>
      <c r="T170" s="88"/>
      <c r="U170" s="41"/>
      <c r="V170" s="41"/>
      <c r="W170" s="41"/>
      <c r="X170" s="41"/>
      <c r="Y170" s="41"/>
      <c r="Z170" s="41"/>
      <c r="AA170" s="41"/>
      <c r="AB170" s="41"/>
      <c r="AC170" s="41"/>
      <c r="AD170" s="41"/>
      <c r="AE170" s="41"/>
      <c r="AT170" s="20" t="s">
        <v>672</v>
      </c>
      <c r="AU170" s="20" t="s">
        <v>83</v>
      </c>
    </row>
    <row r="171" s="2" customFormat="1" ht="24.15" customHeight="1">
      <c r="A171" s="41"/>
      <c r="B171" s="42"/>
      <c r="C171" s="216" t="s">
        <v>458</v>
      </c>
      <c r="D171" s="216" t="s">
        <v>182</v>
      </c>
      <c r="E171" s="217" t="s">
        <v>1408</v>
      </c>
      <c r="F171" s="218" t="s">
        <v>1409</v>
      </c>
      <c r="G171" s="219" t="s">
        <v>246</v>
      </c>
      <c r="H171" s="220">
        <v>1</v>
      </c>
      <c r="I171" s="221"/>
      <c r="J171" s="222">
        <f>ROUND(I171*H171,2)</f>
        <v>0</v>
      </c>
      <c r="K171" s="218" t="s">
        <v>19</v>
      </c>
      <c r="L171" s="47"/>
      <c r="M171" s="223" t="s">
        <v>19</v>
      </c>
      <c r="N171" s="224" t="s">
        <v>45</v>
      </c>
      <c r="O171" s="87"/>
      <c r="P171" s="225">
        <f>O171*H171</f>
        <v>0</v>
      </c>
      <c r="Q171" s="225">
        <v>0</v>
      </c>
      <c r="R171" s="225">
        <f>Q171*H171</f>
        <v>0</v>
      </c>
      <c r="S171" s="225">
        <v>0</v>
      </c>
      <c r="T171" s="226">
        <f>S171*H171</f>
        <v>0</v>
      </c>
      <c r="U171" s="41"/>
      <c r="V171" s="41"/>
      <c r="W171" s="41"/>
      <c r="X171" s="41"/>
      <c r="Y171" s="41"/>
      <c r="Z171" s="41"/>
      <c r="AA171" s="41"/>
      <c r="AB171" s="41"/>
      <c r="AC171" s="41"/>
      <c r="AD171" s="41"/>
      <c r="AE171" s="41"/>
      <c r="AR171" s="227" t="s">
        <v>186</v>
      </c>
      <c r="AT171" s="227" t="s">
        <v>182</v>
      </c>
      <c r="AU171" s="227" t="s">
        <v>83</v>
      </c>
      <c r="AY171" s="20" t="s">
        <v>180</v>
      </c>
      <c r="BE171" s="228">
        <f>IF(N171="základní",J171,0)</f>
        <v>0</v>
      </c>
      <c r="BF171" s="228">
        <f>IF(N171="snížená",J171,0)</f>
        <v>0</v>
      </c>
      <c r="BG171" s="228">
        <f>IF(N171="zákl. přenesená",J171,0)</f>
        <v>0</v>
      </c>
      <c r="BH171" s="228">
        <f>IF(N171="sníž. přenesená",J171,0)</f>
        <v>0</v>
      </c>
      <c r="BI171" s="228">
        <f>IF(N171="nulová",J171,0)</f>
        <v>0</v>
      </c>
      <c r="BJ171" s="20" t="s">
        <v>81</v>
      </c>
      <c r="BK171" s="228">
        <f>ROUND(I171*H171,2)</f>
        <v>0</v>
      </c>
      <c r="BL171" s="20" t="s">
        <v>186</v>
      </c>
      <c r="BM171" s="227" t="s">
        <v>1410</v>
      </c>
    </row>
    <row r="172" s="2" customFormat="1">
      <c r="A172" s="41"/>
      <c r="B172" s="42"/>
      <c r="C172" s="43"/>
      <c r="D172" s="236" t="s">
        <v>672</v>
      </c>
      <c r="E172" s="43"/>
      <c r="F172" s="289" t="s">
        <v>673</v>
      </c>
      <c r="G172" s="43"/>
      <c r="H172" s="43"/>
      <c r="I172" s="231"/>
      <c r="J172" s="43"/>
      <c r="K172" s="43"/>
      <c r="L172" s="47"/>
      <c r="M172" s="232"/>
      <c r="N172" s="233"/>
      <c r="O172" s="87"/>
      <c r="P172" s="87"/>
      <c r="Q172" s="87"/>
      <c r="R172" s="87"/>
      <c r="S172" s="87"/>
      <c r="T172" s="88"/>
      <c r="U172" s="41"/>
      <c r="V172" s="41"/>
      <c r="W172" s="41"/>
      <c r="X172" s="41"/>
      <c r="Y172" s="41"/>
      <c r="Z172" s="41"/>
      <c r="AA172" s="41"/>
      <c r="AB172" s="41"/>
      <c r="AC172" s="41"/>
      <c r="AD172" s="41"/>
      <c r="AE172" s="41"/>
      <c r="AT172" s="20" t="s">
        <v>672</v>
      </c>
      <c r="AU172" s="20" t="s">
        <v>83</v>
      </c>
    </row>
    <row r="173" s="2" customFormat="1" ht="24.15" customHeight="1">
      <c r="A173" s="41"/>
      <c r="B173" s="42"/>
      <c r="C173" s="216" t="s">
        <v>463</v>
      </c>
      <c r="D173" s="216" t="s">
        <v>182</v>
      </c>
      <c r="E173" s="217" t="s">
        <v>1411</v>
      </c>
      <c r="F173" s="218" t="s">
        <v>1412</v>
      </c>
      <c r="G173" s="219" t="s">
        <v>246</v>
      </c>
      <c r="H173" s="220">
        <v>1</v>
      </c>
      <c r="I173" s="221"/>
      <c r="J173" s="222">
        <f>ROUND(I173*H173,2)</f>
        <v>0</v>
      </c>
      <c r="K173" s="218" t="s">
        <v>19</v>
      </c>
      <c r="L173" s="47"/>
      <c r="M173" s="223" t="s">
        <v>19</v>
      </c>
      <c r="N173" s="224" t="s">
        <v>45</v>
      </c>
      <c r="O173" s="87"/>
      <c r="P173" s="225">
        <f>O173*H173</f>
        <v>0</v>
      </c>
      <c r="Q173" s="225">
        <v>0</v>
      </c>
      <c r="R173" s="225">
        <f>Q173*H173</f>
        <v>0</v>
      </c>
      <c r="S173" s="225">
        <v>0</v>
      </c>
      <c r="T173" s="226">
        <f>S173*H173</f>
        <v>0</v>
      </c>
      <c r="U173" s="41"/>
      <c r="V173" s="41"/>
      <c r="W173" s="41"/>
      <c r="X173" s="41"/>
      <c r="Y173" s="41"/>
      <c r="Z173" s="41"/>
      <c r="AA173" s="41"/>
      <c r="AB173" s="41"/>
      <c r="AC173" s="41"/>
      <c r="AD173" s="41"/>
      <c r="AE173" s="41"/>
      <c r="AR173" s="227" t="s">
        <v>186</v>
      </c>
      <c r="AT173" s="227" t="s">
        <v>182</v>
      </c>
      <c r="AU173" s="227" t="s">
        <v>83</v>
      </c>
      <c r="AY173" s="20" t="s">
        <v>180</v>
      </c>
      <c r="BE173" s="228">
        <f>IF(N173="základní",J173,0)</f>
        <v>0</v>
      </c>
      <c r="BF173" s="228">
        <f>IF(N173="snížená",J173,0)</f>
        <v>0</v>
      </c>
      <c r="BG173" s="228">
        <f>IF(N173="zákl. přenesená",J173,0)</f>
        <v>0</v>
      </c>
      <c r="BH173" s="228">
        <f>IF(N173="sníž. přenesená",J173,0)</f>
        <v>0</v>
      </c>
      <c r="BI173" s="228">
        <f>IF(N173="nulová",J173,0)</f>
        <v>0</v>
      </c>
      <c r="BJ173" s="20" t="s">
        <v>81</v>
      </c>
      <c r="BK173" s="228">
        <f>ROUND(I173*H173,2)</f>
        <v>0</v>
      </c>
      <c r="BL173" s="20" t="s">
        <v>186</v>
      </c>
      <c r="BM173" s="227" t="s">
        <v>1413</v>
      </c>
    </row>
    <row r="174" s="2" customFormat="1">
      <c r="A174" s="41"/>
      <c r="B174" s="42"/>
      <c r="C174" s="43"/>
      <c r="D174" s="236" t="s">
        <v>672</v>
      </c>
      <c r="E174" s="43"/>
      <c r="F174" s="289" t="s">
        <v>673</v>
      </c>
      <c r="G174" s="43"/>
      <c r="H174" s="43"/>
      <c r="I174" s="231"/>
      <c r="J174" s="43"/>
      <c r="K174" s="43"/>
      <c r="L174" s="47"/>
      <c r="M174" s="232"/>
      <c r="N174" s="233"/>
      <c r="O174" s="87"/>
      <c r="P174" s="87"/>
      <c r="Q174" s="87"/>
      <c r="R174" s="87"/>
      <c r="S174" s="87"/>
      <c r="T174" s="88"/>
      <c r="U174" s="41"/>
      <c r="V174" s="41"/>
      <c r="W174" s="41"/>
      <c r="X174" s="41"/>
      <c r="Y174" s="41"/>
      <c r="Z174" s="41"/>
      <c r="AA174" s="41"/>
      <c r="AB174" s="41"/>
      <c r="AC174" s="41"/>
      <c r="AD174" s="41"/>
      <c r="AE174" s="41"/>
      <c r="AT174" s="20" t="s">
        <v>672</v>
      </c>
      <c r="AU174" s="20" t="s">
        <v>83</v>
      </c>
    </row>
    <row r="175" s="2" customFormat="1" ht="24.15" customHeight="1">
      <c r="A175" s="41"/>
      <c r="B175" s="42"/>
      <c r="C175" s="216" t="s">
        <v>468</v>
      </c>
      <c r="D175" s="216" t="s">
        <v>182</v>
      </c>
      <c r="E175" s="217" t="s">
        <v>1414</v>
      </c>
      <c r="F175" s="218" t="s">
        <v>1415</v>
      </c>
      <c r="G175" s="219" t="s">
        <v>246</v>
      </c>
      <c r="H175" s="220">
        <v>1</v>
      </c>
      <c r="I175" s="221"/>
      <c r="J175" s="222">
        <f>ROUND(I175*H175,2)</f>
        <v>0</v>
      </c>
      <c r="K175" s="218" t="s">
        <v>19</v>
      </c>
      <c r="L175" s="47"/>
      <c r="M175" s="223" t="s">
        <v>19</v>
      </c>
      <c r="N175" s="224" t="s">
        <v>45</v>
      </c>
      <c r="O175" s="87"/>
      <c r="P175" s="225">
        <f>O175*H175</f>
        <v>0</v>
      </c>
      <c r="Q175" s="225">
        <v>0</v>
      </c>
      <c r="R175" s="225">
        <f>Q175*H175</f>
        <v>0</v>
      </c>
      <c r="S175" s="225">
        <v>0</v>
      </c>
      <c r="T175" s="226">
        <f>S175*H175</f>
        <v>0</v>
      </c>
      <c r="U175" s="41"/>
      <c r="V175" s="41"/>
      <c r="W175" s="41"/>
      <c r="X175" s="41"/>
      <c r="Y175" s="41"/>
      <c r="Z175" s="41"/>
      <c r="AA175" s="41"/>
      <c r="AB175" s="41"/>
      <c r="AC175" s="41"/>
      <c r="AD175" s="41"/>
      <c r="AE175" s="41"/>
      <c r="AR175" s="227" t="s">
        <v>186</v>
      </c>
      <c r="AT175" s="227" t="s">
        <v>182</v>
      </c>
      <c r="AU175" s="227" t="s">
        <v>83</v>
      </c>
      <c r="AY175" s="20" t="s">
        <v>180</v>
      </c>
      <c r="BE175" s="228">
        <f>IF(N175="základní",J175,0)</f>
        <v>0</v>
      </c>
      <c r="BF175" s="228">
        <f>IF(N175="snížená",J175,0)</f>
        <v>0</v>
      </c>
      <c r="BG175" s="228">
        <f>IF(N175="zákl. přenesená",J175,0)</f>
        <v>0</v>
      </c>
      <c r="BH175" s="228">
        <f>IF(N175="sníž. přenesená",J175,0)</f>
        <v>0</v>
      </c>
      <c r="BI175" s="228">
        <f>IF(N175="nulová",J175,0)</f>
        <v>0</v>
      </c>
      <c r="BJ175" s="20" t="s">
        <v>81</v>
      </c>
      <c r="BK175" s="228">
        <f>ROUND(I175*H175,2)</f>
        <v>0</v>
      </c>
      <c r="BL175" s="20" t="s">
        <v>186</v>
      </c>
      <c r="BM175" s="227" t="s">
        <v>1416</v>
      </c>
    </row>
    <row r="176" s="2" customFormat="1">
      <c r="A176" s="41"/>
      <c r="B176" s="42"/>
      <c r="C176" s="43"/>
      <c r="D176" s="236" t="s">
        <v>672</v>
      </c>
      <c r="E176" s="43"/>
      <c r="F176" s="289" t="s">
        <v>673</v>
      </c>
      <c r="G176" s="43"/>
      <c r="H176" s="43"/>
      <c r="I176" s="231"/>
      <c r="J176" s="43"/>
      <c r="K176" s="43"/>
      <c r="L176" s="47"/>
      <c r="M176" s="232"/>
      <c r="N176" s="233"/>
      <c r="O176" s="87"/>
      <c r="P176" s="87"/>
      <c r="Q176" s="87"/>
      <c r="R176" s="87"/>
      <c r="S176" s="87"/>
      <c r="T176" s="88"/>
      <c r="U176" s="41"/>
      <c r="V176" s="41"/>
      <c r="W176" s="41"/>
      <c r="X176" s="41"/>
      <c r="Y176" s="41"/>
      <c r="Z176" s="41"/>
      <c r="AA176" s="41"/>
      <c r="AB176" s="41"/>
      <c r="AC176" s="41"/>
      <c r="AD176" s="41"/>
      <c r="AE176" s="41"/>
      <c r="AT176" s="20" t="s">
        <v>672</v>
      </c>
      <c r="AU176" s="20" t="s">
        <v>83</v>
      </c>
    </row>
    <row r="177" s="2" customFormat="1" ht="24.15" customHeight="1">
      <c r="A177" s="41"/>
      <c r="B177" s="42"/>
      <c r="C177" s="216" t="s">
        <v>474</v>
      </c>
      <c r="D177" s="216" t="s">
        <v>182</v>
      </c>
      <c r="E177" s="217" t="s">
        <v>1417</v>
      </c>
      <c r="F177" s="218" t="s">
        <v>1418</v>
      </c>
      <c r="G177" s="219" t="s">
        <v>246</v>
      </c>
      <c r="H177" s="220">
        <v>1</v>
      </c>
      <c r="I177" s="221"/>
      <c r="J177" s="222">
        <f>ROUND(I177*H177,2)</f>
        <v>0</v>
      </c>
      <c r="K177" s="218" t="s">
        <v>19</v>
      </c>
      <c r="L177" s="47"/>
      <c r="M177" s="223" t="s">
        <v>19</v>
      </c>
      <c r="N177" s="224" t="s">
        <v>45</v>
      </c>
      <c r="O177" s="87"/>
      <c r="P177" s="225">
        <f>O177*H177</f>
        <v>0</v>
      </c>
      <c r="Q177" s="225">
        <v>0</v>
      </c>
      <c r="R177" s="225">
        <f>Q177*H177</f>
        <v>0</v>
      </c>
      <c r="S177" s="225">
        <v>0</v>
      </c>
      <c r="T177" s="226">
        <f>S177*H177</f>
        <v>0</v>
      </c>
      <c r="U177" s="41"/>
      <c r="V177" s="41"/>
      <c r="W177" s="41"/>
      <c r="X177" s="41"/>
      <c r="Y177" s="41"/>
      <c r="Z177" s="41"/>
      <c r="AA177" s="41"/>
      <c r="AB177" s="41"/>
      <c r="AC177" s="41"/>
      <c r="AD177" s="41"/>
      <c r="AE177" s="41"/>
      <c r="AR177" s="227" t="s">
        <v>186</v>
      </c>
      <c r="AT177" s="227" t="s">
        <v>182</v>
      </c>
      <c r="AU177" s="227" t="s">
        <v>83</v>
      </c>
      <c r="AY177" s="20" t="s">
        <v>180</v>
      </c>
      <c r="BE177" s="228">
        <f>IF(N177="základní",J177,0)</f>
        <v>0</v>
      </c>
      <c r="BF177" s="228">
        <f>IF(N177="snížená",J177,0)</f>
        <v>0</v>
      </c>
      <c r="BG177" s="228">
        <f>IF(N177="zákl. přenesená",J177,0)</f>
        <v>0</v>
      </c>
      <c r="BH177" s="228">
        <f>IF(N177="sníž. přenesená",J177,0)</f>
        <v>0</v>
      </c>
      <c r="BI177" s="228">
        <f>IF(N177="nulová",J177,0)</f>
        <v>0</v>
      </c>
      <c r="BJ177" s="20" t="s">
        <v>81</v>
      </c>
      <c r="BK177" s="228">
        <f>ROUND(I177*H177,2)</f>
        <v>0</v>
      </c>
      <c r="BL177" s="20" t="s">
        <v>186</v>
      </c>
      <c r="BM177" s="227" t="s">
        <v>1419</v>
      </c>
    </row>
    <row r="178" s="2" customFormat="1">
      <c r="A178" s="41"/>
      <c r="B178" s="42"/>
      <c r="C178" s="43"/>
      <c r="D178" s="236" t="s">
        <v>672</v>
      </c>
      <c r="E178" s="43"/>
      <c r="F178" s="289" t="s">
        <v>673</v>
      </c>
      <c r="G178" s="43"/>
      <c r="H178" s="43"/>
      <c r="I178" s="231"/>
      <c r="J178" s="43"/>
      <c r="K178" s="43"/>
      <c r="L178" s="47"/>
      <c r="M178" s="232"/>
      <c r="N178" s="233"/>
      <c r="O178" s="87"/>
      <c r="P178" s="87"/>
      <c r="Q178" s="87"/>
      <c r="R178" s="87"/>
      <c r="S178" s="87"/>
      <c r="T178" s="88"/>
      <c r="U178" s="41"/>
      <c r="V178" s="41"/>
      <c r="W178" s="41"/>
      <c r="X178" s="41"/>
      <c r="Y178" s="41"/>
      <c r="Z178" s="41"/>
      <c r="AA178" s="41"/>
      <c r="AB178" s="41"/>
      <c r="AC178" s="41"/>
      <c r="AD178" s="41"/>
      <c r="AE178" s="41"/>
      <c r="AT178" s="20" t="s">
        <v>672</v>
      </c>
      <c r="AU178" s="20" t="s">
        <v>83</v>
      </c>
    </row>
    <row r="179" s="2" customFormat="1" ht="21.75" customHeight="1">
      <c r="A179" s="41"/>
      <c r="B179" s="42"/>
      <c r="C179" s="216" t="s">
        <v>479</v>
      </c>
      <c r="D179" s="216" t="s">
        <v>182</v>
      </c>
      <c r="E179" s="217" t="s">
        <v>1420</v>
      </c>
      <c r="F179" s="218" t="s">
        <v>1421</v>
      </c>
      <c r="G179" s="219" t="s">
        <v>246</v>
      </c>
      <c r="H179" s="220">
        <v>1</v>
      </c>
      <c r="I179" s="221"/>
      <c r="J179" s="222">
        <f>ROUND(I179*H179,2)</f>
        <v>0</v>
      </c>
      <c r="K179" s="218" t="s">
        <v>19</v>
      </c>
      <c r="L179" s="47"/>
      <c r="M179" s="223" t="s">
        <v>19</v>
      </c>
      <c r="N179" s="224" t="s">
        <v>45</v>
      </c>
      <c r="O179" s="87"/>
      <c r="P179" s="225">
        <f>O179*H179</f>
        <v>0</v>
      </c>
      <c r="Q179" s="225">
        <v>0</v>
      </c>
      <c r="R179" s="225">
        <f>Q179*H179</f>
        <v>0</v>
      </c>
      <c r="S179" s="225">
        <v>0</v>
      </c>
      <c r="T179" s="226">
        <f>S179*H179</f>
        <v>0</v>
      </c>
      <c r="U179" s="41"/>
      <c r="V179" s="41"/>
      <c r="W179" s="41"/>
      <c r="X179" s="41"/>
      <c r="Y179" s="41"/>
      <c r="Z179" s="41"/>
      <c r="AA179" s="41"/>
      <c r="AB179" s="41"/>
      <c r="AC179" s="41"/>
      <c r="AD179" s="41"/>
      <c r="AE179" s="41"/>
      <c r="AR179" s="227" t="s">
        <v>186</v>
      </c>
      <c r="AT179" s="227" t="s">
        <v>182</v>
      </c>
      <c r="AU179" s="227" t="s">
        <v>83</v>
      </c>
      <c r="AY179" s="20" t="s">
        <v>180</v>
      </c>
      <c r="BE179" s="228">
        <f>IF(N179="základní",J179,0)</f>
        <v>0</v>
      </c>
      <c r="BF179" s="228">
        <f>IF(N179="snížená",J179,0)</f>
        <v>0</v>
      </c>
      <c r="BG179" s="228">
        <f>IF(N179="zákl. přenesená",J179,0)</f>
        <v>0</v>
      </c>
      <c r="BH179" s="228">
        <f>IF(N179="sníž. přenesená",J179,0)</f>
        <v>0</v>
      </c>
      <c r="BI179" s="228">
        <f>IF(N179="nulová",J179,0)</f>
        <v>0</v>
      </c>
      <c r="BJ179" s="20" t="s">
        <v>81</v>
      </c>
      <c r="BK179" s="228">
        <f>ROUND(I179*H179,2)</f>
        <v>0</v>
      </c>
      <c r="BL179" s="20" t="s">
        <v>186</v>
      </c>
      <c r="BM179" s="227" t="s">
        <v>1422</v>
      </c>
    </row>
    <row r="180" s="2" customFormat="1">
      <c r="A180" s="41"/>
      <c r="B180" s="42"/>
      <c r="C180" s="43"/>
      <c r="D180" s="236" t="s">
        <v>672</v>
      </c>
      <c r="E180" s="43"/>
      <c r="F180" s="289" t="s">
        <v>673</v>
      </c>
      <c r="G180" s="43"/>
      <c r="H180" s="43"/>
      <c r="I180" s="231"/>
      <c r="J180" s="43"/>
      <c r="K180" s="43"/>
      <c r="L180" s="47"/>
      <c r="M180" s="232"/>
      <c r="N180" s="233"/>
      <c r="O180" s="87"/>
      <c r="P180" s="87"/>
      <c r="Q180" s="87"/>
      <c r="R180" s="87"/>
      <c r="S180" s="87"/>
      <c r="T180" s="88"/>
      <c r="U180" s="41"/>
      <c r="V180" s="41"/>
      <c r="W180" s="41"/>
      <c r="X180" s="41"/>
      <c r="Y180" s="41"/>
      <c r="Z180" s="41"/>
      <c r="AA180" s="41"/>
      <c r="AB180" s="41"/>
      <c r="AC180" s="41"/>
      <c r="AD180" s="41"/>
      <c r="AE180" s="41"/>
      <c r="AT180" s="20" t="s">
        <v>672</v>
      </c>
      <c r="AU180" s="20" t="s">
        <v>83</v>
      </c>
    </row>
    <row r="181" s="2" customFormat="1" ht="16.5" customHeight="1">
      <c r="A181" s="41"/>
      <c r="B181" s="42"/>
      <c r="C181" s="216" t="s">
        <v>484</v>
      </c>
      <c r="D181" s="216" t="s">
        <v>182</v>
      </c>
      <c r="E181" s="217" t="s">
        <v>1343</v>
      </c>
      <c r="F181" s="218" t="s">
        <v>1344</v>
      </c>
      <c r="G181" s="219" t="s">
        <v>246</v>
      </c>
      <c r="H181" s="220">
        <v>8</v>
      </c>
      <c r="I181" s="221"/>
      <c r="J181" s="222">
        <f>ROUND(I181*H181,2)</f>
        <v>0</v>
      </c>
      <c r="K181" s="218" t="s">
        <v>19</v>
      </c>
      <c r="L181" s="47"/>
      <c r="M181" s="223" t="s">
        <v>19</v>
      </c>
      <c r="N181" s="224" t="s">
        <v>45</v>
      </c>
      <c r="O181" s="87"/>
      <c r="P181" s="225">
        <f>O181*H181</f>
        <v>0</v>
      </c>
      <c r="Q181" s="225">
        <v>0</v>
      </c>
      <c r="R181" s="225">
        <f>Q181*H181</f>
        <v>0</v>
      </c>
      <c r="S181" s="225">
        <v>0</v>
      </c>
      <c r="T181" s="226">
        <f>S181*H181</f>
        <v>0</v>
      </c>
      <c r="U181" s="41"/>
      <c r="V181" s="41"/>
      <c r="W181" s="41"/>
      <c r="X181" s="41"/>
      <c r="Y181" s="41"/>
      <c r="Z181" s="41"/>
      <c r="AA181" s="41"/>
      <c r="AB181" s="41"/>
      <c r="AC181" s="41"/>
      <c r="AD181" s="41"/>
      <c r="AE181" s="41"/>
      <c r="AR181" s="227" t="s">
        <v>186</v>
      </c>
      <c r="AT181" s="227" t="s">
        <v>182</v>
      </c>
      <c r="AU181" s="227" t="s">
        <v>83</v>
      </c>
      <c r="AY181" s="20" t="s">
        <v>180</v>
      </c>
      <c r="BE181" s="228">
        <f>IF(N181="základní",J181,0)</f>
        <v>0</v>
      </c>
      <c r="BF181" s="228">
        <f>IF(N181="snížená",J181,0)</f>
        <v>0</v>
      </c>
      <c r="BG181" s="228">
        <f>IF(N181="zákl. přenesená",J181,0)</f>
        <v>0</v>
      </c>
      <c r="BH181" s="228">
        <f>IF(N181="sníž. přenesená",J181,0)</f>
        <v>0</v>
      </c>
      <c r="BI181" s="228">
        <f>IF(N181="nulová",J181,0)</f>
        <v>0</v>
      </c>
      <c r="BJ181" s="20" t="s">
        <v>81</v>
      </c>
      <c r="BK181" s="228">
        <f>ROUND(I181*H181,2)</f>
        <v>0</v>
      </c>
      <c r="BL181" s="20" t="s">
        <v>186</v>
      </c>
      <c r="BM181" s="227" t="s">
        <v>1423</v>
      </c>
    </row>
    <row r="182" s="12" customFormat="1" ht="22.8" customHeight="1">
      <c r="A182" s="12"/>
      <c r="B182" s="200"/>
      <c r="C182" s="201"/>
      <c r="D182" s="202" t="s">
        <v>73</v>
      </c>
      <c r="E182" s="214" t="s">
        <v>1424</v>
      </c>
      <c r="F182" s="214" t="s">
        <v>1425</v>
      </c>
      <c r="G182" s="201"/>
      <c r="H182" s="201"/>
      <c r="I182" s="204"/>
      <c r="J182" s="215">
        <f>BK182</f>
        <v>0</v>
      </c>
      <c r="K182" s="201"/>
      <c r="L182" s="206"/>
      <c r="M182" s="207"/>
      <c r="N182" s="208"/>
      <c r="O182" s="208"/>
      <c r="P182" s="209">
        <f>SUM(P183:P212)</f>
        <v>0</v>
      </c>
      <c r="Q182" s="208"/>
      <c r="R182" s="209">
        <f>SUM(R183:R212)</f>
        <v>0</v>
      </c>
      <c r="S182" s="208"/>
      <c r="T182" s="210">
        <f>SUM(T183:T212)</f>
        <v>0</v>
      </c>
      <c r="U182" s="12"/>
      <c r="V182" s="12"/>
      <c r="W182" s="12"/>
      <c r="X182" s="12"/>
      <c r="Y182" s="12"/>
      <c r="Z182" s="12"/>
      <c r="AA182" s="12"/>
      <c r="AB182" s="12"/>
      <c r="AC182" s="12"/>
      <c r="AD182" s="12"/>
      <c r="AE182" s="12"/>
      <c r="AR182" s="211" t="s">
        <v>81</v>
      </c>
      <c r="AT182" s="212" t="s">
        <v>73</v>
      </c>
      <c r="AU182" s="212" t="s">
        <v>81</v>
      </c>
      <c r="AY182" s="211" t="s">
        <v>180</v>
      </c>
      <c r="BK182" s="213">
        <f>SUM(BK183:BK212)</f>
        <v>0</v>
      </c>
    </row>
    <row r="183" s="2" customFormat="1" ht="24.15" customHeight="1">
      <c r="A183" s="41"/>
      <c r="B183" s="42"/>
      <c r="C183" s="216" t="s">
        <v>488</v>
      </c>
      <c r="D183" s="216" t="s">
        <v>182</v>
      </c>
      <c r="E183" s="217" t="s">
        <v>1426</v>
      </c>
      <c r="F183" s="218" t="s">
        <v>1427</v>
      </c>
      <c r="G183" s="219" t="s">
        <v>246</v>
      </c>
      <c r="H183" s="220">
        <v>1</v>
      </c>
      <c r="I183" s="221"/>
      <c r="J183" s="222">
        <f>ROUND(I183*H183,2)</f>
        <v>0</v>
      </c>
      <c r="K183" s="218" t="s">
        <v>19</v>
      </c>
      <c r="L183" s="47"/>
      <c r="M183" s="223" t="s">
        <v>19</v>
      </c>
      <c r="N183" s="224" t="s">
        <v>45</v>
      </c>
      <c r="O183" s="87"/>
      <c r="P183" s="225">
        <f>O183*H183</f>
        <v>0</v>
      </c>
      <c r="Q183" s="225">
        <v>0</v>
      </c>
      <c r="R183" s="225">
        <f>Q183*H183</f>
        <v>0</v>
      </c>
      <c r="S183" s="225">
        <v>0</v>
      </c>
      <c r="T183" s="226">
        <f>S183*H183</f>
        <v>0</v>
      </c>
      <c r="U183" s="41"/>
      <c r="V183" s="41"/>
      <c r="W183" s="41"/>
      <c r="X183" s="41"/>
      <c r="Y183" s="41"/>
      <c r="Z183" s="41"/>
      <c r="AA183" s="41"/>
      <c r="AB183" s="41"/>
      <c r="AC183" s="41"/>
      <c r="AD183" s="41"/>
      <c r="AE183" s="41"/>
      <c r="AR183" s="227" t="s">
        <v>186</v>
      </c>
      <c r="AT183" s="227" t="s">
        <v>182</v>
      </c>
      <c r="AU183" s="227" t="s">
        <v>83</v>
      </c>
      <c r="AY183" s="20" t="s">
        <v>180</v>
      </c>
      <c r="BE183" s="228">
        <f>IF(N183="základní",J183,0)</f>
        <v>0</v>
      </c>
      <c r="BF183" s="228">
        <f>IF(N183="snížená",J183,0)</f>
        <v>0</v>
      </c>
      <c r="BG183" s="228">
        <f>IF(N183="zákl. přenesená",J183,0)</f>
        <v>0</v>
      </c>
      <c r="BH183" s="228">
        <f>IF(N183="sníž. přenesená",J183,0)</f>
        <v>0</v>
      </c>
      <c r="BI183" s="228">
        <f>IF(N183="nulová",J183,0)</f>
        <v>0</v>
      </c>
      <c r="BJ183" s="20" t="s">
        <v>81</v>
      </c>
      <c r="BK183" s="228">
        <f>ROUND(I183*H183,2)</f>
        <v>0</v>
      </c>
      <c r="BL183" s="20" t="s">
        <v>186</v>
      </c>
      <c r="BM183" s="227" t="s">
        <v>1428</v>
      </c>
    </row>
    <row r="184" s="2" customFormat="1">
      <c r="A184" s="41"/>
      <c r="B184" s="42"/>
      <c r="C184" s="43"/>
      <c r="D184" s="236" t="s">
        <v>672</v>
      </c>
      <c r="E184" s="43"/>
      <c r="F184" s="289" t="s">
        <v>673</v>
      </c>
      <c r="G184" s="43"/>
      <c r="H184" s="43"/>
      <c r="I184" s="231"/>
      <c r="J184" s="43"/>
      <c r="K184" s="43"/>
      <c r="L184" s="47"/>
      <c r="M184" s="232"/>
      <c r="N184" s="233"/>
      <c r="O184" s="87"/>
      <c r="P184" s="87"/>
      <c r="Q184" s="87"/>
      <c r="R184" s="87"/>
      <c r="S184" s="87"/>
      <c r="T184" s="88"/>
      <c r="U184" s="41"/>
      <c r="V184" s="41"/>
      <c r="W184" s="41"/>
      <c r="X184" s="41"/>
      <c r="Y184" s="41"/>
      <c r="Z184" s="41"/>
      <c r="AA184" s="41"/>
      <c r="AB184" s="41"/>
      <c r="AC184" s="41"/>
      <c r="AD184" s="41"/>
      <c r="AE184" s="41"/>
      <c r="AT184" s="20" t="s">
        <v>672</v>
      </c>
      <c r="AU184" s="20" t="s">
        <v>83</v>
      </c>
    </row>
    <row r="185" s="2" customFormat="1" ht="24.15" customHeight="1">
      <c r="A185" s="41"/>
      <c r="B185" s="42"/>
      <c r="C185" s="216" t="s">
        <v>492</v>
      </c>
      <c r="D185" s="216" t="s">
        <v>182</v>
      </c>
      <c r="E185" s="217" t="s">
        <v>1429</v>
      </c>
      <c r="F185" s="218" t="s">
        <v>1430</v>
      </c>
      <c r="G185" s="219" t="s">
        <v>246</v>
      </c>
      <c r="H185" s="220">
        <v>1</v>
      </c>
      <c r="I185" s="221"/>
      <c r="J185" s="222">
        <f>ROUND(I185*H185,2)</f>
        <v>0</v>
      </c>
      <c r="K185" s="218" t="s">
        <v>19</v>
      </c>
      <c r="L185" s="47"/>
      <c r="M185" s="223" t="s">
        <v>19</v>
      </c>
      <c r="N185" s="224" t="s">
        <v>45</v>
      </c>
      <c r="O185" s="87"/>
      <c r="P185" s="225">
        <f>O185*H185</f>
        <v>0</v>
      </c>
      <c r="Q185" s="225">
        <v>0</v>
      </c>
      <c r="R185" s="225">
        <f>Q185*H185</f>
        <v>0</v>
      </c>
      <c r="S185" s="225">
        <v>0</v>
      </c>
      <c r="T185" s="226">
        <f>S185*H185</f>
        <v>0</v>
      </c>
      <c r="U185" s="41"/>
      <c r="V185" s="41"/>
      <c r="W185" s="41"/>
      <c r="X185" s="41"/>
      <c r="Y185" s="41"/>
      <c r="Z185" s="41"/>
      <c r="AA185" s="41"/>
      <c r="AB185" s="41"/>
      <c r="AC185" s="41"/>
      <c r="AD185" s="41"/>
      <c r="AE185" s="41"/>
      <c r="AR185" s="227" t="s">
        <v>186</v>
      </c>
      <c r="AT185" s="227" t="s">
        <v>182</v>
      </c>
      <c r="AU185" s="227" t="s">
        <v>83</v>
      </c>
      <c r="AY185" s="20" t="s">
        <v>180</v>
      </c>
      <c r="BE185" s="228">
        <f>IF(N185="základní",J185,0)</f>
        <v>0</v>
      </c>
      <c r="BF185" s="228">
        <f>IF(N185="snížená",J185,0)</f>
        <v>0</v>
      </c>
      <c r="BG185" s="228">
        <f>IF(N185="zákl. přenesená",J185,0)</f>
        <v>0</v>
      </c>
      <c r="BH185" s="228">
        <f>IF(N185="sníž. přenesená",J185,0)</f>
        <v>0</v>
      </c>
      <c r="BI185" s="228">
        <f>IF(N185="nulová",J185,0)</f>
        <v>0</v>
      </c>
      <c r="BJ185" s="20" t="s">
        <v>81</v>
      </c>
      <c r="BK185" s="228">
        <f>ROUND(I185*H185,2)</f>
        <v>0</v>
      </c>
      <c r="BL185" s="20" t="s">
        <v>186</v>
      </c>
      <c r="BM185" s="227" t="s">
        <v>1431</v>
      </c>
    </row>
    <row r="186" s="2" customFormat="1">
      <c r="A186" s="41"/>
      <c r="B186" s="42"/>
      <c r="C186" s="43"/>
      <c r="D186" s="236" t="s">
        <v>672</v>
      </c>
      <c r="E186" s="43"/>
      <c r="F186" s="289" t="s">
        <v>673</v>
      </c>
      <c r="G186" s="43"/>
      <c r="H186" s="43"/>
      <c r="I186" s="231"/>
      <c r="J186" s="43"/>
      <c r="K186" s="43"/>
      <c r="L186" s="47"/>
      <c r="M186" s="232"/>
      <c r="N186" s="233"/>
      <c r="O186" s="87"/>
      <c r="P186" s="87"/>
      <c r="Q186" s="87"/>
      <c r="R186" s="87"/>
      <c r="S186" s="87"/>
      <c r="T186" s="88"/>
      <c r="U186" s="41"/>
      <c r="V186" s="41"/>
      <c r="W186" s="41"/>
      <c r="X186" s="41"/>
      <c r="Y186" s="41"/>
      <c r="Z186" s="41"/>
      <c r="AA186" s="41"/>
      <c r="AB186" s="41"/>
      <c r="AC186" s="41"/>
      <c r="AD186" s="41"/>
      <c r="AE186" s="41"/>
      <c r="AT186" s="20" t="s">
        <v>672</v>
      </c>
      <c r="AU186" s="20" t="s">
        <v>83</v>
      </c>
    </row>
    <row r="187" s="2" customFormat="1" ht="21.75" customHeight="1">
      <c r="A187" s="41"/>
      <c r="B187" s="42"/>
      <c r="C187" s="216" t="s">
        <v>497</v>
      </c>
      <c r="D187" s="216" t="s">
        <v>182</v>
      </c>
      <c r="E187" s="217" t="s">
        <v>1432</v>
      </c>
      <c r="F187" s="218" t="s">
        <v>1433</v>
      </c>
      <c r="G187" s="219" t="s">
        <v>246</v>
      </c>
      <c r="H187" s="220">
        <v>1</v>
      </c>
      <c r="I187" s="221"/>
      <c r="J187" s="222">
        <f>ROUND(I187*H187,2)</f>
        <v>0</v>
      </c>
      <c r="K187" s="218" t="s">
        <v>19</v>
      </c>
      <c r="L187" s="47"/>
      <c r="M187" s="223" t="s">
        <v>19</v>
      </c>
      <c r="N187" s="224" t="s">
        <v>45</v>
      </c>
      <c r="O187" s="87"/>
      <c r="P187" s="225">
        <f>O187*H187</f>
        <v>0</v>
      </c>
      <c r="Q187" s="225">
        <v>0</v>
      </c>
      <c r="R187" s="225">
        <f>Q187*H187</f>
        <v>0</v>
      </c>
      <c r="S187" s="225">
        <v>0</v>
      </c>
      <c r="T187" s="226">
        <f>S187*H187</f>
        <v>0</v>
      </c>
      <c r="U187" s="41"/>
      <c r="V187" s="41"/>
      <c r="W187" s="41"/>
      <c r="X187" s="41"/>
      <c r="Y187" s="41"/>
      <c r="Z187" s="41"/>
      <c r="AA187" s="41"/>
      <c r="AB187" s="41"/>
      <c r="AC187" s="41"/>
      <c r="AD187" s="41"/>
      <c r="AE187" s="41"/>
      <c r="AR187" s="227" t="s">
        <v>186</v>
      </c>
      <c r="AT187" s="227" t="s">
        <v>182</v>
      </c>
      <c r="AU187" s="227" t="s">
        <v>83</v>
      </c>
      <c r="AY187" s="20" t="s">
        <v>180</v>
      </c>
      <c r="BE187" s="228">
        <f>IF(N187="základní",J187,0)</f>
        <v>0</v>
      </c>
      <c r="BF187" s="228">
        <f>IF(N187="snížená",J187,0)</f>
        <v>0</v>
      </c>
      <c r="BG187" s="228">
        <f>IF(N187="zákl. přenesená",J187,0)</f>
        <v>0</v>
      </c>
      <c r="BH187" s="228">
        <f>IF(N187="sníž. přenesená",J187,0)</f>
        <v>0</v>
      </c>
      <c r="BI187" s="228">
        <f>IF(N187="nulová",J187,0)</f>
        <v>0</v>
      </c>
      <c r="BJ187" s="20" t="s">
        <v>81</v>
      </c>
      <c r="BK187" s="228">
        <f>ROUND(I187*H187,2)</f>
        <v>0</v>
      </c>
      <c r="BL187" s="20" t="s">
        <v>186</v>
      </c>
      <c r="BM187" s="227" t="s">
        <v>1434</v>
      </c>
    </row>
    <row r="188" s="2" customFormat="1">
      <c r="A188" s="41"/>
      <c r="B188" s="42"/>
      <c r="C188" s="43"/>
      <c r="D188" s="236" t="s">
        <v>672</v>
      </c>
      <c r="E188" s="43"/>
      <c r="F188" s="289" t="s">
        <v>673</v>
      </c>
      <c r="G188" s="43"/>
      <c r="H188" s="43"/>
      <c r="I188" s="231"/>
      <c r="J188" s="43"/>
      <c r="K188" s="43"/>
      <c r="L188" s="47"/>
      <c r="M188" s="232"/>
      <c r="N188" s="233"/>
      <c r="O188" s="87"/>
      <c r="P188" s="87"/>
      <c r="Q188" s="87"/>
      <c r="R188" s="87"/>
      <c r="S188" s="87"/>
      <c r="T188" s="88"/>
      <c r="U188" s="41"/>
      <c r="V188" s="41"/>
      <c r="W188" s="41"/>
      <c r="X188" s="41"/>
      <c r="Y188" s="41"/>
      <c r="Z188" s="41"/>
      <c r="AA188" s="41"/>
      <c r="AB188" s="41"/>
      <c r="AC188" s="41"/>
      <c r="AD188" s="41"/>
      <c r="AE188" s="41"/>
      <c r="AT188" s="20" t="s">
        <v>672</v>
      </c>
      <c r="AU188" s="20" t="s">
        <v>83</v>
      </c>
    </row>
    <row r="189" s="2" customFormat="1" ht="24.15" customHeight="1">
      <c r="A189" s="41"/>
      <c r="B189" s="42"/>
      <c r="C189" s="216" t="s">
        <v>502</v>
      </c>
      <c r="D189" s="216" t="s">
        <v>182</v>
      </c>
      <c r="E189" s="217" t="s">
        <v>1435</v>
      </c>
      <c r="F189" s="218" t="s">
        <v>1436</v>
      </c>
      <c r="G189" s="219" t="s">
        <v>246</v>
      </c>
      <c r="H189" s="220">
        <v>1</v>
      </c>
      <c r="I189" s="221"/>
      <c r="J189" s="222">
        <f>ROUND(I189*H189,2)</f>
        <v>0</v>
      </c>
      <c r="K189" s="218" t="s">
        <v>19</v>
      </c>
      <c r="L189" s="47"/>
      <c r="M189" s="223" t="s">
        <v>19</v>
      </c>
      <c r="N189" s="224" t="s">
        <v>45</v>
      </c>
      <c r="O189" s="87"/>
      <c r="P189" s="225">
        <f>O189*H189</f>
        <v>0</v>
      </c>
      <c r="Q189" s="225">
        <v>0</v>
      </c>
      <c r="R189" s="225">
        <f>Q189*H189</f>
        <v>0</v>
      </c>
      <c r="S189" s="225">
        <v>0</v>
      </c>
      <c r="T189" s="226">
        <f>S189*H189</f>
        <v>0</v>
      </c>
      <c r="U189" s="41"/>
      <c r="V189" s="41"/>
      <c r="W189" s="41"/>
      <c r="X189" s="41"/>
      <c r="Y189" s="41"/>
      <c r="Z189" s="41"/>
      <c r="AA189" s="41"/>
      <c r="AB189" s="41"/>
      <c r="AC189" s="41"/>
      <c r="AD189" s="41"/>
      <c r="AE189" s="41"/>
      <c r="AR189" s="227" t="s">
        <v>186</v>
      </c>
      <c r="AT189" s="227" t="s">
        <v>182</v>
      </c>
      <c r="AU189" s="227" t="s">
        <v>83</v>
      </c>
      <c r="AY189" s="20" t="s">
        <v>180</v>
      </c>
      <c r="BE189" s="228">
        <f>IF(N189="základní",J189,0)</f>
        <v>0</v>
      </c>
      <c r="BF189" s="228">
        <f>IF(N189="snížená",J189,0)</f>
        <v>0</v>
      </c>
      <c r="BG189" s="228">
        <f>IF(N189="zákl. přenesená",J189,0)</f>
        <v>0</v>
      </c>
      <c r="BH189" s="228">
        <f>IF(N189="sníž. přenesená",J189,0)</f>
        <v>0</v>
      </c>
      <c r="BI189" s="228">
        <f>IF(N189="nulová",J189,0)</f>
        <v>0</v>
      </c>
      <c r="BJ189" s="20" t="s">
        <v>81</v>
      </c>
      <c r="BK189" s="228">
        <f>ROUND(I189*H189,2)</f>
        <v>0</v>
      </c>
      <c r="BL189" s="20" t="s">
        <v>186</v>
      </c>
      <c r="BM189" s="227" t="s">
        <v>1437</v>
      </c>
    </row>
    <row r="190" s="2" customFormat="1">
      <c r="A190" s="41"/>
      <c r="B190" s="42"/>
      <c r="C190" s="43"/>
      <c r="D190" s="236" t="s">
        <v>672</v>
      </c>
      <c r="E190" s="43"/>
      <c r="F190" s="289" t="s">
        <v>673</v>
      </c>
      <c r="G190" s="43"/>
      <c r="H190" s="43"/>
      <c r="I190" s="231"/>
      <c r="J190" s="43"/>
      <c r="K190" s="43"/>
      <c r="L190" s="47"/>
      <c r="M190" s="232"/>
      <c r="N190" s="233"/>
      <c r="O190" s="87"/>
      <c r="P190" s="87"/>
      <c r="Q190" s="87"/>
      <c r="R190" s="87"/>
      <c r="S190" s="87"/>
      <c r="T190" s="88"/>
      <c r="U190" s="41"/>
      <c r="V190" s="41"/>
      <c r="W190" s="41"/>
      <c r="X190" s="41"/>
      <c r="Y190" s="41"/>
      <c r="Z190" s="41"/>
      <c r="AA190" s="41"/>
      <c r="AB190" s="41"/>
      <c r="AC190" s="41"/>
      <c r="AD190" s="41"/>
      <c r="AE190" s="41"/>
      <c r="AT190" s="20" t="s">
        <v>672</v>
      </c>
      <c r="AU190" s="20" t="s">
        <v>83</v>
      </c>
    </row>
    <row r="191" s="2" customFormat="1" ht="24.15" customHeight="1">
      <c r="A191" s="41"/>
      <c r="B191" s="42"/>
      <c r="C191" s="216" t="s">
        <v>509</v>
      </c>
      <c r="D191" s="216" t="s">
        <v>182</v>
      </c>
      <c r="E191" s="217" t="s">
        <v>1438</v>
      </c>
      <c r="F191" s="218" t="s">
        <v>1439</v>
      </c>
      <c r="G191" s="219" t="s">
        <v>246</v>
      </c>
      <c r="H191" s="220">
        <v>1</v>
      </c>
      <c r="I191" s="221"/>
      <c r="J191" s="222">
        <f>ROUND(I191*H191,2)</f>
        <v>0</v>
      </c>
      <c r="K191" s="218" t="s">
        <v>19</v>
      </c>
      <c r="L191" s="47"/>
      <c r="M191" s="223" t="s">
        <v>19</v>
      </c>
      <c r="N191" s="224" t="s">
        <v>45</v>
      </c>
      <c r="O191" s="87"/>
      <c r="P191" s="225">
        <f>O191*H191</f>
        <v>0</v>
      </c>
      <c r="Q191" s="225">
        <v>0</v>
      </c>
      <c r="R191" s="225">
        <f>Q191*H191</f>
        <v>0</v>
      </c>
      <c r="S191" s="225">
        <v>0</v>
      </c>
      <c r="T191" s="226">
        <f>S191*H191</f>
        <v>0</v>
      </c>
      <c r="U191" s="41"/>
      <c r="V191" s="41"/>
      <c r="W191" s="41"/>
      <c r="X191" s="41"/>
      <c r="Y191" s="41"/>
      <c r="Z191" s="41"/>
      <c r="AA191" s="41"/>
      <c r="AB191" s="41"/>
      <c r="AC191" s="41"/>
      <c r="AD191" s="41"/>
      <c r="AE191" s="41"/>
      <c r="AR191" s="227" t="s">
        <v>186</v>
      </c>
      <c r="AT191" s="227" t="s">
        <v>182</v>
      </c>
      <c r="AU191" s="227" t="s">
        <v>83</v>
      </c>
      <c r="AY191" s="20" t="s">
        <v>180</v>
      </c>
      <c r="BE191" s="228">
        <f>IF(N191="základní",J191,0)</f>
        <v>0</v>
      </c>
      <c r="BF191" s="228">
        <f>IF(N191="snížená",J191,0)</f>
        <v>0</v>
      </c>
      <c r="BG191" s="228">
        <f>IF(N191="zákl. přenesená",J191,0)</f>
        <v>0</v>
      </c>
      <c r="BH191" s="228">
        <f>IF(N191="sníž. přenesená",J191,0)</f>
        <v>0</v>
      </c>
      <c r="BI191" s="228">
        <f>IF(N191="nulová",J191,0)</f>
        <v>0</v>
      </c>
      <c r="BJ191" s="20" t="s">
        <v>81</v>
      </c>
      <c r="BK191" s="228">
        <f>ROUND(I191*H191,2)</f>
        <v>0</v>
      </c>
      <c r="BL191" s="20" t="s">
        <v>186</v>
      </c>
      <c r="BM191" s="227" t="s">
        <v>1440</v>
      </c>
    </row>
    <row r="192" s="2" customFormat="1">
      <c r="A192" s="41"/>
      <c r="B192" s="42"/>
      <c r="C192" s="43"/>
      <c r="D192" s="236" t="s">
        <v>672</v>
      </c>
      <c r="E192" s="43"/>
      <c r="F192" s="289" t="s">
        <v>673</v>
      </c>
      <c r="G192" s="43"/>
      <c r="H192" s="43"/>
      <c r="I192" s="231"/>
      <c r="J192" s="43"/>
      <c r="K192" s="43"/>
      <c r="L192" s="47"/>
      <c r="M192" s="232"/>
      <c r="N192" s="233"/>
      <c r="O192" s="87"/>
      <c r="P192" s="87"/>
      <c r="Q192" s="87"/>
      <c r="R192" s="87"/>
      <c r="S192" s="87"/>
      <c r="T192" s="88"/>
      <c r="U192" s="41"/>
      <c r="V192" s="41"/>
      <c r="W192" s="41"/>
      <c r="X192" s="41"/>
      <c r="Y192" s="41"/>
      <c r="Z192" s="41"/>
      <c r="AA192" s="41"/>
      <c r="AB192" s="41"/>
      <c r="AC192" s="41"/>
      <c r="AD192" s="41"/>
      <c r="AE192" s="41"/>
      <c r="AT192" s="20" t="s">
        <v>672</v>
      </c>
      <c r="AU192" s="20" t="s">
        <v>83</v>
      </c>
    </row>
    <row r="193" s="2" customFormat="1" ht="24.15" customHeight="1">
      <c r="A193" s="41"/>
      <c r="B193" s="42"/>
      <c r="C193" s="216" t="s">
        <v>515</v>
      </c>
      <c r="D193" s="216" t="s">
        <v>182</v>
      </c>
      <c r="E193" s="217" t="s">
        <v>1441</v>
      </c>
      <c r="F193" s="218" t="s">
        <v>1442</v>
      </c>
      <c r="G193" s="219" t="s">
        <v>246</v>
      </c>
      <c r="H193" s="220">
        <v>1</v>
      </c>
      <c r="I193" s="221"/>
      <c r="J193" s="222">
        <f>ROUND(I193*H193,2)</f>
        <v>0</v>
      </c>
      <c r="K193" s="218" t="s">
        <v>19</v>
      </c>
      <c r="L193" s="47"/>
      <c r="M193" s="223" t="s">
        <v>19</v>
      </c>
      <c r="N193" s="224" t="s">
        <v>45</v>
      </c>
      <c r="O193" s="87"/>
      <c r="P193" s="225">
        <f>O193*H193</f>
        <v>0</v>
      </c>
      <c r="Q193" s="225">
        <v>0</v>
      </c>
      <c r="R193" s="225">
        <f>Q193*H193</f>
        <v>0</v>
      </c>
      <c r="S193" s="225">
        <v>0</v>
      </c>
      <c r="T193" s="226">
        <f>S193*H193</f>
        <v>0</v>
      </c>
      <c r="U193" s="41"/>
      <c r="V193" s="41"/>
      <c r="W193" s="41"/>
      <c r="X193" s="41"/>
      <c r="Y193" s="41"/>
      <c r="Z193" s="41"/>
      <c r="AA193" s="41"/>
      <c r="AB193" s="41"/>
      <c r="AC193" s="41"/>
      <c r="AD193" s="41"/>
      <c r="AE193" s="41"/>
      <c r="AR193" s="227" t="s">
        <v>186</v>
      </c>
      <c r="AT193" s="227" t="s">
        <v>182</v>
      </c>
      <c r="AU193" s="227" t="s">
        <v>83</v>
      </c>
      <c r="AY193" s="20" t="s">
        <v>180</v>
      </c>
      <c r="BE193" s="228">
        <f>IF(N193="základní",J193,0)</f>
        <v>0</v>
      </c>
      <c r="BF193" s="228">
        <f>IF(N193="snížená",J193,0)</f>
        <v>0</v>
      </c>
      <c r="BG193" s="228">
        <f>IF(N193="zákl. přenesená",J193,0)</f>
        <v>0</v>
      </c>
      <c r="BH193" s="228">
        <f>IF(N193="sníž. přenesená",J193,0)</f>
        <v>0</v>
      </c>
      <c r="BI193" s="228">
        <f>IF(N193="nulová",J193,0)</f>
        <v>0</v>
      </c>
      <c r="BJ193" s="20" t="s">
        <v>81</v>
      </c>
      <c r="BK193" s="228">
        <f>ROUND(I193*H193,2)</f>
        <v>0</v>
      </c>
      <c r="BL193" s="20" t="s">
        <v>186</v>
      </c>
      <c r="BM193" s="227" t="s">
        <v>1443</v>
      </c>
    </row>
    <row r="194" s="2" customFormat="1">
      <c r="A194" s="41"/>
      <c r="B194" s="42"/>
      <c r="C194" s="43"/>
      <c r="D194" s="236" t="s">
        <v>672</v>
      </c>
      <c r="E194" s="43"/>
      <c r="F194" s="289" t="s">
        <v>673</v>
      </c>
      <c r="G194" s="43"/>
      <c r="H194" s="43"/>
      <c r="I194" s="231"/>
      <c r="J194" s="43"/>
      <c r="K194" s="43"/>
      <c r="L194" s="47"/>
      <c r="M194" s="232"/>
      <c r="N194" s="233"/>
      <c r="O194" s="87"/>
      <c r="P194" s="87"/>
      <c r="Q194" s="87"/>
      <c r="R194" s="87"/>
      <c r="S194" s="87"/>
      <c r="T194" s="88"/>
      <c r="U194" s="41"/>
      <c r="V194" s="41"/>
      <c r="W194" s="41"/>
      <c r="X194" s="41"/>
      <c r="Y194" s="41"/>
      <c r="Z194" s="41"/>
      <c r="AA194" s="41"/>
      <c r="AB194" s="41"/>
      <c r="AC194" s="41"/>
      <c r="AD194" s="41"/>
      <c r="AE194" s="41"/>
      <c r="AT194" s="20" t="s">
        <v>672</v>
      </c>
      <c r="AU194" s="20" t="s">
        <v>83</v>
      </c>
    </row>
    <row r="195" s="2" customFormat="1" ht="24.15" customHeight="1">
      <c r="A195" s="41"/>
      <c r="B195" s="42"/>
      <c r="C195" s="216" t="s">
        <v>520</v>
      </c>
      <c r="D195" s="216" t="s">
        <v>182</v>
      </c>
      <c r="E195" s="217" t="s">
        <v>1444</v>
      </c>
      <c r="F195" s="218" t="s">
        <v>1445</v>
      </c>
      <c r="G195" s="219" t="s">
        <v>246</v>
      </c>
      <c r="H195" s="220">
        <v>1</v>
      </c>
      <c r="I195" s="221"/>
      <c r="J195" s="222">
        <f>ROUND(I195*H195,2)</f>
        <v>0</v>
      </c>
      <c r="K195" s="218" t="s">
        <v>19</v>
      </c>
      <c r="L195" s="47"/>
      <c r="M195" s="223" t="s">
        <v>19</v>
      </c>
      <c r="N195" s="224" t="s">
        <v>45</v>
      </c>
      <c r="O195" s="87"/>
      <c r="P195" s="225">
        <f>O195*H195</f>
        <v>0</v>
      </c>
      <c r="Q195" s="225">
        <v>0</v>
      </c>
      <c r="R195" s="225">
        <f>Q195*H195</f>
        <v>0</v>
      </c>
      <c r="S195" s="225">
        <v>0</v>
      </c>
      <c r="T195" s="226">
        <f>S195*H195</f>
        <v>0</v>
      </c>
      <c r="U195" s="41"/>
      <c r="V195" s="41"/>
      <c r="W195" s="41"/>
      <c r="X195" s="41"/>
      <c r="Y195" s="41"/>
      <c r="Z195" s="41"/>
      <c r="AA195" s="41"/>
      <c r="AB195" s="41"/>
      <c r="AC195" s="41"/>
      <c r="AD195" s="41"/>
      <c r="AE195" s="41"/>
      <c r="AR195" s="227" t="s">
        <v>186</v>
      </c>
      <c r="AT195" s="227" t="s">
        <v>182</v>
      </c>
      <c r="AU195" s="227" t="s">
        <v>83</v>
      </c>
      <c r="AY195" s="20" t="s">
        <v>180</v>
      </c>
      <c r="BE195" s="228">
        <f>IF(N195="základní",J195,0)</f>
        <v>0</v>
      </c>
      <c r="BF195" s="228">
        <f>IF(N195="snížená",J195,0)</f>
        <v>0</v>
      </c>
      <c r="BG195" s="228">
        <f>IF(N195="zákl. přenesená",J195,0)</f>
        <v>0</v>
      </c>
      <c r="BH195" s="228">
        <f>IF(N195="sníž. přenesená",J195,0)</f>
        <v>0</v>
      </c>
      <c r="BI195" s="228">
        <f>IF(N195="nulová",J195,0)</f>
        <v>0</v>
      </c>
      <c r="BJ195" s="20" t="s">
        <v>81</v>
      </c>
      <c r="BK195" s="228">
        <f>ROUND(I195*H195,2)</f>
        <v>0</v>
      </c>
      <c r="BL195" s="20" t="s">
        <v>186</v>
      </c>
      <c r="BM195" s="227" t="s">
        <v>1446</v>
      </c>
    </row>
    <row r="196" s="2" customFormat="1">
      <c r="A196" s="41"/>
      <c r="B196" s="42"/>
      <c r="C196" s="43"/>
      <c r="D196" s="236" t="s">
        <v>672</v>
      </c>
      <c r="E196" s="43"/>
      <c r="F196" s="289" t="s">
        <v>673</v>
      </c>
      <c r="G196" s="43"/>
      <c r="H196" s="43"/>
      <c r="I196" s="231"/>
      <c r="J196" s="43"/>
      <c r="K196" s="43"/>
      <c r="L196" s="47"/>
      <c r="M196" s="232"/>
      <c r="N196" s="233"/>
      <c r="O196" s="87"/>
      <c r="P196" s="87"/>
      <c r="Q196" s="87"/>
      <c r="R196" s="87"/>
      <c r="S196" s="87"/>
      <c r="T196" s="88"/>
      <c r="U196" s="41"/>
      <c r="V196" s="41"/>
      <c r="W196" s="41"/>
      <c r="X196" s="41"/>
      <c r="Y196" s="41"/>
      <c r="Z196" s="41"/>
      <c r="AA196" s="41"/>
      <c r="AB196" s="41"/>
      <c r="AC196" s="41"/>
      <c r="AD196" s="41"/>
      <c r="AE196" s="41"/>
      <c r="AT196" s="20" t="s">
        <v>672</v>
      </c>
      <c r="AU196" s="20" t="s">
        <v>83</v>
      </c>
    </row>
    <row r="197" s="2" customFormat="1" ht="24.15" customHeight="1">
      <c r="A197" s="41"/>
      <c r="B197" s="42"/>
      <c r="C197" s="216" t="s">
        <v>525</v>
      </c>
      <c r="D197" s="216" t="s">
        <v>182</v>
      </c>
      <c r="E197" s="217" t="s">
        <v>1447</v>
      </c>
      <c r="F197" s="218" t="s">
        <v>1448</v>
      </c>
      <c r="G197" s="219" t="s">
        <v>246</v>
      </c>
      <c r="H197" s="220">
        <v>1</v>
      </c>
      <c r="I197" s="221"/>
      <c r="J197" s="222">
        <f>ROUND(I197*H197,2)</f>
        <v>0</v>
      </c>
      <c r="K197" s="218" t="s">
        <v>19</v>
      </c>
      <c r="L197" s="47"/>
      <c r="M197" s="223" t="s">
        <v>19</v>
      </c>
      <c r="N197" s="224" t="s">
        <v>45</v>
      </c>
      <c r="O197" s="87"/>
      <c r="P197" s="225">
        <f>O197*H197</f>
        <v>0</v>
      </c>
      <c r="Q197" s="225">
        <v>0</v>
      </c>
      <c r="R197" s="225">
        <f>Q197*H197</f>
        <v>0</v>
      </c>
      <c r="S197" s="225">
        <v>0</v>
      </c>
      <c r="T197" s="226">
        <f>S197*H197</f>
        <v>0</v>
      </c>
      <c r="U197" s="41"/>
      <c r="V197" s="41"/>
      <c r="W197" s="41"/>
      <c r="X197" s="41"/>
      <c r="Y197" s="41"/>
      <c r="Z197" s="41"/>
      <c r="AA197" s="41"/>
      <c r="AB197" s="41"/>
      <c r="AC197" s="41"/>
      <c r="AD197" s="41"/>
      <c r="AE197" s="41"/>
      <c r="AR197" s="227" t="s">
        <v>186</v>
      </c>
      <c r="AT197" s="227" t="s">
        <v>182</v>
      </c>
      <c r="AU197" s="227" t="s">
        <v>83</v>
      </c>
      <c r="AY197" s="20" t="s">
        <v>180</v>
      </c>
      <c r="BE197" s="228">
        <f>IF(N197="základní",J197,0)</f>
        <v>0</v>
      </c>
      <c r="BF197" s="228">
        <f>IF(N197="snížená",J197,0)</f>
        <v>0</v>
      </c>
      <c r="BG197" s="228">
        <f>IF(N197="zákl. přenesená",J197,0)</f>
        <v>0</v>
      </c>
      <c r="BH197" s="228">
        <f>IF(N197="sníž. přenesená",J197,0)</f>
        <v>0</v>
      </c>
      <c r="BI197" s="228">
        <f>IF(N197="nulová",J197,0)</f>
        <v>0</v>
      </c>
      <c r="BJ197" s="20" t="s">
        <v>81</v>
      </c>
      <c r="BK197" s="228">
        <f>ROUND(I197*H197,2)</f>
        <v>0</v>
      </c>
      <c r="BL197" s="20" t="s">
        <v>186</v>
      </c>
      <c r="BM197" s="227" t="s">
        <v>1449</v>
      </c>
    </row>
    <row r="198" s="2" customFormat="1">
      <c r="A198" s="41"/>
      <c r="B198" s="42"/>
      <c r="C198" s="43"/>
      <c r="D198" s="236" t="s">
        <v>672</v>
      </c>
      <c r="E198" s="43"/>
      <c r="F198" s="289" t="s">
        <v>673</v>
      </c>
      <c r="G198" s="43"/>
      <c r="H198" s="43"/>
      <c r="I198" s="231"/>
      <c r="J198" s="43"/>
      <c r="K198" s="43"/>
      <c r="L198" s="47"/>
      <c r="M198" s="232"/>
      <c r="N198" s="233"/>
      <c r="O198" s="87"/>
      <c r="P198" s="87"/>
      <c r="Q198" s="87"/>
      <c r="R198" s="87"/>
      <c r="S198" s="87"/>
      <c r="T198" s="88"/>
      <c r="U198" s="41"/>
      <c r="V198" s="41"/>
      <c r="W198" s="41"/>
      <c r="X198" s="41"/>
      <c r="Y198" s="41"/>
      <c r="Z198" s="41"/>
      <c r="AA198" s="41"/>
      <c r="AB198" s="41"/>
      <c r="AC198" s="41"/>
      <c r="AD198" s="41"/>
      <c r="AE198" s="41"/>
      <c r="AT198" s="20" t="s">
        <v>672</v>
      </c>
      <c r="AU198" s="20" t="s">
        <v>83</v>
      </c>
    </row>
    <row r="199" s="2" customFormat="1" ht="24.15" customHeight="1">
      <c r="A199" s="41"/>
      <c r="B199" s="42"/>
      <c r="C199" s="216" t="s">
        <v>532</v>
      </c>
      <c r="D199" s="216" t="s">
        <v>182</v>
      </c>
      <c r="E199" s="217" t="s">
        <v>1450</v>
      </c>
      <c r="F199" s="218" t="s">
        <v>1451</v>
      </c>
      <c r="G199" s="219" t="s">
        <v>246</v>
      </c>
      <c r="H199" s="220">
        <v>1</v>
      </c>
      <c r="I199" s="221"/>
      <c r="J199" s="222">
        <f>ROUND(I199*H199,2)</f>
        <v>0</v>
      </c>
      <c r="K199" s="218" t="s">
        <v>19</v>
      </c>
      <c r="L199" s="47"/>
      <c r="M199" s="223" t="s">
        <v>19</v>
      </c>
      <c r="N199" s="224" t="s">
        <v>45</v>
      </c>
      <c r="O199" s="87"/>
      <c r="P199" s="225">
        <f>O199*H199</f>
        <v>0</v>
      </c>
      <c r="Q199" s="225">
        <v>0</v>
      </c>
      <c r="R199" s="225">
        <f>Q199*H199</f>
        <v>0</v>
      </c>
      <c r="S199" s="225">
        <v>0</v>
      </c>
      <c r="T199" s="226">
        <f>S199*H199</f>
        <v>0</v>
      </c>
      <c r="U199" s="41"/>
      <c r="V199" s="41"/>
      <c r="W199" s="41"/>
      <c r="X199" s="41"/>
      <c r="Y199" s="41"/>
      <c r="Z199" s="41"/>
      <c r="AA199" s="41"/>
      <c r="AB199" s="41"/>
      <c r="AC199" s="41"/>
      <c r="AD199" s="41"/>
      <c r="AE199" s="41"/>
      <c r="AR199" s="227" t="s">
        <v>186</v>
      </c>
      <c r="AT199" s="227" t="s">
        <v>182</v>
      </c>
      <c r="AU199" s="227" t="s">
        <v>83</v>
      </c>
      <c r="AY199" s="20" t="s">
        <v>180</v>
      </c>
      <c r="BE199" s="228">
        <f>IF(N199="základní",J199,0)</f>
        <v>0</v>
      </c>
      <c r="BF199" s="228">
        <f>IF(N199="snížená",J199,0)</f>
        <v>0</v>
      </c>
      <c r="BG199" s="228">
        <f>IF(N199="zákl. přenesená",J199,0)</f>
        <v>0</v>
      </c>
      <c r="BH199" s="228">
        <f>IF(N199="sníž. přenesená",J199,0)</f>
        <v>0</v>
      </c>
      <c r="BI199" s="228">
        <f>IF(N199="nulová",J199,0)</f>
        <v>0</v>
      </c>
      <c r="BJ199" s="20" t="s">
        <v>81</v>
      </c>
      <c r="BK199" s="228">
        <f>ROUND(I199*H199,2)</f>
        <v>0</v>
      </c>
      <c r="BL199" s="20" t="s">
        <v>186</v>
      </c>
      <c r="BM199" s="227" t="s">
        <v>1452</v>
      </c>
    </row>
    <row r="200" s="2" customFormat="1">
      <c r="A200" s="41"/>
      <c r="B200" s="42"/>
      <c r="C200" s="43"/>
      <c r="D200" s="236" t="s">
        <v>672</v>
      </c>
      <c r="E200" s="43"/>
      <c r="F200" s="289" t="s">
        <v>673</v>
      </c>
      <c r="G200" s="43"/>
      <c r="H200" s="43"/>
      <c r="I200" s="231"/>
      <c r="J200" s="43"/>
      <c r="K200" s="43"/>
      <c r="L200" s="47"/>
      <c r="M200" s="232"/>
      <c r="N200" s="233"/>
      <c r="O200" s="87"/>
      <c r="P200" s="87"/>
      <c r="Q200" s="87"/>
      <c r="R200" s="87"/>
      <c r="S200" s="87"/>
      <c r="T200" s="88"/>
      <c r="U200" s="41"/>
      <c r="V200" s="41"/>
      <c r="W200" s="41"/>
      <c r="X200" s="41"/>
      <c r="Y200" s="41"/>
      <c r="Z200" s="41"/>
      <c r="AA200" s="41"/>
      <c r="AB200" s="41"/>
      <c r="AC200" s="41"/>
      <c r="AD200" s="41"/>
      <c r="AE200" s="41"/>
      <c r="AT200" s="20" t="s">
        <v>672</v>
      </c>
      <c r="AU200" s="20" t="s">
        <v>83</v>
      </c>
    </row>
    <row r="201" s="2" customFormat="1" ht="24.15" customHeight="1">
      <c r="A201" s="41"/>
      <c r="B201" s="42"/>
      <c r="C201" s="216" t="s">
        <v>538</v>
      </c>
      <c r="D201" s="216" t="s">
        <v>182</v>
      </c>
      <c r="E201" s="217" t="s">
        <v>1453</v>
      </c>
      <c r="F201" s="218" t="s">
        <v>1454</v>
      </c>
      <c r="G201" s="219" t="s">
        <v>246</v>
      </c>
      <c r="H201" s="220">
        <v>4</v>
      </c>
      <c r="I201" s="221"/>
      <c r="J201" s="222">
        <f>ROUND(I201*H201,2)</f>
        <v>0</v>
      </c>
      <c r="K201" s="218" t="s">
        <v>19</v>
      </c>
      <c r="L201" s="47"/>
      <c r="M201" s="223" t="s">
        <v>19</v>
      </c>
      <c r="N201" s="224" t="s">
        <v>45</v>
      </c>
      <c r="O201" s="87"/>
      <c r="P201" s="225">
        <f>O201*H201</f>
        <v>0</v>
      </c>
      <c r="Q201" s="225">
        <v>0</v>
      </c>
      <c r="R201" s="225">
        <f>Q201*H201</f>
        <v>0</v>
      </c>
      <c r="S201" s="225">
        <v>0</v>
      </c>
      <c r="T201" s="226">
        <f>S201*H201</f>
        <v>0</v>
      </c>
      <c r="U201" s="41"/>
      <c r="V201" s="41"/>
      <c r="W201" s="41"/>
      <c r="X201" s="41"/>
      <c r="Y201" s="41"/>
      <c r="Z201" s="41"/>
      <c r="AA201" s="41"/>
      <c r="AB201" s="41"/>
      <c r="AC201" s="41"/>
      <c r="AD201" s="41"/>
      <c r="AE201" s="41"/>
      <c r="AR201" s="227" t="s">
        <v>186</v>
      </c>
      <c r="AT201" s="227" t="s">
        <v>182</v>
      </c>
      <c r="AU201" s="227" t="s">
        <v>83</v>
      </c>
      <c r="AY201" s="20" t="s">
        <v>180</v>
      </c>
      <c r="BE201" s="228">
        <f>IF(N201="základní",J201,0)</f>
        <v>0</v>
      </c>
      <c r="BF201" s="228">
        <f>IF(N201="snížená",J201,0)</f>
        <v>0</v>
      </c>
      <c r="BG201" s="228">
        <f>IF(N201="zákl. přenesená",J201,0)</f>
        <v>0</v>
      </c>
      <c r="BH201" s="228">
        <f>IF(N201="sníž. přenesená",J201,0)</f>
        <v>0</v>
      </c>
      <c r="BI201" s="228">
        <f>IF(N201="nulová",J201,0)</f>
        <v>0</v>
      </c>
      <c r="BJ201" s="20" t="s">
        <v>81</v>
      </c>
      <c r="BK201" s="228">
        <f>ROUND(I201*H201,2)</f>
        <v>0</v>
      </c>
      <c r="BL201" s="20" t="s">
        <v>186</v>
      </c>
      <c r="BM201" s="227" t="s">
        <v>1455</v>
      </c>
    </row>
    <row r="202" s="2" customFormat="1">
      <c r="A202" s="41"/>
      <c r="B202" s="42"/>
      <c r="C202" s="43"/>
      <c r="D202" s="236" t="s">
        <v>672</v>
      </c>
      <c r="E202" s="43"/>
      <c r="F202" s="289" t="s">
        <v>673</v>
      </c>
      <c r="G202" s="43"/>
      <c r="H202" s="43"/>
      <c r="I202" s="231"/>
      <c r="J202" s="43"/>
      <c r="K202" s="43"/>
      <c r="L202" s="47"/>
      <c r="M202" s="232"/>
      <c r="N202" s="233"/>
      <c r="O202" s="87"/>
      <c r="P202" s="87"/>
      <c r="Q202" s="87"/>
      <c r="R202" s="87"/>
      <c r="S202" s="87"/>
      <c r="T202" s="88"/>
      <c r="U202" s="41"/>
      <c r="V202" s="41"/>
      <c r="W202" s="41"/>
      <c r="X202" s="41"/>
      <c r="Y202" s="41"/>
      <c r="Z202" s="41"/>
      <c r="AA202" s="41"/>
      <c r="AB202" s="41"/>
      <c r="AC202" s="41"/>
      <c r="AD202" s="41"/>
      <c r="AE202" s="41"/>
      <c r="AT202" s="20" t="s">
        <v>672</v>
      </c>
      <c r="AU202" s="20" t="s">
        <v>83</v>
      </c>
    </row>
    <row r="203" s="2" customFormat="1" ht="24.15" customHeight="1">
      <c r="A203" s="41"/>
      <c r="B203" s="42"/>
      <c r="C203" s="216" t="s">
        <v>545</v>
      </c>
      <c r="D203" s="216" t="s">
        <v>182</v>
      </c>
      <c r="E203" s="217" t="s">
        <v>1456</v>
      </c>
      <c r="F203" s="218" t="s">
        <v>1457</v>
      </c>
      <c r="G203" s="219" t="s">
        <v>246</v>
      </c>
      <c r="H203" s="220">
        <v>1</v>
      </c>
      <c r="I203" s="221"/>
      <c r="J203" s="222">
        <f>ROUND(I203*H203,2)</f>
        <v>0</v>
      </c>
      <c r="K203" s="218" t="s">
        <v>19</v>
      </c>
      <c r="L203" s="47"/>
      <c r="M203" s="223" t="s">
        <v>19</v>
      </c>
      <c r="N203" s="224" t="s">
        <v>45</v>
      </c>
      <c r="O203" s="87"/>
      <c r="P203" s="225">
        <f>O203*H203</f>
        <v>0</v>
      </c>
      <c r="Q203" s="225">
        <v>0</v>
      </c>
      <c r="R203" s="225">
        <f>Q203*H203</f>
        <v>0</v>
      </c>
      <c r="S203" s="225">
        <v>0</v>
      </c>
      <c r="T203" s="226">
        <f>S203*H203</f>
        <v>0</v>
      </c>
      <c r="U203" s="41"/>
      <c r="V203" s="41"/>
      <c r="W203" s="41"/>
      <c r="X203" s="41"/>
      <c r="Y203" s="41"/>
      <c r="Z203" s="41"/>
      <c r="AA203" s="41"/>
      <c r="AB203" s="41"/>
      <c r="AC203" s="41"/>
      <c r="AD203" s="41"/>
      <c r="AE203" s="41"/>
      <c r="AR203" s="227" t="s">
        <v>186</v>
      </c>
      <c r="AT203" s="227" t="s">
        <v>182</v>
      </c>
      <c r="AU203" s="227" t="s">
        <v>83</v>
      </c>
      <c r="AY203" s="20" t="s">
        <v>180</v>
      </c>
      <c r="BE203" s="228">
        <f>IF(N203="základní",J203,0)</f>
        <v>0</v>
      </c>
      <c r="BF203" s="228">
        <f>IF(N203="snížená",J203,0)</f>
        <v>0</v>
      </c>
      <c r="BG203" s="228">
        <f>IF(N203="zákl. přenesená",J203,0)</f>
        <v>0</v>
      </c>
      <c r="BH203" s="228">
        <f>IF(N203="sníž. přenesená",J203,0)</f>
        <v>0</v>
      </c>
      <c r="BI203" s="228">
        <f>IF(N203="nulová",J203,0)</f>
        <v>0</v>
      </c>
      <c r="BJ203" s="20" t="s">
        <v>81</v>
      </c>
      <c r="BK203" s="228">
        <f>ROUND(I203*H203,2)</f>
        <v>0</v>
      </c>
      <c r="BL203" s="20" t="s">
        <v>186</v>
      </c>
      <c r="BM203" s="227" t="s">
        <v>1458</v>
      </c>
    </row>
    <row r="204" s="2" customFormat="1">
      <c r="A204" s="41"/>
      <c r="B204" s="42"/>
      <c r="C204" s="43"/>
      <c r="D204" s="236" t="s">
        <v>672</v>
      </c>
      <c r="E204" s="43"/>
      <c r="F204" s="289" t="s">
        <v>673</v>
      </c>
      <c r="G204" s="43"/>
      <c r="H204" s="43"/>
      <c r="I204" s="231"/>
      <c r="J204" s="43"/>
      <c r="K204" s="43"/>
      <c r="L204" s="47"/>
      <c r="M204" s="232"/>
      <c r="N204" s="233"/>
      <c r="O204" s="87"/>
      <c r="P204" s="87"/>
      <c r="Q204" s="87"/>
      <c r="R204" s="87"/>
      <c r="S204" s="87"/>
      <c r="T204" s="88"/>
      <c r="U204" s="41"/>
      <c r="V204" s="41"/>
      <c r="W204" s="41"/>
      <c r="X204" s="41"/>
      <c r="Y204" s="41"/>
      <c r="Z204" s="41"/>
      <c r="AA204" s="41"/>
      <c r="AB204" s="41"/>
      <c r="AC204" s="41"/>
      <c r="AD204" s="41"/>
      <c r="AE204" s="41"/>
      <c r="AT204" s="20" t="s">
        <v>672</v>
      </c>
      <c r="AU204" s="20" t="s">
        <v>83</v>
      </c>
    </row>
    <row r="205" s="2" customFormat="1" ht="24.15" customHeight="1">
      <c r="A205" s="41"/>
      <c r="B205" s="42"/>
      <c r="C205" s="216" t="s">
        <v>551</v>
      </c>
      <c r="D205" s="216" t="s">
        <v>182</v>
      </c>
      <c r="E205" s="217" t="s">
        <v>1459</v>
      </c>
      <c r="F205" s="218" t="s">
        <v>1460</v>
      </c>
      <c r="G205" s="219" t="s">
        <v>246</v>
      </c>
      <c r="H205" s="220">
        <v>1</v>
      </c>
      <c r="I205" s="221"/>
      <c r="J205" s="222">
        <f>ROUND(I205*H205,2)</f>
        <v>0</v>
      </c>
      <c r="K205" s="218" t="s">
        <v>19</v>
      </c>
      <c r="L205" s="47"/>
      <c r="M205" s="223" t="s">
        <v>19</v>
      </c>
      <c r="N205" s="224" t="s">
        <v>45</v>
      </c>
      <c r="O205" s="87"/>
      <c r="P205" s="225">
        <f>O205*H205</f>
        <v>0</v>
      </c>
      <c r="Q205" s="225">
        <v>0</v>
      </c>
      <c r="R205" s="225">
        <f>Q205*H205</f>
        <v>0</v>
      </c>
      <c r="S205" s="225">
        <v>0</v>
      </c>
      <c r="T205" s="226">
        <f>S205*H205</f>
        <v>0</v>
      </c>
      <c r="U205" s="41"/>
      <c r="V205" s="41"/>
      <c r="W205" s="41"/>
      <c r="X205" s="41"/>
      <c r="Y205" s="41"/>
      <c r="Z205" s="41"/>
      <c r="AA205" s="41"/>
      <c r="AB205" s="41"/>
      <c r="AC205" s="41"/>
      <c r="AD205" s="41"/>
      <c r="AE205" s="41"/>
      <c r="AR205" s="227" t="s">
        <v>186</v>
      </c>
      <c r="AT205" s="227" t="s">
        <v>182</v>
      </c>
      <c r="AU205" s="227" t="s">
        <v>83</v>
      </c>
      <c r="AY205" s="20" t="s">
        <v>180</v>
      </c>
      <c r="BE205" s="228">
        <f>IF(N205="základní",J205,0)</f>
        <v>0</v>
      </c>
      <c r="BF205" s="228">
        <f>IF(N205="snížená",J205,0)</f>
        <v>0</v>
      </c>
      <c r="BG205" s="228">
        <f>IF(N205="zákl. přenesená",J205,0)</f>
        <v>0</v>
      </c>
      <c r="BH205" s="228">
        <f>IF(N205="sníž. přenesená",J205,0)</f>
        <v>0</v>
      </c>
      <c r="BI205" s="228">
        <f>IF(N205="nulová",J205,0)</f>
        <v>0</v>
      </c>
      <c r="BJ205" s="20" t="s">
        <v>81</v>
      </c>
      <c r="BK205" s="228">
        <f>ROUND(I205*H205,2)</f>
        <v>0</v>
      </c>
      <c r="BL205" s="20" t="s">
        <v>186</v>
      </c>
      <c r="BM205" s="227" t="s">
        <v>1461</v>
      </c>
    </row>
    <row r="206" s="2" customFormat="1">
      <c r="A206" s="41"/>
      <c r="B206" s="42"/>
      <c r="C206" s="43"/>
      <c r="D206" s="236" t="s">
        <v>672</v>
      </c>
      <c r="E206" s="43"/>
      <c r="F206" s="289" t="s">
        <v>673</v>
      </c>
      <c r="G206" s="43"/>
      <c r="H206" s="43"/>
      <c r="I206" s="231"/>
      <c r="J206" s="43"/>
      <c r="K206" s="43"/>
      <c r="L206" s="47"/>
      <c r="M206" s="232"/>
      <c r="N206" s="233"/>
      <c r="O206" s="87"/>
      <c r="P206" s="87"/>
      <c r="Q206" s="87"/>
      <c r="R206" s="87"/>
      <c r="S206" s="87"/>
      <c r="T206" s="88"/>
      <c r="U206" s="41"/>
      <c r="V206" s="41"/>
      <c r="W206" s="41"/>
      <c r="X206" s="41"/>
      <c r="Y206" s="41"/>
      <c r="Z206" s="41"/>
      <c r="AA206" s="41"/>
      <c r="AB206" s="41"/>
      <c r="AC206" s="41"/>
      <c r="AD206" s="41"/>
      <c r="AE206" s="41"/>
      <c r="AT206" s="20" t="s">
        <v>672</v>
      </c>
      <c r="AU206" s="20" t="s">
        <v>83</v>
      </c>
    </row>
    <row r="207" s="2" customFormat="1" ht="24.15" customHeight="1">
      <c r="A207" s="41"/>
      <c r="B207" s="42"/>
      <c r="C207" s="216" t="s">
        <v>557</v>
      </c>
      <c r="D207" s="216" t="s">
        <v>182</v>
      </c>
      <c r="E207" s="217" t="s">
        <v>1462</v>
      </c>
      <c r="F207" s="218" t="s">
        <v>1463</v>
      </c>
      <c r="G207" s="219" t="s">
        <v>246</v>
      </c>
      <c r="H207" s="220">
        <v>1</v>
      </c>
      <c r="I207" s="221"/>
      <c r="J207" s="222">
        <f>ROUND(I207*H207,2)</f>
        <v>0</v>
      </c>
      <c r="K207" s="218" t="s">
        <v>19</v>
      </c>
      <c r="L207" s="47"/>
      <c r="M207" s="223" t="s">
        <v>19</v>
      </c>
      <c r="N207" s="224" t="s">
        <v>45</v>
      </c>
      <c r="O207" s="87"/>
      <c r="P207" s="225">
        <f>O207*H207</f>
        <v>0</v>
      </c>
      <c r="Q207" s="225">
        <v>0</v>
      </c>
      <c r="R207" s="225">
        <f>Q207*H207</f>
        <v>0</v>
      </c>
      <c r="S207" s="225">
        <v>0</v>
      </c>
      <c r="T207" s="226">
        <f>S207*H207</f>
        <v>0</v>
      </c>
      <c r="U207" s="41"/>
      <c r="V207" s="41"/>
      <c r="W207" s="41"/>
      <c r="X207" s="41"/>
      <c r="Y207" s="41"/>
      <c r="Z207" s="41"/>
      <c r="AA207" s="41"/>
      <c r="AB207" s="41"/>
      <c r="AC207" s="41"/>
      <c r="AD207" s="41"/>
      <c r="AE207" s="41"/>
      <c r="AR207" s="227" t="s">
        <v>186</v>
      </c>
      <c r="AT207" s="227" t="s">
        <v>182</v>
      </c>
      <c r="AU207" s="227" t="s">
        <v>83</v>
      </c>
      <c r="AY207" s="20" t="s">
        <v>180</v>
      </c>
      <c r="BE207" s="228">
        <f>IF(N207="základní",J207,0)</f>
        <v>0</v>
      </c>
      <c r="BF207" s="228">
        <f>IF(N207="snížená",J207,0)</f>
        <v>0</v>
      </c>
      <c r="BG207" s="228">
        <f>IF(N207="zákl. přenesená",J207,0)</f>
        <v>0</v>
      </c>
      <c r="BH207" s="228">
        <f>IF(N207="sníž. přenesená",J207,0)</f>
        <v>0</v>
      </c>
      <c r="BI207" s="228">
        <f>IF(N207="nulová",J207,0)</f>
        <v>0</v>
      </c>
      <c r="BJ207" s="20" t="s">
        <v>81</v>
      </c>
      <c r="BK207" s="228">
        <f>ROUND(I207*H207,2)</f>
        <v>0</v>
      </c>
      <c r="BL207" s="20" t="s">
        <v>186</v>
      </c>
      <c r="BM207" s="227" t="s">
        <v>1464</v>
      </c>
    </row>
    <row r="208" s="2" customFormat="1" ht="24.15" customHeight="1">
      <c r="A208" s="41"/>
      <c r="B208" s="42"/>
      <c r="C208" s="216" t="s">
        <v>563</v>
      </c>
      <c r="D208" s="216" t="s">
        <v>182</v>
      </c>
      <c r="E208" s="217" t="s">
        <v>1465</v>
      </c>
      <c r="F208" s="218" t="s">
        <v>1466</v>
      </c>
      <c r="G208" s="219" t="s">
        <v>246</v>
      </c>
      <c r="H208" s="220">
        <v>1</v>
      </c>
      <c r="I208" s="221"/>
      <c r="J208" s="222">
        <f>ROUND(I208*H208,2)</f>
        <v>0</v>
      </c>
      <c r="K208" s="218" t="s">
        <v>19</v>
      </c>
      <c r="L208" s="47"/>
      <c r="M208" s="223" t="s">
        <v>19</v>
      </c>
      <c r="N208" s="224" t="s">
        <v>45</v>
      </c>
      <c r="O208" s="87"/>
      <c r="P208" s="225">
        <f>O208*H208</f>
        <v>0</v>
      </c>
      <c r="Q208" s="225">
        <v>0</v>
      </c>
      <c r="R208" s="225">
        <f>Q208*H208</f>
        <v>0</v>
      </c>
      <c r="S208" s="225">
        <v>0</v>
      </c>
      <c r="T208" s="226">
        <f>S208*H208</f>
        <v>0</v>
      </c>
      <c r="U208" s="41"/>
      <c r="V208" s="41"/>
      <c r="W208" s="41"/>
      <c r="X208" s="41"/>
      <c r="Y208" s="41"/>
      <c r="Z208" s="41"/>
      <c r="AA208" s="41"/>
      <c r="AB208" s="41"/>
      <c r="AC208" s="41"/>
      <c r="AD208" s="41"/>
      <c r="AE208" s="41"/>
      <c r="AR208" s="227" t="s">
        <v>186</v>
      </c>
      <c r="AT208" s="227" t="s">
        <v>182</v>
      </c>
      <c r="AU208" s="227" t="s">
        <v>83</v>
      </c>
      <c r="AY208" s="20" t="s">
        <v>180</v>
      </c>
      <c r="BE208" s="228">
        <f>IF(N208="základní",J208,0)</f>
        <v>0</v>
      </c>
      <c r="BF208" s="228">
        <f>IF(N208="snížená",J208,0)</f>
        <v>0</v>
      </c>
      <c r="BG208" s="228">
        <f>IF(N208="zákl. přenesená",J208,0)</f>
        <v>0</v>
      </c>
      <c r="BH208" s="228">
        <f>IF(N208="sníž. přenesená",J208,0)</f>
        <v>0</v>
      </c>
      <c r="BI208" s="228">
        <f>IF(N208="nulová",J208,0)</f>
        <v>0</v>
      </c>
      <c r="BJ208" s="20" t="s">
        <v>81</v>
      </c>
      <c r="BK208" s="228">
        <f>ROUND(I208*H208,2)</f>
        <v>0</v>
      </c>
      <c r="BL208" s="20" t="s">
        <v>186</v>
      </c>
      <c r="BM208" s="227" t="s">
        <v>1467</v>
      </c>
    </row>
    <row r="209" s="2" customFormat="1">
      <c r="A209" s="41"/>
      <c r="B209" s="42"/>
      <c r="C209" s="43"/>
      <c r="D209" s="236" t="s">
        <v>672</v>
      </c>
      <c r="E209" s="43"/>
      <c r="F209" s="289" t="s">
        <v>673</v>
      </c>
      <c r="G209" s="43"/>
      <c r="H209" s="43"/>
      <c r="I209" s="231"/>
      <c r="J209" s="43"/>
      <c r="K209" s="43"/>
      <c r="L209" s="47"/>
      <c r="M209" s="232"/>
      <c r="N209" s="233"/>
      <c r="O209" s="87"/>
      <c r="P209" s="87"/>
      <c r="Q209" s="87"/>
      <c r="R209" s="87"/>
      <c r="S209" s="87"/>
      <c r="T209" s="88"/>
      <c r="U209" s="41"/>
      <c r="V209" s="41"/>
      <c r="W209" s="41"/>
      <c r="X209" s="41"/>
      <c r="Y209" s="41"/>
      <c r="Z209" s="41"/>
      <c r="AA209" s="41"/>
      <c r="AB209" s="41"/>
      <c r="AC209" s="41"/>
      <c r="AD209" s="41"/>
      <c r="AE209" s="41"/>
      <c r="AT209" s="20" t="s">
        <v>672</v>
      </c>
      <c r="AU209" s="20" t="s">
        <v>83</v>
      </c>
    </row>
    <row r="210" s="2" customFormat="1" ht="24.15" customHeight="1">
      <c r="A210" s="41"/>
      <c r="B210" s="42"/>
      <c r="C210" s="216" t="s">
        <v>569</v>
      </c>
      <c r="D210" s="216" t="s">
        <v>182</v>
      </c>
      <c r="E210" s="217" t="s">
        <v>1468</v>
      </c>
      <c r="F210" s="218" t="s">
        <v>1469</v>
      </c>
      <c r="G210" s="219" t="s">
        <v>246</v>
      </c>
      <c r="H210" s="220">
        <v>1</v>
      </c>
      <c r="I210" s="221"/>
      <c r="J210" s="222">
        <f>ROUND(I210*H210,2)</f>
        <v>0</v>
      </c>
      <c r="K210" s="218" t="s">
        <v>19</v>
      </c>
      <c r="L210" s="47"/>
      <c r="M210" s="223" t="s">
        <v>19</v>
      </c>
      <c r="N210" s="224" t="s">
        <v>45</v>
      </c>
      <c r="O210" s="87"/>
      <c r="P210" s="225">
        <f>O210*H210</f>
        <v>0</v>
      </c>
      <c r="Q210" s="225">
        <v>0</v>
      </c>
      <c r="R210" s="225">
        <f>Q210*H210</f>
        <v>0</v>
      </c>
      <c r="S210" s="225">
        <v>0</v>
      </c>
      <c r="T210" s="226">
        <f>S210*H210</f>
        <v>0</v>
      </c>
      <c r="U210" s="41"/>
      <c r="V210" s="41"/>
      <c r="W210" s="41"/>
      <c r="X210" s="41"/>
      <c r="Y210" s="41"/>
      <c r="Z210" s="41"/>
      <c r="AA210" s="41"/>
      <c r="AB210" s="41"/>
      <c r="AC210" s="41"/>
      <c r="AD210" s="41"/>
      <c r="AE210" s="41"/>
      <c r="AR210" s="227" t="s">
        <v>186</v>
      </c>
      <c r="AT210" s="227" t="s">
        <v>182</v>
      </c>
      <c r="AU210" s="227" t="s">
        <v>83</v>
      </c>
      <c r="AY210" s="20" t="s">
        <v>180</v>
      </c>
      <c r="BE210" s="228">
        <f>IF(N210="základní",J210,0)</f>
        <v>0</v>
      </c>
      <c r="BF210" s="228">
        <f>IF(N210="snížená",J210,0)</f>
        <v>0</v>
      </c>
      <c r="BG210" s="228">
        <f>IF(N210="zákl. přenesená",J210,0)</f>
        <v>0</v>
      </c>
      <c r="BH210" s="228">
        <f>IF(N210="sníž. přenesená",J210,0)</f>
        <v>0</v>
      </c>
      <c r="BI210" s="228">
        <f>IF(N210="nulová",J210,0)</f>
        <v>0</v>
      </c>
      <c r="BJ210" s="20" t="s">
        <v>81</v>
      </c>
      <c r="BK210" s="228">
        <f>ROUND(I210*H210,2)</f>
        <v>0</v>
      </c>
      <c r="BL210" s="20" t="s">
        <v>186</v>
      </c>
      <c r="BM210" s="227" t="s">
        <v>1470</v>
      </c>
    </row>
    <row r="211" s="2" customFormat="1">
      <c r="A211" s="41"/>
      <c r="B211" s="42"/>
      <c r="C211" s="43"/>
      <c r="D211" s="236" t="s">
        <v>672</v>
      </c>
      <c r="E211" s="43"/>
      <c r="F211" s="289" t="s">
        <v>673</v>
      </c>
      <c r="G211" s="43"/>
      <c r="H211" s="43"/>
      <c r="I211" s="231"/>
      <c r="J211" s="43"/>
      <c r="K211" s="43"/>
      <c r="L211" s="47"/>
      <c r="M211" s="232"/>
      <c r="N211" s="233"/>
      <c r="O211" s="87"/>
      <c r="P211" s="87"/>
      <c r="Q211" s="87"/>
      <c r="R211" s="87"/>
      <c r="S211" s="87"/>
      <c r="T211" s="88"/>
      <c r="U211" s="41"/>
      <c r="V211" s="41"/>
      <c r="W211" s="41"/>
      <c r="X211" s="41"/>
      <c r="Y211" s="41"/>
      <c r="Z211" s="41"/>
      <c r="AA211" s="41"/>
      <c r="AB211" s="41"/>
      <c r="AC211" s="41"/>
      <c r="AD211" s="41"/>
      <c r="AE211" s="41"/>
      <c r="AT211" s="20" t="s">
        <v>672</v>
      </c>
      <c r="AU211" s="20" t="s">
        <v>83</v>
      </c>
    </row>
    <row r="212" s="2" customFormat="1" ht="16.5" customHeight="1">
      <c r="A212" s="41"/>
      <c r="B212" s="42"/>
      <c r="C212" s="216" t="s">
        <v>576</v>
      </c>
      <c r="D212" s="216" t="s">
        <v>182</v>
      </c>
      <c r="E212" s="217" t="s">
        <v>1343</v>
      </c>
      <c r="F212" s="218" t="s">
        <v>1344</v>
      </c>
      <c r="G212" s="219" t="s">
        <v>246</v>
      </c>
      <c r="H212" s="220">
        <v>10</v>
      </c>
      <c r="I212" s="221"/>
      <c r="J212" s="222">
        <f>ROUND(I212*H212,2)</f>
        <v>0</v>
      </c>
      <c r="K212" s="218" t="s">
        <v>19</v>
      </c>
      <c r="L212" s="47"/>
      <c r="M212" s="294" t="s">
        <v>19</v>
      </c>
      <c r="N212" s="295" t="s">
        <v>45</v>
      </c>
      <c r="O212" s="292"/>
      <c r="P212" s="296">
        <f>O212*H212</f>
        <v>0</v>
      </c>
      <c r="Q212" s="296">
        <v>0</v>
      </c>
      <c r="R212" s="296">
        <f>Q212*H212</f>
        <v>0</v>
      </c>
      <c r="S212" s="296">
        <v>0</v>
      </c>
      <c r="T212" s="297">
        <f>S212*H212</f>
        <v>0</v>
      </c>
      <c r="U212" s="41"/>
      <c r="V212" s="41"/>
      <c r="W212" s="41"/>
      <c r="X212" s="41"/>
      <c r="Y212" s="41"/>
      <c r="Z212" s="41"/>
      <c r="AA212" s="41"/>
      <c r="AB212" s="41"/>
      <c r="AC212" s="41"/>
      <c r="AD212" s="41"/>
      <c r="AE212" s="41"/>
      <c r="AR212" s="227" t="s">
        <v>186</v>
      </c>
      <c r="AT212" s="227" t="s">
        <v>182</v>
      </c>
      <c r="AU212" s="227" t="s">
        <v>83</v>
      </c>
      <c r="AY212" s="20" t="s">
        <v>180</v>
      </c>
      <c r="BE212" s="228">
        <f>IF(N212="základní",J212,0)</f>
        <v>0</v>
      </c>
      <c r="BF212" s="228">
        <f>IF(N212="snížená",J212,0)</f>
        <v>0</v>
      </c>
      <c r="BG212" s="228">
        <f>IF(N212="zákl. přenesená",J212,0)</f>
        <v>0</v>
      </c>
      <c r="BH212" s="228">
        <f>IF(N212="sníž. přenesená",J212,0)</f>
        <v>0</v>
      </c>
      <c r="BI212" s="228">
        <f>IF(N212="nulová",J212,0)</f>
        <v>0</v>
      </c>
      <c r="BJ212" s="20" t="s">
        <v>81</v>
      </c>
      <c r="BK212" s="228">
        <f>ROUND(I212*H212,2)</f>
        <v>0</v>
      </c>
      <c r="BL212" s="20" t="s">
        <v>186</v>
      </c>
      <c r="BM212" s="227" t="s">
        <v>1471</v>
      </c>
    </row>
    <row r="213" s="2" customFormat="1" ht="6.96" customHeight="1">
      <c r="A213" s="41"/>
      <c r="B213" s="62"/>
      <c r="C213" s="63"/>
      <c r="D213" s="63"/>
      <c r="E213" s="63"/>
      <c r="F213" s="63"/>
      <c r="G213" s="63"/>
      <c r="H213" s="63"/>
      <c r="I213" s="63"/>
      <c r="J213" s="63"/>
      <c r="K213" s="63"/>
      <c r="L213" s="47"/>
      <c r="M213" s="41"/>
      <c r="O213" s="41"/>
      <c r="P213" s="41"/>
      <c r="Q213" s="41"/>
      <c r="R213" s="41"/>
      <c r="S213" s="41"/>
      <c r="T213" s="41"/>
      <c r="U213" s="41"/>
      <c r="V213" s="41"/>
      <c r="W213" s="41"/>
      <c r="X213" s="41"/>
      <c r="Y213" s="41"/>
      <c r="Z213" s="41"/>
      <c r="AA213" s="41"/>
      <c r="AB213" s="41"/>
      <c r="AC213" s="41"/>
      <c r="AD213" s="41"/>
      <c r="AE213" s="41"/>
    </row>
  </sheetData>
  <sheetProtection sheet="1" autoFilter="0" formatColumns="0" formatRows="0" objects="1" scenarios="1" spinCount="100000" saltValue="xdZwQZrTaX626BEtiJnd4F5Gs0FQHfG4tbW2VlVDATZuiJ4m0Jgmk5+TxR9V41IVEsMaIshuyZzu5D5NOKBpvg==" hashValue="d+bQpu2eTaxx3z9ctZTnUTqVKXuil5M8FwrJsdYqQlyo+O2af/Av3IKumSvZrJ324xDnk+pt4TMyjgguQY17qg==" algorithmName="SHA-512" password="CC35"/>
  <autoFilter ref="C89:K212"/>
  <mergeCells count="12">
    <mergeCell ref="E7:H7"/>
    <mergeCell ref="E9:H9"/>
    <mergeCell ref="E11:H11"/>
    <mergeCell ref="E20:H20"/>
    <mergeCell ref="E29:H29"/>
    <mergeCell ref="E50:H50"/>
    <mergeCell ref="E52:H52"/>
    <mergeCell ref="E54:H54"/>
    <mergeCell ref="E78:H78"/>
    <mergeCell ref="E80:H80"/>
    <mergeCell ref="E82:H82"/>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94</v>
      </c>
    </row>
    <row r="3" s="1" customFormat="1" ht="6.96" customHeight="1">
      <c r="B3" s="142"/>
      <c r="C3" s="143"/>
      <c r="D3" s="143"/>
      <c r="E3" s="143"/>
      <c r="F3" s="143"/>
      <c r="G3" s="143"/>
      <c r="H3" s="143"/>
      <c r="I3" s="143"/>
      <c r="J3" s="143"/>
      <c r="K3" s="143"/>
      <c r="L3" s="23"/>
      <c r="AT3" s="20" t="s">
        <v>83</v>
      </c>
    </row>
    <row r="4" s="1" customFormat="1" ht="24.96" customHeight="1">
      <c r="B4" s="23"/>
      <c r="D4" s="144" t="s">
        <v>128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MŠ Záchlumí - přístavba pavilonu</v>
      </c>
      <c r="F7" s="146"/>
      <c r="G7" s="146"/>
      <c r="H7" s="146"/>
      <c r="L7" s="23"/>
    </row>
    <row r="8" s="1" customFormat="1" ht="12" customHeight="1">
      <c r="B8" s="23"/>
      <c r="D8" s="146" t="s">
        <v>132</v>
      </c>
      <c r="L8" s="23"/>
    </row>
    <row r="9" s="2" customFormat="1" ht="16.5" customHeight="1">
      <c r="A9" s="41"/>
      <c r="B9" s="47"/>
      <c r="C9" s="41"/>
      <c r="D9" s="41"/>
      <c r="E9" s="147" t="s">
        <v>133</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134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1472</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23. 4. 2024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Obec Záchlumí</v>
      </c>
      <c r="F17" s="41"/>
      <c r="G17" s="41"/>
      <c r="H17" s="41"/>
      <c r="I17" s="146" t="s">
        <v>28</v>
      </c>
      <c r="J17" s="136" t="str">
        <f>IF('Rekapitulace stavby'!AN11="","",'Rekapitulace stavby'!AN11)</f>
        <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tr">
        <f>IF('Rekapitulace stavby'!AN16="","",'Rekapitulace stavby'!AN16)</f>
        <v>65564618</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Ing. Miloš Valíček</v>
      </c>
      <c r="F23" s="41"/>
      <c r="G23" s="41"/>
      <c r="H23" s="41"/>
      <c r="I23" s="146" t="s">
        <v>28</v>
      </c>
      <c r="J23" s="136" t="str">
        <f>IF('Rekapitulace stavby'!AN17="","",'Rekapitulace stavby'!AN17)</f>
        <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35</v>
      </c>
      <c r="E25" s="41"/>
      <c r="F25" s="41"/>
      <c r="G25" s="41"/>
      <c r="H25" s="41"/>
      <c r="I25" s="146" t="s">
        <v>26</v>
      </c>
      <c r="J25" s="136" t="str">
        <f>IF('Rekapitulace stavby'!AN19="","",'Rekapitulace stavby'!AN19)</f>
        <v>47747528</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Veronika Šoulová </v>
      </c>
      <c r="F26" s="41"/>
      <c r="G26" s="41"/>
      <c r="H26" s="41"/>
      <c r="I26" s="146" t="s">
        <v>28</v>
      </c>
      <c r="J26" s="136" t="str">
        <f>IF('Rekapitulace stavby'!AN20="","",'Rekapitulace stavby'!AN20)</f>
        <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38</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40</v>
      </c>
      <c r="E32" s="41"/>
      <c r="F32" s="41"/>
      <c r="G32" s="41"/>
      <c r="H32" s="41"/>
      <c r="I32" s="41"/>
      <c r="J32" s="157">
        <f>ROUND(J110,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42</v>
      </c>
      <c r="G34" s="41"/>
      <c r="H34" s="41"/>
      <c r="I34" s="158" t="s">
        <v>41</v>
      </c>
      <c r="J34" s="158" t="s">
        <v>43</v>
      </c>
      <c r="K34" s="41"/>
      <c r="L34" s="148"/>
      <c r="S34" s="41"/>
      <c r="T34" s="41"/>
      <c r="U34" s="41"/>
      <c r="V34" s="41"/>
      <c r="W34" s="41"/>
      <c r="X34" s="41"/>
      <c r="Y34" s="41"/>
      <c r="Z34" s="41"/>
      <c r="AA34" s="41"/>
      <c r="AB34" s="41"/>
      <c r="AC34" s="41"/>
      <c r="AD34" s="41"/>
      <c r="AE34" s="41"/>
    </row>
    <row r="35" s="2" customFormat="1" ht="14.4" customHeight="1">
      <c r="A35" s="41"/>
      <c r="B35" s="47"/>
      <c r="C35" s="41"/>
      <c r="D35" s="159" t="s">
        <v>44</v>
      </c>
      <c r="E35" s="146" t="s">
        <v>45</v>
      </c>
      <c r="F35" s="160">
        <f>ROUND((SUM(BE110:BE264)),  2)</f>
        <v>0</v>
      </c>
      <c r="G35" s="41"/>
      <c r="H35" s="41"/>
      <c r="I35" s="161">
        <v>0.20999999999999999</v>
      </c>
      <c r="J35" s="160">
        <f>ROUND(((SUM(BE110:BE264))*I35),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46</v>
      </c>
      <c r="F36" s="160">
        <f>ROUND((SUM(BF110:BF264)),  2)</f>
        <v>0</v>
      </c>
      <c r="G36" s="41"/>
      <c r="H36" s="41"/>
      <c r="I36" s="161">
        <v>0.12</v>
      </c>
      <c r="J36" s="160">
        <f>ROUND(((SUM(BF110:BF264))*I36),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47</v>
      </c>
      <c r="F37" s="160">
        <f>ROUND((SUM(BG110:BG264)),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48</v>
      </c>
      <c r="F38" s="160">
        <f>ROUND((SUM(BH110:BH264)),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49</v>
      </c>
      <c r="F39" s="160">
        <f>ROUND((SUM(BI110:BI264)),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50</v>
      </c>
      <c r="E41" s="164"/>
      <c r="F41" s="164"/>
      <c r="G41" s="165" t="s">
        <v>51</v>
      </c>
      <c r="H41" s="166" t="s">
        <v>52</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MŠ Záchlumí - přístavba pavilonu</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132</v>
      </c>
      <c r="D51" s="25"/>
      <c r="E51" s="25"/>
      <c r="F51" s="25"/>
      <c r="G51" s="25"/>
      <c r="H51" s="25"/>
      <c r="I51" s="25"/>
      <c r="J51" s="25"/>
      <c r="K51" s="25"/>
      <c r="L51" s="23"/>
    </row>
    <row r="52" s="2" customFormat="1" ht="16.5" customHeight="1">
      <c r="A52" s="41"/>
      <c r="B52" s="42"/>
      <c r="C52" s="43"/>
      <c r="D52" s="43"/>
      <c r="E52" s="173" t="s">
        <v>133</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134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02 - ZTI</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23. 4. 2024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Obec Záchlumí</v>
      </c>
      <c r="G58" s="43"/>
      <c r="H58" s="43"/>
      <c r="I58" s="35" t="s">
        <v>31</v>
      </c>
      <c r="J58" s="39" t="str">
        <f>E23</f>
        <v>Ing. Miloš Valíček</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35</v>
      </c>
      <c r="J59" s="39" t="str">
        <f>E26</f>
        <v xml:space="preserve">Veronika Šoulová </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137</v>
      </c>
      <c r="D61" s="175"/>
      <c r="E61" s="175"/>
      <c r="F61" s="175"/>
      <c r="G61" s="175"/>
      <c r="H61" s="175"/>
      <c r="I61" s="175"/>
      <c r="J61" s="176" t="s">
        <v>138</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72</v>
      </c>
      <c r="D63" s="43"/>
      <c r="E63" s="43"/>
      <c r="F63" s="43"/>
      <c r="G63" s="43"/>
      <c r="H63" s="43"/>
      <c r="I63" s="43"/>
      <c r="J63" s="105">
        <f>J110</f>
        <v>0</v>
      </c>
      <c r="K63" s="43"/>
      <c r="L63" s="148"/>
      <c r="S63" s="41"/>
      <c r="T63" s="41"/>
      <c r="U63" s="41"/>
      <c r="V63" s="41"/>
      <c r="W63" s="41"/>
      <c r="X63" s="41"/>
      <c r="Y63" s="41"/>
      <c r="Z63" s="41"/>
      <c r="AA63" s="41"/>
      <c r="AB63" s="41"/>
      <c r="AC63" s="41"/>
      <c r="AD63" s="41"/>
      <c r="AE63" s="41"/>
      <c r="AU63" s="20" t="s">
        <v>139</v>
      </c>
    </row>
    <row r="64" s="9" customFormat="1" ht="24.96" customHeight="1">
      <c r="A64" s="9"/>
      <c r="B64" s="178"/>
      <c r="C64" s="179"/>
      <c r="D64" s="180" t="s">
        <v>1473</v>
      </c>
      <c r="E64" s="181"/>
      <c r="F64" s="181"/>
      <c r="G64" s="181"/>
      <c r="H64" s="181"/>
      <c r="I64" s="181"/>
      <c r="J64" s="182">
        <f>J111</f>
        <v>0</v>
      </c>
      <c r="K64" s="179"/>
      <c r="L64" s="183"/>
      <c r="S64" s="9"/>
      <c r="T64" s="9"/>
      <c r="U64" s="9"/>
      <c r="V64" s="9"/>
      <c r="W64" s="9"/>
      <c r="X64" s="9"/>
      <c r="Y64" s="9"/>
      <c r="Z64" s="9"/>
      <c r="AA64" s="9"/>
      <c r="AB64" s="9"/>
      <c r="AC64" s="9"/>
      <c r="AD64" s="9"/>
      <c r="AE64" s="9"/>
    </row>
    <row r="65" s="9" customFormat="1" ht="24.96" customHeight="1">
      <c r="A65" s="9"/>
      <c r="B65" s="178"/>
      <c r="C65" s="179"/>
      <c r="D65" s="180" t="s">
        <v>1474</v>
      </c>
      <c r="E65" s="181"/>
      <c r="F65" s="181"/>
      <c r="G65" s="181"/>
      <c r="H65" s="181"/>
      <c r="I65" s="181"/>
      <c r="J65" s="182">
        <f>J114</f>
        <v>0</v>
      </c>
      <c r="K65" s="179"/>
      <c r="L65" s="183"/>
      <c r="S65" s="9"/>
      <c r="T65" s="9"/>
      <c r="U65" s="9"/>
      <c r="V65" s="9"/>
      <c r="W65" s="9"/>
      <c r="X65" s="9"/>
      <c r="Y65" s="9"/>
      <c r="Z65" s="9"/>
      <c r="AA65" s="9"/>
      <c r="AB65" s="9"/>
      <c r="AC65" s="9"/>
      <c r="AD65" s="9"/>
      <c r="AE65" s="9"/>
    </row>
    <row r="66" s="9" customFormat="1" ht="24.96" customHeight="1">
      <c r="A66" s="9"/>
      <c r="B66" s="178"/>
      <c r="C66" s="179"/>
      <c r="D66" s="180" t="s">
        <v>1475</v>
      </c>
      <c r="E66" s="181"/>
      <c r="F66" s="181"/>
      <c r="G66" s="181"/>
      <c r="H66" s="181"/>
      <c r="I66" s="181"/>
      <c r="J66" s="182">
        <f>J116</f>
        <v>0</v>
      </c>
      <c r="K66" s="179"/>
      <c r="L66" s="183"/>
      <c r="S66" s="9"/>
      <c r="T66" s="9"/>
      <c r="U66" s="9"/>
      <c r="V66" s="9"/>
      <c r="W66" s="9"/>
      <c r="X66" s="9"/>
      <c r="Y66" s="9"/>
      <c r="Z66" s="9"/>
      <c r="AA66" s="9"/>
      <c r="AB66" s="9"/>
      <c r="AC66" s="9"/>
      <c r="AD66" s="9"/>
      <c r="AE66" s="9"/>
    </row>
    <row r="67" s="9" customFormat="1" ht="24.96" customHeight="1">
      <c r="A67" s="9"/>
      <c r="B67" s="178"/>
      <c r="C67" s="179"/>
      <c r="D67" s="180" t="s">
        <v>1476</v>
      </c>
      <c r="E67" s="181"/>
      <c r="F67" s="181"/>
      <c r="G67" s="181"/>
      <c r="H67" s="181"/>
      <c r="I67" s="181"/>
      <c r="J67" s="182">
        <f>J125</f>
        <v>0</v>
      </c>
      <c r="K67" s="179"/>
      <c r="L67" s="183"/>
      <c r="S67" s="9"/>
      <c r="T67" s="9"/>
      <c r="U67" s="9"/>
      <c r="V67" s="9"/>
      <c r="W67" s="9"/>
      <c r="X67" s="9"/>
      <c r="Y67" s="9"/>
      <c r="Z67" s="9"/>
      <c r="AA67" s="9"/>
      <c r="AB67" s="9"/>
      <c r="AC67" s="9"/>
      <c r="AD67" s="9"/>
      <c r="AE67" s="9"/>
    </row>
    <row r="68" s="9" customFormat="1" ht="24.96" customHeight="1">
      <c r="A68" s="9"/>
      <c r="B68" s="178"/>
      <c r="C68" s="179"/>
      <c r="D68" s="180" t="s">
        <v>1477</v>
      </c>
      <c r="E68" s="181"/>
      <c r="F68" s="181"/>
      <c r="G68" s="181"/>
      <c r="H68" s="181"/>
      <c r="I68" s="181"/>
      <c r="J68" s="182">
        <f>J130</f>
        <v>0</v>
      </c>
      <c r="K68" s="179"/>
      <c r="L68" s="183"/>
      <c r="S68" s="9"/>
      <c r="T68" s="9"/>
      <c r="U68" s="9"/>
      <c r="V68" s="9"/>
      <c r="W68" s="9"/>
      <c r="X68" s="9"/>
      <c r="Y68" s="9"/>
      <c r="Z68" s="9"/>
      <c r="AA68" s="9"/>
      <c r="AB68" s="9"/>
      <c r="AC68" s="9"/>
      <c r="AD68" s="9"/>
      <c r="AE68" s="9"/>
    </row>
    <row r="69" s="9" customFormat="1" ht="24.96" customHeight="1">
      <c r="A69" s="9"/>
      <c r="B69" s="178"/>
      <c r="C69" s="179"/>
      <c r="D69" s="180" t="s">
        <v>1478</v>
      </c>
      <c r="E69" s="181"/>
      <c r="F69" s="181"/>
      <c r="G69" s="181"/>
      <c r="H69" s="181"/>
      <c r="I69" s="181"/>
      <c r="J69" s="182">
        <f>J133</f>
        <v>0</v>
      </c>
      <c r="K69" s="179"/>
      <c r="L69" s="183"/>
      <c r="S69" s="9"/>
      <c r="T69" s="9"/>
      <c r="U69" s="9"/>
      <c r="V69" s="9"/>
      <c r="W69" s="9"/>
      <c r="X69" s="9"/>
      <c r="Y69" s="9"/>
      <c r="Z69" s="9"/>
      <c r="AA69" s="9"/>
      <c r="AB69" s="9"/>
      <c r="AC69" s="9"/>
      <c r="AD69" s="9"/>
      <c r="AE69" s="9"/>
    </row>
    <row r="70" s="9" customFormat="1" ht="24.96" customHeight="1">
      <c r="A70" s="9"/>
      <c r="B70" s="178"/>
      <c r="C70" s="179"/>
      <c r="D70" s="180" t="s">
        <v>1479</v>
      </c>
      <c r="E70" s="181"/>
      <c r="F70" s="181"/>
      <c r="G70" s="181"/>
      <c r="H70" s="181"/>
      <c r="I70" s="181"/>
      <c r="J70" s="182">
        <f>J138</f>
        <v>0</v>
      </c>
      <c r="K70" s="179"/>
      <c r="L70" s="183"/>
      <c r="S70" s="9"/>
      <c r="T70" s="9"/>
      <c r="U70" s="9"/>
      <c r="V70" s="9"/>
      <c r="W70" s="9"/>
      <c r="X70" s="9"/>
      <c r="Y70" s="9"/>
      <c r="Z70" s="9"/>
      <c r="AA70" s="9"/>
      <c r="AB70" s="9"/>
      <c r="AC70" s="9"/>
      <c r="AD70" s="9"/>
      <c r="AE70" s="9"/>
    </row>
    <row r="71" s="9" customFormat="1" ht="24.96" customHeight="1">
      <c r="A71" s="9"/>
      <c r="B71" s="178"/>
      <c r="C71" s="179"/>
      <c r="D71" s="180" t="s">
        <v>1480</v>
      </c>
      <c r="E71" s="181"/>
      <c r="F71" s="181"/>
      <c r="G71" s="181"/>
      <c r="H71" s="181"/>
      <c r="I71" s="181"/>
      <c r="J71" s="182">
        <f>J140</f>
        <v>0</v>
      </c>
      <c r="K71" s="179"/>
      <c r="L71" s="183"/>
      <c r="S71" s="9"/>
      <c r="T71" s="9"/>
      <c r="U71" s="9"/>
      <c r="V71" s="9"/>
      <c r="W71" s="9"/>
      <c r="X71" s="9"/>
      <c r="Y71" s="9"/>
      <c r="Z71" s="9"/>
      <c r="AA71" s="9"/>
      <c r="AB71" s="9"/>
      <c r="AC71" s="9"/>
      <c r="AD71" s="9"/>
      <c r="AE71" s="9"/>
    </row>
    <row r="72" s="9" customFormat="1" ht="24.96" customHeight="1">
      <c r="A72" s="9"/>
      <c r="B72" s="178"/>
      <c r="C72" s="179"/>
      <c r="D72" s="180" t="s">
        <v>1481</v>
      </c>
      <c r="E72" s="181"/>
      <c r="F72" s="181"/>
      <c r="G72" s="181"/>
      <c r="H72" s="181"/>
      <c r="I72" s="181"/>
      <c r="J72" s="182">
        <f>J143</f>
        <v>0</v>
      </c>
      <c r="K72" s="179"/>
      <c r="L72" s="183"/>
      <c r="S72" s="9"/>
      <c r="T72" s="9"/>
      <c r="U72" s="9"/>
      <c r="V72" s="9"/>
      <c r="W72" s="9"/>
      <c r="X72" s="9"/>
      <c r="Y72" s="9"/>
      <c r="Z72" s="9"/>
      <c r="AA72" s="9"/>
      <c r="AB72" s="9"/>
      <c r="AC72" s="9"/>
      <c r="AD72" s="9"/>
      <c r="AE72" s="9"/>
    </row>
    <row r="73" s="9" customFormat="1" ht="24.96" customHeight="1">
      <c r="A73" s="9"/>
      <c r="B73" s="178"/>
      <c r="C73" s="179"/>
      <c r="D73" s="180" t="s">
        <v>1482</v>
      </c>
      <c r="E73" s="181"/>
      <c r="F73" s="181"/>
      <c r="G73" s="181"/>
      <c r="H73" s="181"/>
      <c r="I73" s="181"/>
      <c r="J73" s="182">
        <f>J146</f>
        <v>0</v>
      </c>
      <c r="K73" s="179"/>
      <c r="L73" s="183"/>
      <c r="S73" s="9"/>
      <c r="T73" s="9"/>
      <c r="U73" s="9"/>
      <c r="V73" s="9"/>
      <c r="W73" s="9"/>
      <c r="X73" s="9"/>
      <c r="Y73" s="9"/>
      <c r="Z73" s="9"/>
      <c r="AA73" s="9"/>
      <c r="AB73" s="9"/>
      <c r="AC73" s="9"/>
      <c r="AD73" s="9"/>
      <c r="AE73" s="9"/>
    </row>
    <row r="74" s="9" customFormat="1" ht="24.96" customHeight="1">
      <c r="A74" s="9"/>
      <c r="B74" s="178"/>
      <c r="C74" s="179"/>
      <c r="D74" s="180" t="s">
        <v>1483</v>
      </c>
      <c r="E74" s="181"/>
      <c r="F74" s="181"/>
      <c r="G74" s="181"/>
      <c r="H74" s="181"/>
      <c r="I74" s="181"/>
      <c r="J74" s="182">
        <f>J148</f>
        <v>0</v>
      </c>
      <c r="K74" s="179"/>
      <c r="L74" s="183"/>
      <c r="S74" s="9"/>
      <c r="T74" s="9"/>
      <c r="U74" s="9"/>
      <c r="V74" s="9"/>
      <c r="W74" s="9"/>
      <c r="X74" s="9"/>
      <c r="Y74" s="9"/>
      <c r="Z74" s="9"/>
      <c r="AA74" s="9"/>
      <c r="AB74" s="9"/>
      <c r="AC74" s="9"/>
      <c r="AD74" s="9"/>
      <c r="AE74" s="9"/>
    </row>
    <row r="75" s="9" customFormat="1" ht="24.96" customHeight="1">
      <c r="A75" s="9"/>
      <c r="B75" s="178"/>
      <c r="C75" s="179"/>
      <c r="D75" s="180" t="s">
        <v>1484</v>
      </c>
      <c r="E75" s="181"/>
      <c r="F75" s="181"/>
      <c r="G75" s="181"/>
      <c r="H75" s="181"/>
      <c r="I75" s="181"/>
      <c r="J75" s="182">
        <f>J150</f>
        <v>0</v>
      </c>
      <c r="K75" s="179"/>
      <c r="L75" s="183"/>
      <c r="S75" s="9"/>
      <c r="T75" s="9"/>
      <c r="U75" s="9"/>
      <c r="V75" s="9"/>
      <c r="W75" s="9"/>
      <c r="X75" s="9"/>
      <c r="Y75" s="9"/>
      <c r="Z75" s="9"/>
      <c r="AA75" s="9"/>
      <c r="AB75" s="9"/>
      <c r="AC75" s="9"/>
      <c r="AD75" s="9"/>
      <c r="AE75" s="9"/>
    </row>
    <row r="76" s="9" customFormat="1" ht="24.96" customHeight="1">
      <c r="A76" s="9"/>
      <c r="B76" s="178"/>
      <c r="C76" s="179"/>
      <c r="D76" s="180" t="s">
        <v>1485</v>
      </c>
      <c r="E76" s="181"/>
      <c r="F76" s="181"/>
      <c r="G76" s="181"/>
      <c r="H76" s="181"/>
      <c r="I76" s="181"/>
      <c r="J76" s="182">
        <f>J164</f>
        <v>0</v>
      </c>
      <c r="K76" s="179"/>
      <c r="L76" s="183"/>
      <c r="S76" s="9"/>
      <c r="T76" s="9"/>
      <c r="U76" s="9"/>
      <c r="V76" s="9"/>
      <c r="W76" s="9"/>
      <c r="X76" s="9"/>
      <c r="Y76" s="9"/>
      <c r="Z76" s="9"/>
      <c r="AA76" s="9"/>
      <c r="AB76" s="9"/>
      <c r="AC76" s="9"/>
      <c r="AD76" s="9"/>
      <c r="AE76" s="9"/>
    </row>
    <row r="77" s="9" customFormat="1" ht="24.96" customHeight="1">
      <c r="A77" s="9"/>
      <c r="B77" s="178"/>
      <c r="C77" s="179"/>
      <c r="D77" s="180" t="s">
        <v>1486</v>
      </c>
      <c r="E77" s="181"/>
      <c r="F77" s="181"/>
      <c r="G77" s="181"/>
      <c r="H77" s="181"/>
      <c r="I77" s="181"/>
      <c r="J77" s="182">
        <f>J180</f>
        <v>0</v>
      </c>
      <c r="K77" s="179"/>
      <c r="L77" s="183"/>
      <c r="S77" s="9"/>
      <c r="T77" s="9"/>
      <c r="U77" s="9"/>
      <c r="V77" s="9"/>
      <c r="W77" s="9"/>
      <c r="X77" s="9"/>
      <c r="Y77" s="9"/>
      <c r="Z77" s="9"/>
      <c r="AA77" s="9"/>
      <c r="AB77" s="9"/>
      <c r="AC77" s="9"/>
      <c r="AD77" s="9"/>
      <c r="AE77" s="9"/>
    </row>
    <row r="78" s="9" customFormat="1" ht="24.96" customHeight="1">
      <c r="A78" s="9"/>
      <c r="B78" s="178"/>
      <c r="C78" s="179"/>
      <c r="D78" s="180" t="s">
        <v>1487</v>
      </c>
      <c r="E78" s="181"/>
      <c r="F78" s="181"/>
      <c r="G78" s="181"/>
      <c r="H78" s="181"/>
      <c r="I78" s="181"/>
      <c r="J78" s="182">
        <f>J195</f>
        <v>0</v>
      </c>
      <c r="K78" s="179"/>
      <c r="L78" s="183"/>
      <c r="S78" s="9"/>
      <c r="T78" s="9"/>
      <c r="U78" s="9"/>
      <c r="V78" s="9"/>
      <c r="W78" s="9"/>
      <c r="X78" s="9"/>
      <c r="Y78" s="9"/>
      <c r="Z78" s="9"/>
      <c r="AA78" s="9"/>
      <c r="AB78" s="9"/>
      <c r="AC78" s="9"/>
      <c r="AD78" s="9"/>
      <c r="AE78" s="9"/>
    </row>
    <row r="79" s="9" customFormat="1" ht="24.96" customHeight="1">
      <c r="A79" s="9"/>
      <c r="B79" s="178"/>
      <c r="C79" s="179"/>
      <c r="D79" s="180" t="s">
        <v>1488</v>
      </c>
      <c r="E79" s="181"/>
      <c r="F79" s="181"/>
      <c r="G79" s="181"/>
      <c r="H79" s="181"/>
      <c r="I79" s="181"/>
      <c r="J79" s="182">
        <f>J198</f>
        <v>0</v>
      </c>
      <c r="K79" s="179"/>
      <c r="L79" s="183"/>
      <c r="S79" s="9"/>
      <c r="T79" s="9"/>
      <c r="U79" s="9"/>
      <c r="V79" s="9"/>
      <c r="W79" s="9"/>
      <c r="X79" s="9"/>
      <c r="Y79" s="9"/>
      <c r="Z79" s="9"/>
      <c r="AA79" s="9"/>
      <c r="AB79" s="9"/>
      <c r="AC79" s="9"/>
      <c r="AD79" s="9"/>
      <c r="AE79" s="9"/>
    </row>
    <row r="80" s="9" customFormat="1" ht="24.96" customHeight="1">
      <c r="A80" s="9"/>
      <c r="B80" s="178"/>
      <c r="C80" s="179"/>
      <c r="D80" s="180" t="s">
        <v>1489</v>
      </c>
      <c r="E80" s="181"/>
      <c r="F80" s="181"/>
      <c r="G80" s="181"/>
      <c r="H80" s="181"/>
      <c r="I80" s="181"/>
      <c r="J80" s="182">
        <f>J200</f>
        <v>0</v>
      </c>
      <c r="K80" s="179"/>
      <c r="L80" s="183"/>
      <c r="S80" s="9"/>
      <c r="T80" s="9"/>
      <c r="U80" s="9"/>
      <c r="V80" s="9"/>
      <c r="W80" s="9"/>
      <c r="X80" s="9"/>
      <c r="Y80" s="9"/>
      <c r="Z80" s="9"/>
      <c r="AA80" s="9"/>
      <c r="AB80" s="9"/>
      <c r="AC80" s="9"/>
      <c r="AD80" s="9"/>
      <c r="AE80" s="9"/>
    </row>
    <row r="81" s="9" customFormat="1" ht="24.96" customHeight="1">
      <c r="A81" s="9"/>
      <c r="B81" s="178"/>
      <c r="C81" s="179"/>
      <c r="D81" s="180" t="s">
        <v>1490</v>
      </c>
      <c r="E81" s="181"/>
      <c r="F81" s="181"/>
      <c r="G81" s="181"/>
      <c r="H81" s="181"/>
      <c r="I81" s="181"/>
      <c r="J81" s="182">
        <f>J210</f>
        <v>0</v>
      </c>
      <c r="K81" s="179"/>
      <c r="L81" s="183"/>
      <c r="S81" s="9"/>
      <c r="T81" s="9"/>
      <c r="U81" s="9"/>
      <c r="V81" s="9"/>
      <c r="W81" s="9"/>
      <c r="X81" s="9"/>
      <c r="Y81" s="9"/>
      <c r="Z81" s="9"/>
      <c r="AA81" s="9"/>
      <c r="AB81" s="9"/>
      <c r="AC81" s="9"/>
      <c r="AD81" s="9"/>
      <c r="AE81" s="9"/>
    </row>
    <row r="82" s="9" customFormat="1" ht="24.96" customHeight="1">
      <c r="A82" s="9"/>
      <c r="B82" s="178"/>
      <c r="C82" s="179"/>
      <c r="D82" s="180" t="s">
        <v>1491</v>
      </c>
      <c r="E82" s="181"/>
      <c r="F82" s="181"/>
      <c r="G82" s="181"/>
      <c r="H82" s="181"/>
      <c r="I82" s="181"/>
      <c r="J82" s="182">
        <f>J215</f>
        <v>0</v>
      </c>
      <c r="K82" s="179"/>
      <c r="L82" s="183"/>
      <c r="S82" s="9"/>
      <c r="T82" s="9"/>
      <c r="U82" s="9"/>
      <c r="V82" s="9"/>
      <c r="W82" s="9"/>
      <c r="X82" s="9"/>
      <c r="Y82" s="9"/>
      <c r="Z82" s="9"/>
      <c r="AA82" s="9"/>
      <c r="AB82" s="9"/>
      <c r="AC82" s="9"/>
      <c r="AD82" s="9"/>
      <c r="AE82" s="9"/>
    </row>
    <row r="83" s="9" customFormat="1" ht="24.96" customHeight="1">
      <c r="A83" s="9"/>
      <c r="B83" s="178"/>
      <c r="C83" s="179"/>
      <c r="D83" s="180" t="s">
        <v>1492</v>
      </c>
      <c r="E83" s="181"/>
      <c r="F83" s="181"/>
      <c r="G83" s="181"/>
      <c r="H83" s="181"/>
      <c r="I83" s="181"/>
      <c r="J83" s="182">
        <f>J218</f>
        <v>0</v>
      </c>
      <c r="K83" s="179"/>
      <c r="L83" s="183"/>
      <c r="S83" s="9"/>
      <c r="T83" s="9"/>
      <c r="U83" s="9"/>
      <c r="V83" s="9"/>
      <c r="W83" s="9"/>
      <c r="X83" s="9"/>
      <c r="Y83" s="9"/>
      <c r="Z83" s="9"/>
      <c r="AA83" s="9"/>
      <c r="AB83" s="9"/>
      <c r="AC83" s="9"/>
      <c r="AD83" s="9"/>
      <c r="AE83" s="9"/>
    </row>
    <row r="84" s="9" customFormat="1" ht="24.96" customHeight="1">
      <c r="A84" s="9"/>
      <c r="B84" s="178"/>
      <c r="C84" s="179"/>
      <c r="D84" s="180" t="s">
        <v>1493</v>
      </c>
      <c r="E84" s="181"/>
      <c r="F84" s="181"/>
      <c r="G84" s="181"/>
      <c r="H84" s="181"/>
      <c r="I84" s="181"/>
      <c r="J84" s="182">
        <f>J220</f>
        <v>0</v>
      </c>
      <c r="K84" s="179"/>
      <c r="L84" s="183"/>
      <c r="S84" s="9"/>
      <c r="T84" s="9"/>
      <c r="U84" s="9"/>
      <c r="V84" s="9"/>
      <c r="W84" s="9"/>
      <c r="X84" s="9"/>
      <c r="Y84" s="9"/>
      <c r="Z84" s="9"/>
      <c r="AA84" s="9"/>
      <c r="AB84" s="9"/>
      <c r="AC84" s="9"/>
      <c r="AD84" s="9"/>
      <c r="AE84" s="9"/>
    </row>
    <row r="85" s="9" customFormat="1" ht="24.96" customHeight="1">
      <c r="A85" s="9"/>
      <c r="B85" s="178"/>
      <c r="C85" s="179"/>
      <c r="D85" s="180" t="s">
        <v>1494</v>
      </c>
      <c r="E85" s="181"/>
      <c r="F85" s="181"/>
      <c r="G85" s="181"/>
      <c r="H85" s="181"/>
      <c r="I85" s="181"/>
      <c r="J85" s="182">
        <f>J222</f>
        <v>0</v>
      </c>
      <c r="K85" s="179"/>
      <c r="L85" s="183"/>
      <c r="S85" s="9"/>
      <c r="T85" s="9"/>
      <c r="U85" s="9"/>
      <c r="V85" s="9"/>
      <c r="W85" s="9"/>
      <c r="X85" s="9"/>
      <c r="Y85" s="9"/>
      <c r="Z85" s="9"/>
      <c r="AA85" s="9"/>
      <c r="AB85" s="9"/>
      <c r="AC85" s="9"/>
      <c r="AD85" s="9"/>
      <c r="AE85" s="9"/>
    </row>
    <row r="86" s="9" customFormat="1" ht="24.96" customHeight="1">
      <c r="A86" s="9"/>
      <c r="B86" s="178"/>
      <c r="C86" s="179"/>
      <c r="D86" s="180" t="s">
        <v>1495</v>
      </c>
      <c r="E86" s="181"/>
      <c r="F86" s="181"/>
      <c r="G86" s="181"/>
      <c r="H86" s="181"/>
      <c r="I86" s="181"/>
      <c r="J86" s="182">
        <f>J224</f>
        <v>0</v>
      </c>
      <c r="K86" s="179"/>
      <c r="L86" s="183"/>
      <c r="S86" s="9"/>
      <c r="T86" s="9"/>
      <c r="U86" s="9"/>
      <c r="V86" s="9"/>
      <c r="W86" s="9"/>
      <c r="X86" s="9"/>
      <c r="Y86" s="9"/>
      <c r="Z86" s="9"/>
      <c r="AA86" s="9"/>
      <c r="AB86" s="9"/>
      <c r="AC86" s="9"/>
      <c r="AD86" s="9"/>
      <c r="AE86" s="9"/>
    </row>
    <row r="87" s="9" customFormat="1" ht="24.96" customHeight="1">
      <c r="A87" s="9"/>
      <c r="B87" s="178"/>
      <c r="C87" s="179"/>
      <c r="D87" s="180" t="s">
        <v>1496</v>
      </c>
      <c r="E87" s="181"/>
      <c r="F87" s="181"/>
      <c r="G87" s="181"/>
      <c r="H87" s="181"/>
      <c r="I87" s="181"/>
      <c r="J87" s="182">
        <f>J226</f>
        <v>0</v>
      </c>
      <c r="K87" s="179"/>
      <c r="L87" s="183"/>
      <c r="S87" s="9"/>
      <c r="T87" s="9"/>
      <c r="U87" s="9"/>
      <c r="V87" s="9"/>
      <c r="W87" s="9"/>
      <c r="X87" s="9"/>
      <c r="Y87" s="9"/>
      <c r="Z87" s="9"/>
      <c r="AA87" s="9"/>
      <c r="AB87" s="9"/>
      <c r="AC87" s="9"/>
      <c r="AD87" s="9"/>
      <c r="AE87" s="9"/>
    </row>
    <row r="88" s="9" customFormat="1" ht="24.96" customHeight="1">
      <c r="A88" s="9"/>
      <c r="B88" s="178"/>
      <c r="C88" s="179"/>
      <c r="D88" s="180" t="s">
        <v>1497</v>
      </c>
      <c r="E88" s="181"/>
      <c r="F88" s="181"/>
      <c r="G88" s="181"/>
      <c r="H88" s="181"/>
      <c r="I88" s="181"/>
      <c r="J88" s="182">
        <f>J229</f>
        <v>0</v>
      </c>
      <c r="K88" s="179"/>
      <c r="L88" s="183"/>
      <c r="S88" s="9"/>
      <c r="T88" s="9"/>
      <c r="U88" s="9"/>
      <c r="V88" s="9"/>
      <c r="W88" s="9"/>
      <c r="X88" s="9"/>
      <c r="Y88" s="9"/>
      <c r="Z88" s="9"/>
      <c r="AA88" s="9"/>
      <c r="AB88" s="9"/>
      <c r="AC88" s="9"/>
      <c r="AD88" s="9"/>
      <c r="AE88" s="9"/>
    </row>
    <row r="89" s="2" customFormat="1" ht="21.84" customHeight="1">
      <c r="A89" s="41"/>
      <c r="B89" s="42"/>
      <c r="C89" s="43"/>
      <c r="D89" s="43"/>
      <c r="E89" s="43"/>
      <c r="F89" s="43"/>
      <c r="G89" s="43"/>
      <c r="H89" s="43"/>
      <c r="I89" s="43"/>
      <c r="J89" s="43"/>
      <c r="K89" s="43"/>
      <c r="L89" s="148"/>
      <c r="S89" s="41"/>
      <c r="T89" s="41"/>
      <c r="U89" s="41"/>
      <c r="V89" s="41"/>
      <c r="W89" s="41"/>
      <c r="X89" s="41"/>
      <c r="Y89" s="41"/>
      <c r="Z89" s="41"/>
      <c r="AA89" s="41"/>
      <c r="AB89" s="41"/>
      <c r="AC89" s="41"/>
      <c r="AD89" s="41"/>
      <c r="AE89" s="41"/>
    </row>
    <row r="90" s="2" customFormat="1" ht="6.96" customHeight="1">
      <c r="A90" s="41"/>
      <c r="B90" s="62"/>
      <c r="C90" s="63"/>
      <c r="D90" s="63"/>
      <c r="E90" s="63"/>
      <c r="F90" s="63"/>
      <c r="G90" s="63"/>
      <c r="H90" s="63"/>
      <c r="I90" s="63"/>
      <c r="J90" s="63"/>
      <c r="K90" s="63"/>
      <c r="L90" s="148"/>
      <c r="S90" s="41"/>
      <c r="T90" s="41"/>
      <c r="U90" s="41"/>
      <c r="V90" s="41"/>
      <c r="W90" s="41"/>
      <c r="X90" s="41"/>
      <c r="Y90" s="41"/>
      <c r="Z90" s="41"/>
      <c r="AA90" s="41"/>
      <c r="AB90" s="41"/>
      <c r="AC90" s="41"/>
      <c r="AD90" s="41"/>
      <c r="AE90" s="41"/>
    </row>
    <row r="94" s="2" customFormat="1" ht="6.96" customHeight="1">
      <c r="A94" s="41"/>
      <c r="B94" s="64"/>
      <c r="C94" s="65"/>
      <c r="D94" s="65"/>
      <c r="E94" s="65"/>
      <c r="F94" s="65"/>
      <c r="G94" s="65"/>
      <c r="H94" s="65"/>
      <c r="I94" s="65"/>
      <c r="J94" s="65"/>
      <c r="K94" s="65"/>
      <c r="L94" s="148"/>
      <c r="S94" s="41"/>
      <c r="T94" s="41"/>
      <c r="U94" s="41"/>
      <c r="V94" s="41"/>
      <c r="W94" s="41"/>
      <c r="X94" s="41"/>
      <c r="Y94" s="41"/>
      <c r="Z94" s="41"/>
      <c r="AA94" s="41"/>
      <c r="AB94" s="41"/>
      <c r="AC94" s="41"/>
      <c r="AD94" s="41"/>
      <c r="AE94" s="41"/>
    </row>
    <row r="95" s="2" customFormat="1" ht="24.96" customHeight="1">
      <c r="A95" s="41"/>
      <c r="B95" s="42"/>
      <c r="C95" s="26" t="s">
        <v>165</v>
      </c>
      <c r="D95" s="43"/>
      <c r="E95" s="43"/>
      <c r="F95" s="43"/>
      <c r="G95" s="43"/>
      <c r="H95" s="43"/>
      <c r="I95" s="43"/>
      <c r="J95" s="43"/>
      <c r="K95" s="43"/>
      <c r="L95" s="148"/>
      <c r="S95" s="41"/>
      <c r="T95" s="41"/>
      <c r="U95" s="41"/>
      <c r="V95" s="41"/>
      <c r="W95" s="41"/>
      <c r="X95" s="41"/>
      <c r="Y95" s="41"/>
      <c r="Z95" s="41"/>
      <c r="AA95" s="41"/>
      <c r="AB95" s="41"/>
      <c r="AC95" s="41"/>
      <c r="AD95" s="41"/>
      <c r="AE95" s="41"/>
    </row>
    <row r="96" s="2" customFormat="1" ht="6.96" customHeight="1">
      <c r="A96" s="41"/>
      <c r="B96" s="42"/>
      <c r="C96" s="43"/>
      <c r="D96" s="43"/>
      <c r="E96" s="43"/>
      <c r="F96" s="43"/>
      <c r="G96" s="43"/>
      <c r="H96" s="43"/>
      <c r="I96" s="43"/>
      <c r="J96" s="43"/>
      <c r="K96" s="43"/>
      <c r="L96" s="148"/>
      <c r="S96" s="41"/>
      <c r="T96" s="41"/>
      <c r="U96" s="41"/>
      <c r="V96" s="41"/>
      <c r="W96" s="41"/>
      <c r="X96" s="41"/>
      <c r="Y96" s="41"/>
      <c r="Z96" s="41"/>
      <c r="AA96" s="41"/>
      <c r="AB96" s="41"/>
      <c r="AC96" s="41"/>
      <c r="AD96" s="41"/>
      <c r="AE96" s="41"/>
    </row>
    <row r="97" s="2" customFormat="1" ht="12" customHeight="1">
      <c r="A97" s="41"/>
      <c r="B97" s="42"/>
      <c r="C97" s="35" t="s">
        <v>16</v>
      </c>
      <c r="D97" s="43"/>
      <c r="E97" s="43"/>
      <c r="F97" s="43"/>
      <c r="G97" s="43"/>
      <c r="H97" s="43"/>
      <c r="I97" s="43"/>
      <c r="J97" s="43"/>
      <c r="K97" s="43"/>
      <c r="L97" s="148"/>
      <c r="S97" s="41"/>
      <c r="T97" s="41"/>
      <c r="U97" s="41"/>
      <c r="V97" s="41"/>
      <c r="W97" s="41"/>
      <c r="X97" s="41"/>
      <c r="Y97" s="41"/>
      <c r="Z97" s="41"/>
      <c r="AA97" s="41"/>
      <c r="AB97" s="41"/>
      <c r="AC97" s="41"/>
      <c r="AD97" s="41"/>
      <c r="AE97" s="41"/>
    </row>
    <row r="98" s="2" customFormat="1" ht="16.5" customHeight="1">
      <c r="A98" s="41"/>
      <c r="B98" s="42"/>
      <c r="C98" s="43"/>
      <c r="D98" s="43"/>
      <c r="E98" s="173" t="str">
        <f>E7</f>
        <v>MŠ Záchlumí - přístavba pavilonu</v>
      </c>
      <c r="F98" s="35"/>
      <c r="G98" s="35"/>
      <c r="H98" s="35"/>
      <c r="I98" s="43"/>
      <c r="J98" s="43"/>
      <c r="K98" s="43"/>
      <c r="L98" s="148"/>
      <c r="S98" s="41"/>
      <c r="T98" s="41"/>
      <c r="U98" s="41"/>
      <c r="V98" s="41"/>
      <c r="W98" s="41"/>
      <c r="X98" s="41"/>
      <c r="Y98" s="41"/>
      <c r="Z98" s="41"/>
      <c r="AA98" s="41"/>
      <c r="AB98" s="41"/>
      <c r="AC98" s="41"/>
      <c r="AD98" s="41"/>
      <c r="AE98" s="41"/>
    </row>
    <row r="99" s="1" customFormat="1" ht="12" customHeight="1">
      <c r="B99" s="24"/>
      <c r="C99" s="35" t="s">
        <v>132</v>
      </c>
      <c r="D99" s="25"/>
      <c r="E99" s="25"/>
      <c r="F99" s="25"/>
      <c r="G99" s="25"/>
      <c r="H99" s="25"/>
      <c r="I99" s="25"/>
      <c r="J99" s="25"/>
      <c r="K99" s="25"/>
      <c r="L99" s="23"/>
    </row>
    <row r="100" s="2" customFormat="1" ht="16.5" customHeight="1">
      <c r="A100" s="41"/>
      <c r="B100" s="42"/>
      <c r="C100" s="43"/>
      <c r="D100" s="43"/>
      <c r="E100" s="173" t="s">
        <v>133</v>
      </c>
      <c r="F100" s="43"/>
      <c r="G100" s="43"/>
      <c r="H100" s="43"/>
      <c r="I100" s="43"/>
      <c r="J100" s="43"/>
      <c r="K100" s="43"/>
      <c r="L100" s="148"/>
      <c r="S100" s="41"/>
      <c r="T100" s="41"/>
      <c r="U100" s="41"/>
      <c r="V100" s="41"/>
      <c r="W100" s="41"/>
      <c r="X100" s="41"/>
      <c r="Y100" s="41"/>
      <c r="Z100" s="41"/>
      <c r="AA100" s="41"/>
      <c r="AB100" s="41"/>
      <c r="AC100" s="41"/>
      <c r="AD100" s="41"/>
      <c r="AE100" s="41"/>
    </row>
    <row r="101" s="2" customFormat="1" ht="12" customHeight="1">
      <c r="A101" s="41"/>
      <c r="B101" s="42"/>
      <c r="C101" s="35" t="s">
        <v>134</v>
      </c>
      <c r="D101" s="43"/>
      <c r="E101" s="43"/>
      <c r="F101" s="43"/>
      <c r="G101" s="43"/>
      <c r="H101" s="43"/>
      <c r="I101" s="43"/>
      <c r="J101" s="43"/>
      <c r="K101" s="43"/>
      <c r="L101" s="148"/>
      <c r="S101" s="41"/>
      <c r="T101" s="41"/>
      <c r="U101" s="41"/>
      <c r="V101" s="41"/>
      <c r="W101" s="41"/>
      <c r="X101" s="41"/>
      <c r="Y101" s="41"/>
      <c r="Z101" s="41"/>
      <c r="AA101" s="41"/>
      <c r="AB101" s="41"/>
      <c r="AC101" s="41"/>
      <c r="AD101" s="41"/>
      <c r="AE101" s="41"/>
    </row>
    <row r="102" s="2" customFormat="1" ht="16.5" customHeight="1">
      <c r="A102" s="41"/>
      <c r="B102" s="42"/>
      <c r="C102" s="43"/>
      <c r="D102" s="43"/>
      <c r="E102" s="72" t="str">
        <f>E11</f>
        <v>02 - ZTI</v>
      </c>
      <c r="F102" s="43"/>
      <c r="G102" s="43"/>
      <c r="H102" s="43"/>
      <c r="I102" s="43"/>
      <c r="J102" s="43"/>
      <c r="K102" s="43"/>
      <c r="L102" s="148"/>
      <c r="S102" s="41"/>
      <c r="T102" s="41"/>
      <c r="U102" s="41"/>
      <c r="V102" s="41"/>
      <c r="W102" s="41"/>
      <c r="X102" s="41"/>
      <c r="Y102" s="41"/>
      <c r="Z102" s="41"/>
      <c r="AA102" s="41"/>
      <c r="AB102" s="41"/>
      <c r="AC102" s="41"/>
      <c r="AD102" s="41"/>
      <c r="AE102" s="41"/>
    </row>
    <row r="103" s="2" customFormat="1" ht="6.96" customHeight="1">
      <c r="A103" s="41"/>
      <c r="B103" s="42"/>
      <c r="C103" s="43"/>
      <c r="D103" s="43"/>
      <c r="E103" s="43"/>
      <c r="F103" s="43"/>
      <c r="G103" s="43"/>
      <c r="H103" s="43"/>
      <c r="I103" s="43"/>
      <c r="J103" s="43"/>
      <c r="K103" s="43"/>
      <c r="L103" s="148"/>
      <c r="S103" s="41"/>
      <c r="T103" s="41"/>
      <c r="U103" s="41"/>
      <c r="V103" s="41"/>
      <c r="W103" s="41"/>
      <c r="X103" s="41"/>
      <c r="Y103" s="41"/>
      <c r="Z103" s="41"/>
      <c r="AA103" s="41"/>
      <c r="AB103" s="41"/>
      <c r="AC103" s="41"/>
      <c r="AD103" s="41"/>
      <c r="AE103" s="41"/>
    </row>
    <row r="104" s="2" customFormat="1" ht="12" customHeight="1">
      <c r="A104" s="41"/>
      <c r="B104" s="42"/>
      <c r="C104" s="35" t="s">
        <v>21</v>
      </c>
      <c r="D104" s="43"/>
      <c r="E104" s="43"/>
      <c r="F104" s="30" t="str">
        <f>F14</f>
        <v xml:space="preserve"> </v>
      </c>
      <c r="G104" s="43"/>
      <c r="H104" s="43"/>
      <c r="I104" s="35" t="s">
        <v>23</v>
      </c>
      <c r="J104" s="75" t="str">
        <f>IF(J14="","",J14)</f>
        <v>23. 4. 2024</v>
      </c>
      <c r="K104" s="43"/>
      <c r="L104" s="148"/>
      <c r="S104" s="41"/>
      <c r="T104" s="41"/>
      <c r="U104" s="41"/>
      <c r="V104" s="41"/>
      <c r="W104" s="41"/>
      <c r="X104" s="41"/>
      <c r="Y104" s="41"/>
      <c r="Z104" s="41"/>
      <c r="AA104" s="41"/>
      <c r="AB104" s="41"/>
      <c r="AC104" s="41"/>
      <c r="AD104" s="41"/>
      <c r="AE104" s="41"/>
    </row>
    <row r="105" s="2" customFormat="1" ht="6.96" customHeight="1">
      <c r="A105" s="41"/>
      <c r="B105" s="42"/>
      <c r="C105" s="43"/>
      <c r="D105" s="43"/>
      <c r="E105" s="43"/>
      <c r="F105" s="43"/>
      <c r="G105" s="43"/>
      <c r="H105" s="43"/>
      <c r="I105" s="43"/>
      <c r="J105" s="43"/>
      <c r="K105" s="43"/>
      <c r="L105" s="148"/>
      <c r="S105" s="41"/>
      <c r="T105" s="41"/>
      <c r="U105" s="41"/>
      <c r="V105" s="41"/>
      <c r="W105" s="41"/>
      <c r="X105" s="41"/>
      <c r="Y105" s="41"/>
      <c r="Z105" s="41"/>
      <c r="AA105" s="41"/>
      <c r="AB105" s="41"/>
      <c r="AC105" s="41"/>
      <c r="AD105" s="41"/>
      <c r="AE105" s="41"/>
    </row>
    <row r="106" s="2" customFormat="1" ht="15.15" customHeight="1">
      <c r="A106" s="41"/>
      <c r="B106" s="42"/>
      <c r="C106" s="35" t="s">
        <v>25</v>
      </c>
      <c r="D106" s="43"/>
      <c r="E106" s="43"/>
      <c r="F106" s="30" t="str">
        <f>E17</f>
        <v>Obec Záchlumí</v>
      </c>
      <c r="G106" s="43"/>
      <c r="H106" s="43"/>
      <c r="I106" s="35" t="s">
        <v>31</v>
      </c>
      <c r="J106" s="39" t="str">
        <f>E23</f>
        <v>Ing. Miloš Valíček</v>
      </c>
      <c r="K106" s="43"/>
      <c r="L106" s="148"/>
      <c r="S106" s="41"/>
      <c r="T106" s="41"/>
      <c r="U106" s="41"/>
      <c r="V106" s="41"/>
      <c r="W106" s="41"/>
      <c r="X106" s="41"/>
      <c r="Y106" s="41"/>
      <c r="Z106" s="41"/>
      <c r="AA106" s="41"/>
      <c r="AB106" s="41"/>
      <c r="AC106" s="41"/>
      <c r="AD106" s="41"/>
      <c r="AE106" s="41"/>
    </row>
    <row r="107" s="2" customFormat="1" ht="15.15" customHeight="1">
      <c r="A107" s="41"/>
      <c r="B107" s="42"/>
      <c r="C107" s="35" t="s">
        <v>29</v>
      </c>
      <c r="D107" s="43"/>
      <c r="E107" s="43"/>
      <c r="F107" s="30" t="str">
        <f>IF(E20="","",E20)</f>
        <v>Vyplň údaj</v>
      </c>
      <c r="G107" s="43"/>
      <c r="H107" s="43"/>
      <c r="I107" s="35" t="s">
        <v>35</v>
      </c>
      <c r="J107" s="39" t="str">
        <f>E26</f>
        <v xml:space="preserve">Veronika Šoulová </v>
      </c>
      <c r="K107" s="43"/>
      <c r="L107" s="148"/>
      <c r="S107" s="41"/>
      <c r="T107" s="41"/>
      <c r="U107" s="41"/>
      <c r="V107" s="41"/>
      <c r="W107" s="41"/>
      <c r="X107" s="41"/>
      <c r="Y107" s="41"/>
      <c r="Z107" s="41"/>
      <c r="AA107" s="41"/>
      <c r="AB107" s="41"/>
      <c r="AC107" s="41"/>
      <c r="AD107" s="41"/>
      <c r="AE107" s="41"/>
    </row>
    <row r="108" s="2" customFormat="1" ht="10.32" customHeight="1">
      <c r="A108" s="41"/>
      <c r="B108" s="42"/>
      <c r="C108" s="43"/>
      <c r="D108" s="43"/>
      <c r="E108" s="43"/>
      <c r="F108" s="43"/>
      <c r="G108" s="43"/>
      <c r="H108" s="43"/>
      <c r="I108" s="43"/>
      <c r="J108" s="43"/>
      <c r="K108" s="43"/>
      <c r="L108" s="148"/>
      <c r="S108" s="41"/>
      <c r="T108" s="41"/>
      <c r="U108" s="41"/>
      <c r="V108" s="41"/>
      <c r="W108" s="41"/>
      <c r="X108" s="41"/>
      <c r="Y108" s="41"/>
      <c r="Z108" s="41"/>
      <c r="AA108" s="41"/>
      <c r="AB108" s="41"/>
      <c r="AC108" s="41"/>
      <c r="AD108" s="41"/>
      <c r="AE108" s="41"/>
    </row>
    <row r="109" s="11" customFormat="1" ht="29.28" customHeight="1">
      <c r="A109" s="189"/>
      <c r="B109" s="190"/>
      <c r="C109" s="191" t="s">
        <v>166</v>
      </c>
      <c r="D109" s="192" t="s">
        <v>59</v>
      </c>
      <c r="E109" s="192" t="s">
        <v>55</v>
      </c>
      <c r="F109" s="192" t="s">
        <v>56</v>
      </c>
      <c r="G109" s="192" t="s">
        <v>167</v>
      </c>
      <c r="H109" s="192" t="s">
        <v>168</v>
      </c>
      <c r="I109" s="192" t="s">
        <v>169</v>
      </c>
      <c r="J109" s="192" t="s">
        <v>138</v>
      </c>
      <c r="K109" s="193" t="s">
        <v>170</v>
      </c>
      <c r="L109" s="194"/>
      <c r="M109" s="95" t="s">
        <v>19</v>
      </c>
      <c r="N109" s="96" t="s">
        <v>44</v>
      </c>
      <c r="O109" s="96" t="s">
        <v>171</v>
      </c>
      <c r="P109" s="96" t="s">
        <v>172</v>
      </c>
      <c r="Q109" s="96" t="s">
        <v>173</v>
      </c>
      <c r="R109" s="96" t="s">
        <v>174</v>
      </c>
      <c r="S109" s="96" t="s">
        <v>175</v>
      </c>
      <c r="T109" s="97" t="s">
        <v>176</v>
      </c>
      <c r="U109" s="189"/>
      <c r="V109" s="189"/>
      <c r="W109" s="189"/>
      <c r="X109" s="189"/>
      <c r="Y109" s="189"/>
      <c r="Z109" s="189"/>
      <c r="AA109" s="189"/>
      <c r="AB109" s="189"/>
      <c r="AC109" s="189"/>
      <c r="AD109" s="189"/>
      <c r="AE109" s="189"/>
    </row>
    <row r="110" s="2" customFormat="1" ht="22.8" customHeight="1">
      <c r="A110" s="41"/>
      <c r="B110" s="42"/>
      <c r="C110" s="102" t="s">
        <v>177</v>
      </c>
      <c r="D110" s="43"/>
      <c r="E110" s="43"/>
      <c r="F110" s="43"/>
      <c r="G110" s="43"/>
      <c r="H110" s="43"/>
      <c r="I110" s="43"/>
      <c r="J110" s="195">
        <f>BK110</f>
        <v>0</v>
      </c>
      <c r="K110" s="43"/>
      <c r="L110" s="47"/>
      <c r="M110" s="98"/>
      <c r="N110" s="196"/>
      <c r="O110" s="99"/>
      <c r="P110" s="197">
        <f>P111+P114+P116+P125+P130+P133+P138+P140+P143+P146+P148+P150+P164+P180+P195+P198+P200+P210+P215+P218+P220+P222+P224+P226+P229</f>
        <v>0</v>
      </c>
      <c r="Q110" s="99"/>
      <c r="R110" s="197">
        <f>R111+R114+R116+R125+R130+R133+R138+R140+R143+R146+R148+R150+R164+R180+R195+R198+R200+R210+R215+R218+R220+R222+R224+R226+R229</f>
        <v>0</v>
      </c>
      <c r="S110" s="99"/>
      <c r="T110" s="198">
        <f>T111+T114+T116+T125+T130+T133+T138+T140+T143+T146+T148+T150+T164+T180+T195+T198+T200+T210+T215+T218+T220+T222+T224+T226+T229</f>
        <v>0</v>
      </c>
      <c r="U110" s="41"/>
      <c r="V110" s="41"/>
      <c r="W110" s="41"/>
      <c r="X110" s="41"/>
      <c r="Y110" s="41"/>
      <c r="Z110" s="41"/>
      <c r="AA110" s="41"/>
      <c r="AB110" s="41"/>
      <c r="AC110" s="41"/>
      <c r="AD110" s="41"/>
      <c r="AE110" s="41"/>
      <c r="AT110" s="20" t="s">
        <v>73</v>
      </c>
      <c r="AU110" s="20" t="s">
        <v>139</v>
      </c>
      <c r="BK110" s="199">
        <f>BK111+BK114+BK116+BK125+BK130+BK133+BK138+BK140+BK143+BK146+BK148+BK150+BK164+BK180+BK195+BK198+BK200+BK210+BK215+BK218+BK220+BK222+BK224+BK226+BK229</f>
        <v>0</v>
      </c>
    </row>
    <row r="111" s="12" customFormat="1" ht="25.92" customHeight="1">
      <c r="A111" s="12"/>
      <c r="B111" s="200"/>
      <c r="C111" s="201"/>
      <c r="D111" s="202" t="s">
        <v>73</v>
      </c>
      <c r="E111" s="203" t="s">
        <v>248</v>
      </c>
      <c r="F111" s="203" t="s">
        <v>1498</v>
      </c>
      <c r="G111" s="201"/>
      <c r="H111" s="201"/>
      <c r="I111" s="204"/>
      <c r="J111" s="205">
        <f>BK111</f>
        <v>0</v>
      </c>
      <c r="K111" s="201"/>
      <c r="L111" s="206"/>
      <c r="M111" s="207"/>
      <c r="N111" s="208"/>
      <c r="O111" s="208"/>
      <c r="P111" s="209">
        <f>SUM(P112:P113)</f>
        <v>0</v>
      </c>
      <c r="Q111" s="208"/>
      <c r="R111" s="209">
        <f>SUM(R112:R113)</f>
        <v>0</v>
      </c>
      <c r="S111" s="208"/>
      <c r="T111" s="210">
        <f>SUM(T112:T113)</f>
        <v>0</v>
      </c>
      <c r="U111" s="12"/>
      <c r="V111" s="12"/>
      <c r="W111" s="12"/>
      <c r="X111" s="12"/>
      <c r="Y111" s="12"/>
      <c r="Z111" s="12"/>
      <c r="AA111" s="12"/>
      <c r="AB111" s="12"/>
      <c r="AC111" s="12"/>
      <c r="AD111" s="12"/>
      <c r="AE111" s="12"/>
      <c r="AR111" s="211" t="s">
        <v>81</v>
      </c>
      <c r="AT111" s="212" t="s">
        <v>73</v>
      </c>
      <c r="AU111" s="212" t="s">
        <v>74</v>
      </c>
      <c r="AY111" s="211" t="s">
        <v>180</v>
      </c>
      <c r="BK111" s="213">
        <f>SUM(BK112:BK113)</f>
        <v>0</v>
      </c>
    </row>
    <row r="112" s="2" customFormat="1" ht="16.5" customHeight="1">
      <c r="A112" s="41"/>
      <c r="B112" s="42"/>
      <c r="C112" s="216" t="s">
        <v>74</v>
      </c>
      <c r="D112" s="216" t="s">
        <v>182</v>
      </c>
      <c r="E112" s="217" t="s">
        <v>1499</v>
      </c>
      <c r="F112" s="218" t="s">
        <v>1500</v>
      </c>
      <c r="G112" s="219" t="s">
        <v>122</v>
      </c>
      <c r="H112" s="220">
        <v>6.2000000000000002</v>
      </c>
      <c r="I112" s="221"/>
      <c r="J112" s="222">
        <f>ROUND(I112*H112,2)</f>
        <v>0</v>
      </c>
      <c r="K112" s="218" t="s">
        <v>1501</v>
      </c>
      <c r="L112" s="47"/>
      <c r="M112" s="223" t="s">
        <v>19</v>
      </c>
      <c r="N112" s="224" t="s">
        <v>45</v>
      </c>
      <c r="O112" s="87"/>
      <c r="P112" s="225">
        <f>O112*H112</f>
        <v>0</v>
      </c>
      <c r="Q112" s="225">
        <v>0</v>
      </c>
      <c r="R112" s="225">
        <f>Q112*H112</f>
        <v>0</v>
      </c>
      <c r="S112" s="225">
        <v>0</v>
      </c>
      <c r="T112" s="226">
        <f>S112*H112</f>
        <v>0</v>
      </c>
      <c r="U112" s="41"/>
      <c r="V112" s="41"/>
      <c r="W112" s="41"/>
      <c r="X112" s="41"/>
      <c r="Y112" s="41"/>
      <c r="Z112" s="41"/>
      <c r="AA112" s="41"/>
      <c r="AB112" s="41"/>
      <c r="AC112" s="41"/>
      <c r="AD112" s="41"/>
      <c r="AE112" s="41"/>
      <c r="AR112" s="227" t="s">
        <v>186</v>
      </c>
      <c r="AT112" s="227" t="s">
        <v>182</v>
      </c>
      <c r="AU112" s="227" t="s">
        <v>81</v>
      </c>
      <c r="AY112" s="20" t="s">
        <v>180</v>
      </c>
      <c r="BE112" s="228">
        <f>IF(N112="základní",J112,0)</f>
        <v>0</v>
      </c>
      <c r="BF112" s="228">
        <f>IF(N112="snížená",J112,0)</f>
        <v>0</v>
      </c>
      <c r="BG112" s="228">
        <f>IF(N112="zákl. přenesená",J112,0)</f>
        <v>0</v>
      </c>
      <c r="BH112" s="228">
        <f>IF(N112="sníž. přenesená",J112,0)</f>
        <v>0</v>
      </c>
      <c r="BI112" s="228">
        <f>IF(N112="nulová",J112,0)</f>
        <v>0</v>
      </c>
      <c r="BJ112" s="20" t="s">
        <v>81</v>
      </c>
      <c r="BK112" s="228">
        <f>ROUND(I112*H112,2)</f>
        <v>0</v>
      </c>
      <c r="BL112" s="20" t="s">
        <v>186</v>
      </c>
      <c r="BM112" s="227" t="s">
        <v>83</v>
      </c>
    </row>
    <row r="113" s="2" customFormat="1" ht="16.5" customHeight="1">
      <c r="A113" s="41"/>
      <c r="B113" s="42"/>
      <c r="C113" s="216" t="s">
        <v>74</v>
      </c>
      <c r="D113" s="216" t="s">
        <v>182</v>
      </c>
      <c r="E113" s="217" t="s">
        <v>1502</v>
      </c>
      <c r="F113" s="218" t="s">
        <v>1503</v>
      </c>
      <c r="G113" s="219" t="s">
        <v>122</v>
      </c>
      <c r="H113" s="220">
        <v>6.2000000000000002</v>
      </c>
      <c r="I113" s="221"/>
      <c r="J113" s="222">
        <f>ROUND(I113*H113,2)</f>
        <v>0</v>
      </c>
      <c r="K113" s="218" t="s">
        <v>1501</v>
      </c>
      <c r="L113" s="47"/>
      <c r="M113" s="223" t="s">
        <v>19</v>
      </c>
      <c r="N113" s="224" t="s">
        <v>45</v>
      </c>
      <c r="O113" s="87"/>
      <c r="P113" s="225">
        <f>O113*H113</f>
        <v>0</v>
      </c>
      <c r="Q113" s="225">
        <v>0</v>
      </c>
      <c r="R113" s="225">
        <f>Q113*H113</f>
        <v>0</v>
      </c>
      <c r="S113" s="225">
        <v>0</v>
      </c>
      <c r="T113" s="226">
        <f>S113*H113</f>
        <v>0</v>
      </c>
      <c r="U113" s="41"/>
      <c r="V113" s="41"/>
      <c r="W113" s="41"/>
      <c r="X113" s="41"/>
      <c r="Y113" s="41"/>
      <c r="Z113" s="41"/>
      <c r="AA113" s="41"/>
      <c r="AB113" s="41"/>
      <c r="AC113" s="41"/>
      <c r="AD113" s="41"/>
      <c r="AE113" s="41"/>
      <c r="AR113" s="227" t="s">
        <v>186</v>
      </c>
      <c r="AT113" s="227" t="s">
        <v>182</v>
      </c>
      <c r="AU113" s="227" t="s">
        <v>81</v>
      </c>
      <c r="AY113" s="20" t="s">
        <v>180</v>
      </c>
      <c r="BE113" s="228">
        <f>IF(N113="základní",J113,0)</f>
        <v>0</v>
      </c>
      <c r="BF113" s="228">
        <f>IF(N113="snížená",J113,0)</f>
        <v>0</v>
      </c>
      <c r="BG113" s="228">
        <f>IF(N113="zákl. přenesená",J113,0)</f>
        <v>0</v>
      </c>
      <c r="BH113" s="228">
        <f>IF(N113="sníž. přenesená",J113,0)</f>
        <v>0</v>
      </c>
      <c r="BI113" s="228">
        <f>IF(N113="nulová",J113,0)</f>
        <v>0</v>
      </c>
      <c r="BJ113" s="20" t="s">
        <v>81</v>
      </c>
      <c r="BK113" s="228">
        <f>ROUND(I113*H113,2)</f>
        <v>0</v>
      </c>
      <c r="BL113" s="20" t="s">
        <v>186</v>
      </c>
      <c r="BM113" s="227" t="s">
        <v>186</v>
      </c>
    </row>
    <row r="114" s="12" customFormat="1" ht="25.92" customHeight="1">
      <c r="A114" s="12"/>
      <c r="B114" s="200"/>
      <c r="C114" s="201"/>
      <c r="D114" s="202" t="s">
        <v>73</v>
      </c>
      <c r="E114" s="203" t="s">
        <v>8</v>
      </c>
      <c r="F114" s="203" t="s">
        <v>1504</v>
      </c>
      <c r="G114" s="201"/>
      <c r="H114" s="201"/>
      <c r="I114" s="204"/>
      <c r="J114" s="205">
        <f>BK114</f>
        <v>0</v>
      </c>
      <c r="K114" s="201"/>
      <c r="L114" s="206"/>
      <c r="M114" s="207"/>
      <c r="N114" s="208"/>
      <c r="O114" s="208"/>
      <c r="P114" s="209">
        <f>P115</f>
        <v>0</v>
      </c>
      <c r="Q114" s="208"/>
      <c r="R114" s="209">
        <f>R115</f>
        <v>0</v>
      </c>
      <c r="S114" s="208"/>
      <c r="T114" s="210">
        <f>T115</f>
        <v>0</v>
      </c>
      <c r="U114" s="12"/>
      <c r="V114" s="12"/>
      <c r="W114" s="12"/>
      <c r="X114" s="12"/>
      <c r="Y114" s="12"/>
      <c r="Z114" s="12"/>
      <c r="AA114" s="12"/>
      <c r="AB114" s="12"/>
      <c r="AC114" s="12"/>
      <c r="AD114" s="12"/>
      <c r="AE114" s="12"/>
      <c r="AR114" s="211" t="s">
        <v>81</v>
      </c>
      <c r="AT114" s="212" t="s">
        <v>73</v>
      </c>
      <c r="AU114" s="212" t="s">
        <v>74</v>
      </c>
      <c r="AY114" s="211" t="s">
        <v>180</v>
      </c>
      <c r="BK114" s="213">
        <f>BK115</f>
        <v>0</v>
      </c>
    </row>
    <row r="115" s="2" customFormat="1" ht="16.5" customHeight="1">
      <c r="A115" s="41"/>
      <c r="B115" s="42"/>
      <c r="C115" s="216" t="s">
        <v>74</v>
      </c>
      <c r="D115" s="216" t="s">
        <v>182</v>
      </c>
      <c r="E115" s="217" t="s">
        <v>1505</v>
      </c>
      <c r="F115" s="218" t="s">
        <v>1506</v>
      </c>
      <c r="G115" s="219" t="s">
        <v>195</v>
      </c>
      <c r="H115" s="220">
        <v>32.100000000000001</v>
      </c>
      <c r="I115" s="221"/>
      <c r="J115" s="222">
        <f>ROUND(I115*H115,2)</f>
        <v>0</v>
      </c>
      <c r="K115" s="218" t="s">
        <v>1501</v>
      </c>
      <c r="L115" s="47"/>
      <c r="M115" s="223" t="s">
        <v>19</v>
      </c>
      <c r="N115" s="224" t="s">
        <v>45</v>
      </c>
      <c r="O115" s="87"/>
      <c r="P115" s="225">
        <f>O115*H115</f>
        <v>0</v>
      </c>
      <c r="Q115" s="225">
        <v>0</v>
      </c>
      <c r="R115" s="225">
        <f>Q115*H115</f>
        <v>0</v>
      </c>
      <c r="S115" s="225">
        <v>0</v>
      </c>
      <c r="T115" s="226">
        <f>S115*H115</f>
        <v>0</v>
      </c>
      <c r="U115" s="41"/>
      <c r="V115" s="41"/>
      <c r="W115" s="41"/>
      <c r="X115" s="41"/>
      <c r="Y115" s="41"/>
      <c r="Z115" s="41"/>
      <c r="AA115" s="41"/>
      <c r="AB115" s="41"/>
      <c r="AC115" s="41"/>
      <c r="AD115" s="41"/>
      <c r="AE115" s="41"/>
      <c r="AR115" s="227" t="s">
        <v>186</v>
      </c>
      <c r="AT115" s="227" t="s">
        <v>182</v>
      </c>
      <c r="AU115" s="227" t="s">
        <v>81</v>
      </c>
      <c r="AY115" s="20" t="s">
        <v>180</v>
      </c>
      <c r="BE115" s="228">
        <f>IF(N115="základní",J115,0)</f>
        <v>0</v>
      </c>
      <c r="BF115" s="228">
        <f>IF(N115="snížená",J115,0)</f>
        <v>0</v>
      </c>
      <c r="BG115" s="228">
        <f>IF(N115="zákl. přenesená",J115,0)</f>
        <v>0</v>
      </c>
      <c r="BH115" s="228">
        <f>IF(N115="sníž. přenesená",J115,0)</f>
        <v>0</v>
      </c>
      <c r="BI115" s="228">
        <f>IF(N115="nulová",J115,0)</f>
        <v>0</v>
      </c>
      <c r="BJ115" s="20" t="s">
        <v>81</v>
      </c>
      <c r="BK115" s="228">
        <f>ROUND(I115*H115,2)</f>
        <v>0</v>
      </c>
      <c r="BL115" s="20" t="s">
        <v>186</v>
      </c>
      <c r="BM115" s="227" t="s">
        <v>214</v>
      </c>
    </row>
    <row r="116" s="12" customFormat="1" ht="25.92" customHeight="1">
      <c r="A116" s="12"/>
      <c r="B116" s="200"/>
      <c r="C116" s="201"/>
      <c r="D116" s="202" t="s">
        <v>73</v>
      </c>
      <c r="E116" s="203" t="s">
        <v>261</v>
      </c>
      <c r="F116" s="203" t="s">
        <v>1507</v>
      </c>
      <c r="G116" s="201"/>
      <c r="H116" s="201"/>
      <c r="I116" s="204"/>
      <c r="J116" s="205">
        <f>BK116</f>
        <v>0</v>
      </c>
      <c r="K116" s="201"/>
      <c r="L116" s="206"/>
      <c r="M116" s="207"/>
      <c r="N116" s="208"/>
      <c r="O116" s="208"/>
      <c r="P116" s="209">
        <f>SUM(P117:P124)</f>
        <v>0</v>
      </c>
      <c r="Q116" s="208"/>
      <c r="R116" s="209">
        <f>SUM(R117:R124)</f>
        <v>0</v>
      </c>
      <c r="S116" s="208"/>
      <c r="T116" s="210">
        <f>SUM(T117:T124)</f>
        <v>0</v>
      </c>
      <c r="U116" s="12"/>
      <c r="V116" s="12"/>
      <c r="W116" s="12"/>
      <c r="X116" s="12"/>
      <c r="Y116" s="12"/>
      <c r="Z116" s="12"/>
      <c r="AA116" s="12"/>
      <c r="AB116" s="12"/>
      <c r="AC116" s="12"/>
      <c r="AD116" s="12"/>
      <c r="AE116" s="12"/>
      <c r="AR116" s="211" t="s">
        <v>81</v>
      </c>
      <c r="AT116" s="212" t="s">
        <v>73</v>
      </c>
      <c r="AU116" s="212" t="s">
        <v>74</v>
      </c>
      <c r="AY116" s="211" t="s">
        <v>180</v>
      </c>
      <c r="BK116" s="213">
        <f>SUM(BK117:BK124)</f>
        <v>0</v>
      </c>
    </row>
    <row r="117" s="2" customFormat="1" ht="16.5" customHeight="1">
      <c r="A117" s="41"/>
      <c r="B117" s="42"/>
      <c r="C117" s="216" t="s">
        <v>74</v>
      </c>
      <c r="D117" s="216" t="s">
        <v>182</v>
      </c>
      <c r="E117" s="217" t="s">
        <v>1508</v>
      </c>
      <c r="F117" s="218" t="s">
        <v>1509</v>
      </c>
      <c r="G117" s="219" t="s">
        <v>195</v>
      </c>
      <c r="H117" s="220">
        <v>56.5</v>
      </c>
      <c r="I117" s="221"/>
      <c r="J117" s="222">
        <f>ROUND(I117*H117,2)</f>
        <v>0</v>
      </c>
      <c r="K117" s="218" t="s">
        <v>1501</v>
      </c>
      <c r="L117" s="47"/>
      <c r="M117" s="223" t="s">
        <v>19</v>
      </c>
      <c r="N117" s="224" t="s">
        <v>45</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186</v>
      </c>
      <c r="AT117" s="227" t="s">
        <v>182</v>
      </c>
      <c r="AU117" s="227" t="s">
        <v>81</v>
      </c>
      <c r="AY117" s="20" t="s">
        <v>180</v>
      </c>
      <c r="BE117" s="228">
        <f>IF(N117="základní",J117,0)</f>
        <v>0</v>
      </c>
      <c r="BF117" s="228">
        <f>IF(N117="snížená",J117,0)</f>
        <v>0</v>
      </c>
      <c r="BG117" s="228">
        <f>IF(N117="zákl. přenesená",J117,0)</f>
        <v>0</v>
      </c>
      <c r="BH117" s="228">
        <f>IF(N117="sníž. přenesená",J117,0)</f>
        <v>0</v>
      </c>
      <c r="BI117" s="228">
        <f>IF(N117="nulová",J117,0)</f>
        <v>0</v>
      </c>
      <c r="BJ117" s="20" t="s">
        <v>81</v>
      </c>
      <c r="BK117" s="228">
        <f>ROUND(I117*H117,2)</f>
        <v>0</v>
      </c>
      <c r="BL117" s="20" t="s">
        <v>186</v>
      </c>
      <c r="BM117" s="227" t="s">
        <v>228</v>
      </c>
    </row>
    <row r="118" s="2" customFormat="1" ht="16.5" customHeight="1">
      <c r="A118" s="41"/>
      <c r="B118" s="42"/>
      <c r="C118" s="216" t="s">
        <v>74</v>
      </c>
      <c r="D118" s="216" t="s">
        <v>182</v>
      </c>
      <c r="E118" s="217" t="s">
        <v>1510</v>
      </c>
      <c r="F118" s="218" t="s">
        <v>1511</v>
      </c>
      <c r="G118" s="219" t="s">
        <v>195</v>
      </c>
      <c r="H118" s="220">
        <v>28.300000000000001</v>
      </c>
      <c r="I118" s="221"/>
      <c r="J118" s="222">
        <f>ROUND(I118*H118,2)</f>
        <v>0</v>
      </c>
      <c r="K118" s="218" t="s">
        <v>1501</v>
      </c>
      <c r="L118" s="47"/>
      <c r="M118" s="223" t="s">
        <v>19</v>
      </c>
      <c r="N118" s="224" t="s">
        <v>45</v>
      </c>
      <c r="O118" s="87"/>
      <c r="P118" s="225">
        <f>O118*H118</f>
        <v>0</v>
      </c>
      <c r="Q118" s="225">
        <v>0</v>
      </c>
      <c r="R118" s="225">
        <f>Q118*H118</f>
        <v>0</v>
      </c>
      <c r="S118" s="225">
        <v>0</v>
      </c>
      <c r="T118" s="226">
        <f>S118*H118</f>
        <v>0</v>
      </c>
      <c r="U118" s="41"/>
      <c r="V118" s="41"/>
      <c r="W118" s="41"/>
      <c r="X118" s="41"/>
      <c r="Y118" s="41"/>
      <c r="Z118" s="41"/>
      <c r="AA118" s="41"/>
      <c r="AB118" s="41"/>
      <c r="AC118" s="41"/>
      <c r="AD118" s="41"/>
      <c r="AE118" s="41"/>
      <c r="AR118" s="227" t="s">
        <v>186</v>
      </c>
      <c r="AT118" s="227" t="s">
        <v>182</v>
      </c>
      <c r="AU118" s="227" t="s">
        <v>81</v>
      </c>
      <c r="AY118" s="20" t="s">
        <v>180</v>
      </c>
      <c r="BE118" s="228">
        <f>IF(N118="základní",J118,0)</f>
        <v>0</v>
      </c>
      <c r="BF118" s="228">
        <f>IF(N118="snížená",J118,0)</f>
        <v>0</v>
      </c>
      <c r="BG118" s="228">
        <f>IF(N118="zákl. přenesená",J118,0)</f>
        <v>0</v>
      </c>
      <c r="BH118" s="228">
        <f>IF(N118="sníž. přenesená",J118,0)</f>
        <v>0</v>
      </c>
      <c r="BI118" s="228">
        <f>IF(N118="nulová",J118,0)</f>
        <v>0</v>
      </c>
      <c r="BJ118" s="20" t="s">
        <v>81</v>
      </c>
      <c r="BK118" s="228">
        <f>ROUND(I118*H118,2)</f>
        <v>0</v>
      </c>
      <c r="BL118" s="20" t="s">
        <v>186</v>
      </c>
      <c r="BM118" s="227" t="s">
        <v>243</v>
      </c>
    </row>
    <row r="119" s="2" customFormat="1" ht="16.5" customHeight="1">
      <c r="A119" s="41"/>
      <c r="B119" s="42"/>
      <c r="C119" s="216" t="s">
        <v>74</v>
      </c>
      <c r="D119" s="216" t="s">
        <v>182</v>
      </c>
      <c r="E119" s="217" t="s">
        <v>1512</v>
      </c>
      <c r="F119" s="218" t="s">
        <v>1513</v>
      </c>
      <c r="G119" s="219" t="s">
        <v>195</v>
      </c>
      <c r="H119" s="220">
        <v>56.5</v>
      </c>
      <c r="I119" s="221"/>
      <c r="J119" s="222">
        <f>ROUND(I119*H119,2)</f>
        <v>0</v>
      </c>
      <c r="K119" s="218" t="s">
        <v>1501</v>
      </c>
      <c r="L119" s="47"/>
      <c r="M119" s="223" t="s">
        <v>19</v>
      </c>
      <c r="N119" s="224" t="s">
        <v>45</v>
      </c>
      <c r="O119" s="87"/>
      <c r="P119" s="225">
        <f>O119*H119</f>
        <v>0</v>
      </c>
      <c r="Q119" s="225">
        <v>0</v>
      </c>
      <c r="R119" s="225">
        <f>Q119*H119</f>
        <v>0</v>
      </c>
      <c r="S119" s="225">
        <v>0</v>
      </c>
      <c r="T119" s="226">
        <f>S119*H119</f>
        <v>0</v>
      </c>
      <c r="U119" s="41"/>
      <c r="V119" s="41"/>
      <c r="W119" s="41"/>
      <c r="X119" s="41"/>
      <c r="Y119" s="41"/>
      <c r="Z119" s="41"/>
      <c r="AA119" s="41"/>
      <c r="AB119" s="41"/>
      <c r="AC119" s="41"/>
      <c r="AD119" s="41"/>
      <c r="AE119" s="41"/>
      <c r="AR119" s="227" t="s">
        <v>186</v>
      </c>
      <c r="AT119" s="227" t="s">
        <v>182</v>
      </c>
      <c r="AU119" s="227" t="s">
        <v>81</v>
      </c>
      <c r="AY119" s="20" t="s">
        <v>180</v>
      </c>
      <c r="BE119" s="228">
        <f>IF(N119="základní",J119,0)</f>
        <v>0</v>
      </c>
      <c r="BF119" s="228">
        <f>IF(N119="snížená",J119,0)</f>
        <v>0</v>
      </c>
      <c r="BG119" s="228">
        <f>IF(N119="zákl. přenesená",J119,0)</f>
        <v>0</v>
      </c>
      <c r="BH119" s="228">
        <f>IF(N119="sníž. přenesená",J119,0)</f>
        <v>0</v>
      </c>
      <c r="BI119" s="228">
        <f>IF(N119="nulová",J119,0)</f>
        <v>0</v>
      </c>
      <c r="BJ119" s="20" t="s">
        <v>81</v>
      </c>
      <c r="BK119" s="228">
        <f>ROUND(I119*H119,2)</f>
        <v>0</v>
      </c>
      <c r="BL119" s="20" t="s">
        <v>186</v>
      </c>
      <c r="BM119" s="227" t="s">
        <v>8</v>
      </c>
    </row>
    <row r="120" s="2" customFormat="1" ht="16.5" customHeight="1">
      <c r="A120" s="41"/>
      <c r="B120" s="42"/>
      <c r="C120" s="216" t="s">
        <v>74</v>
      </c>
      <c r="D120" s="216" t="s">
        <v>182</v>
      </c>
      <c r="E120" s="217" t="s">
        <v>1514</v>
      </c>
      <c r="F120" s="218" t="s">
        <v>1515</v>
      </c>
      <c r="G120" s="219" t="s">
        <v>195</v>
      </c>
      <c r="H120" s="220">
        <v>28.300000000000001</v>
      </c>
      <c r="I120" s="221"/>
      <c r="J120" s="222">
        <f>ROUND(I120*H120,2)</f>
        <v>0</v>
      </c>
      <c r="K120" s="218" t="s">
        <v>1501</v>
      </c>
      <c r="L120" s="47"/>
      <c r="M120" s="223" t="s">
        <v>19</v>
      </c>
      <c r="N120" s="224" t="s">
        <v>45</v>
      </c>
      <c r="O120" s="87"/>
      <c r="P120" s="225">
        <f>O120*H120</f>
        <v>0</v>
      </c>
      <c r="Q120" s="225">
        <v>0</v>
      </c>
      <c r="R120" s="225">
        <f>Q120*H120</f>
        <v>0</v>
      </c>
      <c r="S120" s="225">
        <v>0</v>
      </c>
      <c r="T120" s="226">
        <f>S120*H120</f>
        <v>0</v>
      </c>
      <c r="U120" s="41"/>
      <c r="V120" s="41"/>
      <c r="W120" s="41"/>
      <c r="X120" s="41"/>
      <c r="Y120" s="41"/>
      <c r="Z120" s="41"/>
      <c r="AA120" s="41"/>
      <c r="AB120" s="41"/>
      <c r="AC120" s="41"/>
      <c r="AD120" s="41"/>
      <c r="AE120" s="41"/>
      <c r="AR120" s="227" t="s">
        <v>186</v>
      </c>
      <c r="AT120" s="227" t="s">
        <v>182</v>
      </c>
      <c r="AU120" s="227" t="s">
        <v>81</v>
      </c>
      <c r="AY120" s="20" t="s">
        <v>180</v>
      </c>
      <c r="BE120" s="228">
        <f>IF(N120="základní",J120,0)</f>
        <v>0</v>
      </c>
      <c r="BF120" s="228">
        <f>IF(N120="snížená",J120,0)</f>
        <v>0</v>
      </c>
      <c r="BG120" s="228">
        <f>IF(N120="zákl. přenesená",J120,0)</f>
        <v>0</v>
      </c>
      <c r="BH120" s="228">
        <f>IF(N120="sníž. přenesená",J120,0)</f>
        <v>0</v>
      </c>
      <c r="BI120" s="228">
        <f>IF(N120="nulová",J120,0)</f>
        <v>0</v>
      </c>
      <c r="BJ120" s="20" t="s">
        <v>81</v>
      </c>
      <c r="BK120" s="228">
        <f>ROUND(I120*H120,2)</f>
        <v>0</v>
      </c>
      <c r="BL120" s="20" t="s">
        <v>186</v>
      </c>
      <c r="BM120" s="227" t="s">
        <v>268</v>
      </c>
    </row>
    <row r="121" s="2" customFormat="1" ht="16.5" customHeight="1">
      <c r="A121" s="41"/>
      <c r="B121" s="42"/>
      <c r="C121" s="216" t="s">
        <v>74</v>
      </c>
      <c r="D121" s="216" t="s">
        <v>182</v>
      </c>
      <c r="E121" s="217" t="s">
        <v>1516</v>
      </c>
      <c r="F121" s="218" t="s">
        <v>1517</v>
      </c>
      <c r="G121" s="219" t="s">
        <v>195</v>
      </c>
      <c r="H121" s="220">
        <v>246.5</v>
      </c>
      <c r="I121" s="221"/>
      <c r="J121" s="222">
        <f>ROUND(I121*H121,2)</f>
        <v>0</v>
      </c>
      <c r="K121" s="218" t="s">
        <v>1501</v>
      </c>
      <c r="L121" s="47"/>
      <c r="M121" s="223" t="s">
        <v>19</v>
      </c>
      <c r="N121" s="224" t="s">
        <v>45</v>
      </c>
      <c r="O121" s="87"/>
      <c r="P121" s="225">
        <f>O121*H121</f>
        <v>0</v>
      </c>
      <c r="Q121" s="225">
        <v>0</v>
      </c>
      <c r="R121" s="225">
        <f>Q121*H121</f>
        <v>0</v>
      </c>
      <c r="S121" s="225">
        <v>0</v>
      </c>
      <c r="T121" s="226">
        <f>S121*H121</f>
        <v>0</v>
      </c>
      <c r="U121" s="41"/>
      <c r="V121" s="41"/>
      <c r="W121" s="41"/>
      <c r="X121" s="41"/>
      <c r="Y121" s="41"/>
      <c r="Z121" s="41"/>
      <c r="AA121" s="41"/>
      <c r="AB121" s="41"/>
      <c r="AC121" s="41"/>
      <c r="AD121" s="41"/>
      <c r="AE121" s="41"/>
      <c r="AR121" s="227" t="s">
        <v>186</v>
      </c>
      <c r="AT121" s="227" t="s">
        <v>182</v>
      </c>
      <c r="AU121" s="227" t="s">
        <v>81</v>
      </c>
      <c r="AY121" s="20" t="s">
        <v>180</v>
      </c>
      <c r="BE121" s="228">
        <f>IF(N121="základní",J121,0)</f>
        <v>0</v>
      </c>
      <c r="BF121" s="228">
        <f>IF(N121="snížená",J121,0)</f>
        <v>0</v>
      </c>
      <c r="BG121" s="228">
        <f>IF(N121="zákl. přenesená",J121,0)</f>
        <v>0</v>
      </c>
      <c r="BH121" s="228">
        <f>IF(N121="sníž. přenesená",J121,0)</f>
        <v>0</v>
      </c>
      <c r="BI121" s="228">
        <f>IF(N121="nulová",J121,0)</f>
        <v>0</v>
      </c>
      <c r="BJ121" s="20" t="s">
        <v>81</v>
      </c>
      <c r="BK121" s="228">
        <f>ROUND(I121*H121,2)</f>
        <v>0</v>
      </c>
      <c r="BL121" s="20" t="s">
        <v>186</v>
      </c>
      <c r="BM121" s="227" t="s">
        <v>279</v>
      </c>
    </row>
    <row r="122" s="2" customFormat="1" ht="16.5" customHeight="1">
      <c r="A122" s="41"/>
      <c r="B122" s="42"/>
      <c r="C122" s="216" t="s">
        <v>74</v>
      </c>
      <c r="D122" s="216" t="s">
        <v>182</v>
      </c>
      <c r="E122" s="217" t="s">
        <v>1518</v>
      </c>
      <c r="F122" s="218" t="s">
        <v>1519</v>
      </c>
      <c r="G122" s="219" t="s">
        <v>195</v>
      </c>
      <c r="H122" s="220">
        <v>123.3</v>
      </c>
      <c r="I122" s="221"/>
      <c r="J122" s="222">
        <f>ROUND(I122*H122,2)</f>
        <v>0</v>
      </c>
      <c r="K122" s="218" t="s">
        <v>1501</v>
      </c>
      <c r="L122" s="47"/>
      <c r="M122" s="223" t="s">
        <v>19</v>
      </c>
      <c r="N122" s="224" t="s">
        <v>45</v>
      </c>
      <c r="O122" s="87"/>
      <c r="P122" s="225">
        <f>O122*H122</f>
        <v>0</v>
      </c>
      <c r="Q122" s="225">
        <v>0</v>
      </c>
      <c r="R122" s="225">
        <f>Q122*H122</f>
        <v>0</v>
      </c>
      <c r="S122" s="225">
        <v>0</v>
      </c>
      <c r="T122" s="226">
        <f>S122*H122</f>
        <v>0</v>
      </c>
      <c r="U122" s="41"/>
      <c r="V122" s="41"/>
      <c r="W122" s="41"/>
      <c r="X122" s="41"/>
      <c r="Y122" s="41"/>
      <c r="Z122" s="41"/>
      <c r="AA122" s="41"/>
      <c r="AB122" s="41"/>
      <c r="AC122" s="41"/>
      <c r="AD122" s="41"/>
      <c r="AE122" s="41"/>
      <c r="AR122" s="227" t="s">
        <v>186</v>
      </c>
      <c r="AT122" s="227" t="s">
        <v>182</v>
      </c>
      <c r="AU122" s="227" t="s">
        <v>81</v>
      </c>
      <c r="AY122" s="20" t="s">
        <v>180</v>
      </c>
      <c r="BE122" s="228">
        <f>IF(N122="základní",J122,0)</f>
        <v>0</v>
      </c>
      <c r="BF122" s="228">
        <f>IF(N122="snížená",J122,0)</f>
        <v>0</v>
      </c>
      <c r="BG122" s="228">
        <f>IF(N122="zákl. přenesená",J122,0)</f>
        <v>0</v>
      </c>
      <c r="BH122" s="228">
        <f>IF(N122="sníž. přenesená",J122,0)</f>
        <v>0</v>
      </c>
      <c r="BI122" s="228">
        <f>IF(N122="nulová",J122,0)</f>
        <v>0</v>
      </c>
      <c r="BJ122" s="20" t="s">
        <v>81</v>
      </c>
      <c r="BK122" s="228">
        <f>ROUND(I122*H122,2)</f>
        <v>0</v>
      </c>
      <c r="BL122" s="20" t="s">
        <v>186</v>
      </c>
      <c r="BM122" s="227" t="s">
        <v>294</v>
      </c>
    </row>
    <row r="123" s="2" customFormat="1" ht="16.5" customHeight="1">
      <c r="A123" s="41"/>
      <c r="B123" s="42"/>
      <c r="C123" s="216" t="s">
        <v>74</v>
      </c>
      <c r="D123" s="216" t="s">
        <v>182</v>
      </c>
      <c r="E123" s="217" t="s">
        <v>1520</v>
      </c>
      <c r="F123" s="218" t="s">
        <v>1521</v>
      </c>
      <c r="G123" s="219" t="s">
        <v>195</v>
      </c>
      <c r="H123" s="220">
        <v>246.5</v>
      </c>
      <c r="I123" s="221"/>
      <c r="J123" s="222">
        <f>ROUND(I123*H123,2)</f>
        <v>0</v>
      </c>
      <c r="K123" s="218" t="s">
        <v>1501</v>
      </c>
      <c r="L123" s="47"/>
      <c r="M123" s="223" t="s">
        <v>19</v>
      </c>
      <c r="N123" s="224" t="s">
        <v>45</v>
      </c>
      <c r="O123" s="87"/>
      <c r="P123" s="225">
        <f>O123*H123</f>
        <v>0</v>
      </c>
      <c r="Q123" s="225">
        <v>0</v>
      </c>
      <c r="R123" s="225">
        <f>Q123*H123</f>
        <v>0</v>
      </c>
      <c r="S123" s="225">
        <v>0</v>
      </c>
      <c r="T123" s="226">
        <f>S123*H123</f>
        <v>0</v>
      </c>
      <c r="U123" s="41"/>
      <c r="V123" s="41"/>
      <c r="W123" s="41"/>
      <c r="X123" s="41"/>
      <c r="Y123" s="41"/>
      <c r="Z123" s="41"/>
      <c r="AA123" s="41"/>
      <c r="AB123" s="41"/>
      <c r="AC123" s="41"/>
      <c r="AD123" s="41"/>
      <c r="AE123" s="41"/>
      <c r="AR123" s="227" t="s">
        <v>186</v>
      </c>
      <c r="AT123" s="227" t="s">
        <v>182</v>
      </c>
      <c r="AU123" s="227" t="s">
        <v>81</v>
      </c>
      <c r="AY123" s="20" t="s">
        <v>180</v>
      </c>
      <c r="BE123" s="228">
        <f>IF(N123="základní",J123,0)</f>
        <v>0</v>
      </c>
      <c r="BF123" s="228">
        <f>IF(N123="snížená",J123,0)</f>
        <v>0</v>
      </c>
      <c r="BG123" s="228">
        <f>IF(N123="zákl. přenesená",J123,0)</f>
        <v>0</v>
      </c>
      <c r="BH123" s="228">
        <f>IF(N123="sníž. přenesená",J123,0)</f>
        <v>0</v>
      </c>
      <c r="BI123" s="228">
        <f>IF(N123="nulová",J123,0)</f>
        <v>0</v>
      </c>
      <c r="BJ123" s="20" t="s">
        <v>81</v>
      </c>
      <c r="BK123" s="228">
        <f>ROUND(I123*H123,2)</f>
        <v>0</v>
      </c>
      <c r="BL123" s="20" t="s">
        <v>186</v>
      </c>
      <c r="BM123" s="227" t="s">
        <v>308</v>
      </c>
    </row>
    <row r="124" s="2" customFormat="1" ht="16.5" customHeight="1">
      <c r="A124" s="41"/>
      <c r="B124" s="42"/>
      <c r="C124" s="216" t="s">
        <v>74</v>
      </c>
      <c r="D124" s="216" t="s">
        <v>182</v>
      </c>
      <c r="E124" s="217" t="s">
        <v>1522</v>
      </c>
      <c r="F124" s="218" t="s">
        <v>1523</v>
      </c>
      <c r="G124" s="219" t="s">
        <v>195</v>
      </c>
      <c r="H124" s="220">
        <v>123.3</v>
      </c>
      <c r="I124" s="221"/>
      <c r="J124" s="222">
        <f>ROUND(I124*H124,2)</f>
        <v>0</v>
      </c>
      <c r="K124" s="218" t="s">
        <v>1501</v>
      </c>
      <c r="L124" s="47"/>
      <c r="M124" s="223" t="s">
        <v>19</v>
      </c>
      <c r="N124" s="224" t="s">
        <v>45</v>
      </c>
      <c r="O124" s="87"/>
      <c r="P124" s="225">
        <f>O124*H124</f>
        <v>0</v>
      </c>
      <c r="Q124" s="225">
        <v>0</v>
      </c>
      <c r="R124" s="225">
        <f>Q124*H124</f>
        <v>0</v>
      </c>
      <c r="S124" s="225">
        <v>0</v>
      </c>
      <c r="T124" s="226">
        <f>S124*H124</f>
        <v>0</v>
      </c>
      <c r="U124" s="41"/>
      <c r="V124" s="41"/>
      <c r="W124" s="41"/>
      <c r="X124" s="41"/>
      <c r="Y124" s="41"/>
      <c r="Z124" s="41"/>
      <c r="AA124" s="41"/>
      <c r="AB124" s="41"/>
      <c r="AC124" s="41"/>
      <c r="AD124" s="41"/>
      <c r="AE124" s="41"/>
      <c r="AR124" s="227" t="s">
        <v>186</v>
      </c>
      <c r="AT124" s="227" t="s">
        <v>182</v>
      </c>
      <c r="AU124" s="227" t="s">
        <v>81</v>
      </c>
      <c r="AY124" s="20" t="s">
        <v>180</v>
      </c>
      <c r="BE124" s="228">
        <f>IF(N124="základní",J124,0)</f>
        <v>0</v>
      </c>
      <c r="BF124" s="228">
        <f>IF(N124="snížená",J124,0)</f>
        <v>0</v>
      </c>
      <c r="BG124" s="228">
        <f>IF(N124="zákl. přenesená",J124,0)</f>
        <v>0</v>
      </c>
      <c r="BH124" s="228">
        <f>IF(N124="sníž. přenesená",J124,0)</f>
        <v>0</v>
      </c>
      <c r="BI124" s="228">
        <f>IF(N124="nulová",J124,0)</f>
        <v>0</v>
      </c>
      <c r="BJ124" s="20" t="s">
        <v>81</v>
      </c>
      <c r="BK124" s="228">
        <f>ROUND(I124*H124,2)</f>
        <v>0</v>
      </c>
      <c r="BL124" s="20" t="s">
        <v>186</v>
      </c>
      <c r="BM124" s="227" t="s">
        <v>329</v>
      </c>
    </row>
    <row r="125" s="12" customFormat="1" ht="25.92" customHeight="1">
      <c r="A125" s="12"/>
      <c r="B125" s="200"/>
      <c r="C125" s="201"/>
      <c r="D125" s="202" t="s">
        <v>73</v>
      </c>
      <c r="E125" s="203" t="s">
        <v>274</v>
      </c>
      <c r="F125" s="203" t="s">
        <v>1524</v>
      </c>
      <c r="G125" s="201"/>
      <c r="H125" s="201"/>
      <c r="I125" s="204"/>
      <c r="J125" s="205">
        <f>BK125</f>
        <v>0</v>
      </c>
      <c r="K125" s="201"/>
      <c r="L125" s="206"/>
      <c r="M125" s="207"/>
      <c r="N125" s="208"/>
      <c r="O125" s="208"/>
      <c r="P125" s="209">
        <f>SUM(P126:P129)</f>
        <v>0</v>
      </c>
      <c r="Q125" s="208"/>
      <c r="R125" s="209">
        <f>SUM(R126:R129)</f>
        <v>0</v>
      </c>
      <c r="S125" s="208"/>
      <c r="T125" s="210">
        <f>SUM(T126:T129)</f>
        <v>0</v>
      </c>
      <c r="U125" s="12"/>
      <c r="V125" s="12"/>
      <c r="W125" s="12"/>
      <c r="X125" s="12"/>
      <c r="Y125" s="12"/>
      <c r="Z125" s="12"/>
      <c r="AA125" s="12"/>
      <c r="AB125" s="12"/>
      <c r="AC125" s="12"/>
      <c r="AD125" s="12"/>
      <c r="AE125" s="12"/>
      <c r="AR125" s="211" t="s">
        <v>81</v>
      </c>
      <c r="AT125" s="212" t="s">
        <v>73</v>
      </c>
      <c r="AU125" s="212" t="s">
        <v>74</v>
      </c>
      <c r="AY125" s="211" t="s">
        <v>180</v>
      </c>
      <c r="BK125" s="213">
        <f>SUM(BK126:BK129)</f>
        <v>0</v>
      </c>
    </row>
    <row r="126" s="2" customFormat="1" ht="16.5" customHeight="1">
      <c r="A126" s="41"/>
      <c r="B126" s="42"/>
      <c r="C126" s="216" t="s">
        <v>74</v>
      </c>
      <c r="D126" s="216" t="s">
        <v>182</v>
      </c>
      <c r="E126" s="217" t="s">
        <v>1525</v>
      </c>
      <c r="F126" s="218" t="s">
        <v>1526</v>
      </c>
      <c r="G126" s="219" t="s">
        <v>122</v>
      </c>
      <c r="H126" s="220">
        <v>4.7999999999999998</v>
      </c>
      <c r="I126" s="221"/>
      <c r="J126" s="222">
        <f>ROUND(I126*H126,2)</f>
        <v>0</v>
      </c>
      <c r="K126" s="218" t="s">
        <v>1501</v>
      </c>
      <c r="L126" s="47"/>
      <c r="M126" s="223" t="s">
        <v>19</v>
      </c>
      <c r="N126" s="224" t="s">
        <v>45</v>
      </c>
      <c r="O126" s="87"/>
      <c r="P126" s="225">
        <f>O126*H126</f>
        <v>0</v>
      </c>
      <c r="Q126" s="225">
        <v>0</v>
      </c>
      <c r="R126" s="225">
        <f>Q126*H126</f>
        <v>0</v>
      </c>
      <c r="S126" s="225">
        <v>0</v>
      </c>
      <c r="T126" s="226">
        <f>S126*H126</f>
        <v>0</v>
      </c>
      <c r="U126" s="41"/>
      <c r="V126" s="41"/>
      <c r="W126" s="41"/>
      <c r="X126" s="41"/>
      <c r="Y126" s="41"/>
      <c r="Z126" s="41"/>
      <c r="AA126" s="41"/>
      <c r="AB126" s="41"/>
      <c r="AC126" s="41"/>
      <c r="AD126" s="41"/>
      <c r="AE126" s="41"/>
      <c r="AR126" s="227" t="s">
        <v>186</v>
      </c>
      <c r="AT126" s="227" t="s">
        <v>182</v>
      </c>
      <c r="AU126" s="227" t="s">
        <v>81</v>
      </c>
      <c r="AY126" s="20" t="s">
        <v>180</v>
      </c>
      <c r="BE126" s="228">
        <f>IF(N126="základní",J126,0)</f>
        <v>0</v>
      </c>
      <c r="BF126" s="228">
        <f>IF(N126="snížená",J126,0)</f>
        <v>0</v>
      </c>
      <c r="BG126" s="228">
        <f>IF(N126="zákl. přenesená",J126,0)</f>
        <v>0</v>
      </c>
      <c r="BH126" s="228">
        <f>IF(N126="sníž. přenesená",J126,0)</f>
        <v>0</v>
      </c>
      <c r="BI126" s="228">
        <f>IF(N126="nulová",J126,0)</f>
        <v>0</v>
      </c>
      <c r="BJ126" s="20" t="s">
        <v>81</v>
      </c>
      <c r="BK126" s="228">
        <f>ROUND(I126*H126,2)</f>
        <v>0</v>
      </c>
      <c r="BL126" s="20" t="s">
        <v>186</v>
      </c>
      <c r="BM126" s="227" t="s">
        <v>340</v>
      </c>
    </row>
    <row r="127" s="2" customFormat="1" ht="16.5" customHeight="1">
      <c r="A127" s="41"/>
      <c r="B127" s="42"/>
      <c r="C127" s="216" t="s">
        <v>74</v>
      </c>
      <c r="D127" s="216" t="s">
        <v>182</v>
      </c>
      <c r="E127" s="217" t="s">
        <v>1527</v>
      </c>
      <c r="F127" s="218" t="s">
        <v>1528</v>
      </c>
      <c r="G127" s="219" t="s">
        <v>122</v>
      </c>
      <c r="H127" s="220">
        <v>4.7999999999999998</v>
      </c>
      <c r="I127" s="221"/>
      <c r="J127" s="222">
        <f>ROUND(I127*H127,2)</f>
        <v>0</v>
      </c>
      <c r="K127" s="218" t="s">
        <v>1501</v>
      </c>
      <c r="L127" s="47"/>
      <c r="M127" s="223" t="s">
        <v>19</v>
      </c>
      <c r="N127" s="224" t="s">
        <v>45</v>
      </c>
      <c r="O127" s="87"/>
      <c r="P127" s="225">
        <f>O127*H127</f>
        <v>0</v>
      </c>
      <c r="Q127" s="225">
        <v>0</v>
      </c>
      <c r="R127" s="225">
        <f>Q127*H127</f>
        <v>0</v>
      </c>
      <c r="S127" s="225">
        <v>0</v>
      </c>
      <c r="T127" s="226">
        <f>S127*H127</f>
        <v>0</v>
      </c>
      <c r="U127" s="41"/>
      <c r="V127" s="41"/>
      <c r="W127" s="41"/>
      <c r="X127" s="41"/>
      <c r="Y127" s="41"/>
      <c r="Z127" s="41"/>
      <c r="AA127" s="41"/>
      <c r="AB127" s="41"/>
      <c r="AC127" s="41"/>
      <c r="AD127" s="41"/>
      <c r="AE127" s="41"/>
      <c r="AR127" s="227" t="s">
        <v>186</v>
      </c>
      <c r="AT127" s="227" t="s">
        <v>182</v>
      </c>
      <c r="AU127" s="227" t="s">
        <v>81</v>
      </c>
      <c r="AY127" s="20" t="s">
        <v>180</v>
      </c>
      <c r="BE127" s="228">
        <f>IF(N127="základní",J127,0)</f>
        <v>0</v>
      </c>
      <c r="BF127" s="228">
        <f>IF(N127="snížená",J127,0)</f>
        <v>0</v>
      </c>
      <c r="BG127" s="228">
        <f>IF(N127="zákl. přenesená",J127,0)</f>
        <v>0</v>
      </c>
      <c r="BH127" s="228">
        <f>IF(N127="sníž. přenesená",J127,0)</f>
        <v>0</v>
      </c>
      <c r="BI127" s="228">
        <f>IF(N127="nulová",J127,0)</f>
        <v>0</v>
      </c>
      <c r="BJ127" s="20" t="s">
        <v>81</v>
      </c>
      <c r="BK127" s="228">
        <f>ROUND(I127*H127,2)</f>
        <v>0</v>
      </c>
      <c r="BL127" s="20" t="s">
        <v>186</v>
      </c>
      <c r="BM127" s="227" t="s">
        <v>361</v>
      </c>
    </row>
    <row r="128" s="2" customFormat="1" ht="16.5" customHeight="1">
      <c r="A128" s="41"/>
      <c r="B128" s="42"/>
      <c r="C128" s="216" t="s">
        <v>74</v>
      </c>
      <c r="D128" s="216" t="s">
        <v>182</v>
      </c>
      <c r="E128" s="217" t="s">
        <v>1529</v>
      </c>
      <c r="F128" s="218" t="s">
        <v>1530</v>
      </c>
      <c r="G128" s="219" t="s">
        <v>122</v>
      </c>
      <c r="H128" s="220">
        <v>89.200000000000003</v>
      </c>
      <c r="I128" s="221"/>
      <c r="J128" s="222">
        <f>ROUND(I128*H128,2)</f>
        <v>0</v>
      </c>
      <c r="K128" s="218" t="s">
        <v>1501</v>
      </c>
      <c r="L128" s="47"/>
      <c r="M128" s="223" t="s">
        <v>19</v>
      </c>
      <c r="N128" s="224" t="s">
        <v>45</v>
      </c>
      <c r="O128" s="87"/>
      <c r="P128" s="225">
        <f>O128*H128</f>
        <v>0</v>
      </c>
      <c r="Q128" s="225">
        <v>0</v>
      </c>
      <c r="R128" s="225">
        <f>Q128*H128</f>
        <v>0</v>
      </c>
      <c r="S128" s="225">
        <v>0</v>
      </c>
      <c r="T128" s="226">
        <f>S128*H128</f>
        <v>0</v>
      </c>
      <c r="U128" s="41"/>
      <c r="V128" s="41"/>
      <c r="W128" s="41"/>
      <c r="X128" s="41"/>
      <c r="Y128" s="41"/>
      <c r="Z128" s="41"/>
      <c r="AA128" s="41"/>
      <c r="AB128" s="41"/>
      <c r="AC128" s="41"/>
      <c r="AD128" s="41"/>
      <c r="AE128" s="41"/>
      <c r="AR128" s="227" t="s">
        <v>186</v>
      </c>
      <c r="AT128" s="227" t="s">
        <v>182</v>
      </c>
      <c r="AU128" s="227" t="s">
        <v>81</v>
      </c>
      <c r="AY128" s="20" t="s">
        <v>180</v>
      </c>
      <c r="BE128" s="228">
        <f>IF(N128="základní",J128,0)</f>
        <v>0</v>
      </c>
      <c r="BF128" s="228">
        <f>IF(N128="snížená",J128,0)</f>
        <v>0</v>
      </c>
      <c r="BG128" s="228">
        <f>IF(N128="zákl. přenesená",J128,0)</f>
        <v>0</v>
      </c>
      <c r="BH128" s="228">
        <f>IF(N128="sníž. přenesená",J128,0)</f>
        <v>0</v>
      </c>
      <c r="BI128" s="228">
        <f>IF(N128="nulová",J128,0)</f>
        <v>0</v>
      </c>
      <c r="BJ128" s="20" t="s">
        <v>81</v>
      </c>
      <c r="BK128" s="228">
        <f>ROUND(I128*H128,2)</f>
        <v>0</v>
      </c>
      <c r="BL128" s="20" t="s">
        <v>186</v>
      </c>
      <c r="BM128" s="227" t="s">
        <v>378</v>
      </c>
    </row>
    <row r="129" s="2" customFormat="1" ht="16.5" customHeight="1">
      <c r="A129" s="41"/>
      <c r="B129" s="42"/>
      <c r="C129" s="216" t="s">
        <v>74</v>
      </c>
      <c r="D129" s="216" t="s">
        <v>182</v>
      </c>
      <c r="E129" s="217" t="s">
        <v>1531</v>
      </c>
      <c r="F129" s="218" t="s">
        <v>1532</v>
      </c>
      <c r="G129" s="219" t="s">
        <v>122</v>
      </c>
      <c r="H129" s="220">
        <v>89.200000000000003</v>
      </c>
      <c r="I129" s="221"/>
      <c r="J129" s="222">
        <f>ROUND(I129*H129,2)</f>
        <v>0</v>
      </c>
      <c r="K129" s="218" t="s">
        <v>1501</v>
      </c>
      <c r="L129" s="47"/>
      <c r="M129" s="223" t="s">
        <v>19</v>
      </c>
      <c r="N129" s="224" t="s">
        <v>45</v>
      </c>
      <c r="O129" s="87"/>
      <c r="P129" s="225">
        <f>O129*H129</f>
        <v>0</v>
      </c>
      <c r="Q129" s="225">
        <v>0</v>
      </c>
      <c r="R129" s="225">
        <f>Q129*H129</f>
        <v>0</v>
      </c>
      <c r="S129" s="225">
        <v>0</v>
      </c>
      <c r="T129" s="226">
        <f>S129*H129</f>
        <v>0</v>
      </c>
      <c r="U129" s="41"/>
      <c r="V129" s="41"/>
      <c r="W129" s="41"/>
      <c r="X129" s="41"/>
      <c r="Y129" s="41"/>
      <c r="Z129" s="41"/>
      <c r="AA129" s="41"/>
      <c r="AB129" s="41"/>
      <c r="AC129" s="41"/>
      <c r="AD129" s="41"/>
      <c r="AE129" s="41"/>
      <c r="AR129" s="227" t="s">
        <v>186</v>
      </c>
      <c r="AT129" s="227" t="s">
        <v>182</v>
      </c>
      <c r="AU129" s="227" t="s">
        <v>81</v>
      </c>
      <c r="AY129" s="20" t="s">
        <v>180</v>
      </c>
      <c r="BE129" s="228">
        <f>IF(N129="základní",J129,0)</f>
        <v>0</v>
      </c>
      <c r="BF129" s="228">
        <f>IF(N129="snížená",J129,0)</f>
        <v>0</v>
      </c>
      <c r="BG129" s="228">
        <f>IF(N129="zákl. přenesená",J129,0)</f>
        <v>0</v>
      </c>
      <c r="BH129" s="228">
        <f>IF(N129="sníž. přenesená",J129,0)</f>
        <v>0</v>
      </c>
      <c r="BI129" s="228">
        <f>IF(N129="nulová",J129,0)</f>
        <v>0</v>
      </c>
      <c r="BJ129" s="20" t="s">
        <v>81</v>
      </c>
      <c r="BK129" s="228">
        <f>ROUND(I129*H129,2)</f>
        <v>0</v>
      </c>
      <c r="BL129" s="20" t="s">
        <v>186</v>
      </c>
      <c r="BM129" s="227" t="s">
        <v>389</v>
      </c>
    </row>
    <row r="130" s="12" customFormat="1" ht="25.92" customHeight="1">
      <c r="A130" s="12"/>
      <c r="B130" s="200"/>
      <c r="C130" s="201"/>
      <c r="D130" s="202" t="s">
        <v>73</v>
      </c>
      <c r="E130" s="203" t="s">
        <v>279</v>
      </c>
      <c r="F130" s="203" t="s">
        <v>1533</v>
      </c>
      <c r="G130" s="201"/>
      <c r="H130" s="201"/>
      <c r="I130" s="204"/>
      <c r="J130" s="205">
        <f>BK130</f>
        <v>0</v>
      </c>
      <c r="K130" s="201"/>
      <c r="L130" s="206"/>
      <c r="M130" s="207"/>
      <c r="N130" s="208"/>
      <c r="O130" s="208"/>
      <c r="P130" s="209">
        <f>SUM(P131:P132)</f>
        <v>0</v>
      </c>
      <c r="Q130" s="208"/>
      <c r="R130" s="209">
        <f>SUM(R131:R132)</f>
        <v>0</v>
      </c>
      <c r="S130" s="208"/>
      <c r="T130" s="210">
        <f>SUM(T131:T132)</f>
        <v>0</v>
      </c>
      <c r="U130" s="12"/>
      <c r="V130" s="12"/>
      <c r="W130" s="12"/>
      <c r="X130" s="12"/>
      <c r="Y130" s="12"/>
      <c r="Z130" s="12"/>
      <c r="AA130" s="12"/>
      <c r="AB130" s="12"/>
      <c r="AC130" s="12"/>
      <c r="AD130" s="12"/>
      <c r="AE130" s="12"/>
      <c r="AR130" s="211" t="s">
        <v>81</v>
      </c>
      <c r="AT130" s="212" t="s">
        <v>73</v>
      </c>
      <c r="AU130" s="212" t="s">
        <v>74</v>
      </c>
      <c r="AY130" s="211" t="s">
        <v>180</v>
      </c>
      <c r="BK130" s="213">
        <f>SUM(BK131:BK132)</f>
        <v>0</v>
      </c>
    </row>
    <row r="131" s="2" customFormat="1" ht="16.5" customHeight="1">
      <c r="A131" s="41"/>
      <c r="B131" s="42"/>
      <c r="C131" s="216" t="s">
        <v>74</v>
      </c>
      <c r="D131" s="216" t="s">
        <v>182</v>
      </c>
      <c r="E131" s="217" t="s">
        <v>1534</v>
      </c>
      <c r="F131" s="218" t="s">
        <v>1535</v>
      </c>
      <c r="G131" s="219" t="s">
        <v>195</v>
      </c>
      <c r="H131" s="220">
        <v>141.5</v>
      </c>
      <c r="I131" s="221"/>
      <c r="J131" s="222">
        <f>ROUND(I131*H131,2)</f>
        <v>0</v>
      </c>
      <c r="K131" s="218" t="s">
        <v>1501</v>
      </c>
      <c r="L131" s="47"/>
      <c r="M131" s="223" t="s">
        <v>19</v>
      </c>
      <c r="N131" s="224" t="s">
        <v>45</v>
      </c>
      <c r="O131" s="87"/>
      <c r="P131" s="225">
        <f>O131*H131</f>
        <v>0</v>
      </c>
      <c r="Q131" s="225">
        <v>0</v>
      </c>
      <c r="R131" s="225">
        <f>Q131*H131</f>
        <v>0</v>
      </c>
      <c r="S131" s="225">
        <v>0</v>
      </c>
      <c r="T131" s="226">
        <f>S131*H131</f>
        <v>0</v>
      </c>
      <c r="U131" s="41"/>
      <c r="V131" s="41"/>
      <c r="W131" s="41"/>
      <c r="X131" s="41"/>
      <c r="Y131" s="41"/>
      <c r="Z131" s="41"/>
      <c r="AA131" s="41"/>
      <c r="AB131" s="41"/>
      <c r="AC131" s="41"/>
      <c r="AD131" s="41"/>
      <c r="AE131" s="41"/>
      <c r="AR131" s="227" t="s">
        <v>186</v>
      </c>
      <c r="AT131" s="227" t="s">
        <v>182</v>
      </c>
      <c r="AU131" s="227" t="s">
        <v>81</v>
      </c>
      <c r="AY131" s="20" t="s">
        <v>180</v>
      </c>
      <c r="BE131" s="228">
        <f>IF(N131="základní",J131,0)</f>
        <v>0</v>
      </c>
      <c r="BF131" s="228">
        <f>IF(N131="snížená",J131,0)</f>
        <v>0</v>
      </c>
      <c r="BG131" s="228">
        <f>IF(N131="zákl. přenesená",J131,0)</f>
        <v>0</v>
      </c>
      <c r="BH131" s="228">
        <f>IF(N131="sníž. přenesená",J131,0)</f>
        <v>0</v>
      </c>
      <c r="BI131" s="228">
        <f>IF(N131="nulová",J131,0)</f>
        <v>0</v>
      </c>
      <c r="BJ131" s="20" t="s">
        <v>81</v>
      </c>
      <c r="BK131" s="228">
        <f>ROUND(I131*H131,2)</f>
        <v>0</v>
      </c>
      <c r="BL131" s="20" t="s">
        <v>186</v>
      </c>
      <c r="BM131" s="227" t="s">
        <v>409</v>
      </c>
    </row>
    <row r="132" s="2" customFormat="1" ht="16.5" customHeight="1">
      <c r="A132" s="41"/>
      <c r="B132" s="42"/>
      <c r="C132" s="216" t="s">
        <v>74</v>
      </c>
      <c r="D132" s="216" t="s">
        <v>182</v>
      </c>
      <c r="E132" s="217" t="s">
        <v>1536</v>
      </c>
      <c r="F132" s="218" t="s">
        <v>1537</v>
      </c>
      <c r="G132" s="219" t="s">
        <v>195</v>
      </c>
      <c r="H132" s="220">
        <v>105.7</v>
      </c>
      <c r="I132" s="221"/>
      <c r="J132" s="222">
        <f>ROUND(I132*H132,2)</f>
        <v>0</v>
      </c>
      <c r="K132" s="218" t="s">
        <v>1501</v>
      </c>
      <c r="L132" s="47"/>
      <c r="M132" s="223" t="s">
        <v>19</v>
      </c>
      <c r="N132" s="224" t="s">
        <v>45</v>
      </c>
      <c r="O132" s="87"/>
      <c r="P132" s="225">
        <f>O132*H132</f>
        <v>0</v>
      </c>
      <c r="Q132" s="225">
        <v>0</v>
      </c>
      <c r="R132" s="225">
        <f>Q132*H132</f>
        <v>0</v>
      </c>
      <c r="S132" s="225">
        <v>0</v>
      </c>
      <c r="T132" s="226">
        <f>S132*H132</f>
        <v>0</v>
      </c>
      <c r="U132" s="41"/>
      <c r="V132" s="41"/>
      <c r="W132" s="41"/>
      <c r="X132" s="41"/>
      <c r="Y132" s="41"/>
      <c r="Z132" s="41"/>
      <c r="AA132" s="41"/>
      <c r="AB132" s="41"/>
      <c r="AC132" s="41"/>
      <c r="AD132" s="41"/>
      <c r="AE132" s="41"/>
      <c r="AR132" s="227" t="s">
        <v>186</v>
      </c>
      <c r="AT132" s="227" t="s">
        <v>182</v>
      </c>
      <c r="AU132" s="227" t="s">
        <v>81</v>
      </c>
      <c r="AY132" s="20" t="s">
        <v>180</v>
      </c>
      <c r="BE132" s="228">
        <f>IF(N132="základní",J132,0)</f>
        <v>0</v>
      </c>
      <c r="BF132" s="228">
        <f>IF(N132="snížená",J132,0)</f>
        <v>0</v>
      </c>
      <c r="BG132" s="228">
        <f>IF(N132="zákl. přenesená",J132,0)</f>
        <v>0</v>
      </c>
      <c r="BH132" s="228">
        <f>IF(N132="sníž. přenesená",J132,0)</f>
        <v>0</v>
      </c>
      <c r="BI132" s="228">
        <f>IF(N132="nulová",J132,0)</f>
        <v>0</v>
      </c>
      <c r="BJ132" s="20" t="s">
        <v>81</v>
      </c>
      <c r="BK132" s="228">
        <f>ROUND(I132*H132,2)</f>
        <v>0</v>
      </c>
      <c r="BL132" s="20" t="s">
        <v>186</v>
      </c>
      <c r="BM132" s="227" t="s">
        <v>423</v>
      </c>
    </row>
    <row r="133" s="12" customFormat="1" ht="25.92" customHeight="1">
      <c r="A133" s="12"/>
      <c r="B133" s="200"/>
      <c r="C133" s="201"/>
      <c r="D133" s="202" t="s">
        <v>73</v>
      </c>
      <c r="E133" s="203" t="s">
        <v>286</v>
      </c>
      <c r="F133" s="203" t="s">
        <v>1538</v>
      </c>
      <c r="G133" s="201"/>
      <c r="H133" s="201"/>
      <c r="I133" s="204"/>
      <c r="J133" s="205">
        <f>BK133</f>
        <v>0</v>
      </c>
      <c r="K133" s="201"/>
      <c r="L133" s="206"/>
      <c r="M133" s="207"/>
      <c r="N133" s="208"/>
      <c r="O133" s="208"/>
      <c r="P133" s="209">
        <f>SUM(P134:P137)</f>
        <v>0</v>
      </c>
      <c r="Q133" s="208"/>
      <c r="R133" s="209">
        <f>SUM(R134:R137)</f>
        <v>0</v>
      </c>
      <c r="S133" s="208"/>
      <c r="T133" s="210">
        <f>SUM(T134:T137)</f>
        <v>0</v>
      </c>
      <c r="U133" s="12"/>
      <c r="V133" s="12"/>
      <c r="W133" s="12"/>
      <c r="X133" s="12"/>
      <c r="Y133" s="12"/>
      <c r="Z133" s="12"/>
      <c r="AA133" s="12"/>
      <c r="AB133" s="12"/>
      <c r="AC133" s="12"/>
      <c r="AD133" s="12"/>
      <c r="AE133" s="12"/>
      <c r="AR133" s="211" t="s">
        <v>81</v>
      </c>
      <c r="AT133" s="212" t="s">
        <v>73</v>
      </c>
      <c r="AU133" s="212" t="s">
        <v>74</v>
      </c>
      <c r="AY133" s="211" t="s">
        <v>180</v>
      </c>
      <c r="BK133" s="213">
        <f>SUM(BK134:BK137)</f>
        <v>0</v>
      </c>
    </row>
    <row r="134" s="2" customFormat="1" ht="16.5" customHeight="1">
      <c r="A134" s="41"/>
      <c r="B134" s="42"/>
      <c r="C134" s="216" t="s">
        <v>74</v>
      </c>
      <c r="D134" s="216" t="s">
        <v>182</v>
      </c>
      <c r="E134" s="217" t="s">
        <v>1539</v>
      </c>
      <c r="F134" s="218" t="s">
        <v>1540</v>
      </c>
      <c r="G134" s="219" t="s">
        <v>195</v>
      </c>
      <c r="H134" s="220">
        <v>105.7</v>
      </c>
      <c r="I134" s="221"/>
      <c r="J134" s="222">
        <f>ROUND(I134*H134,2)</f>
        <v>0</v>
      </c>
      <c r="K134" s="218" t="s">
        <v>1501</v>
      </c>
      <c r="L134" s="47"/>
      <c r="M134" s="223" t="s">
        <v>19</v>
      </c>
      <c r="N134" s="224" t="s">
        <v>45</v>
      </c>
      <c r="O134" s="87"/>
      <c r="P134" s="225">
        <f>O134*H134</f>
        <v>0</v>
      </c>
      <c r="Q134" s="225">
        <v>0</v>
      </c>
      <c r="R134" s="225">
        <f>Q134*H134</f>
        <v>0</v>
      </c>
      <c r="S134" s="225">
        <v>0</v>
      </c>
      <c r="T134" s="226">
        <f>S134*H134</f>
        <v>0</v>
      </c>
      <c r="U134" s="41"/>
      <c r="V134" s="41"/>
      <c r="W134" s="41"/>
      <c r="X134" s="41"/>
      <c r="Y134" s="41"/>
      <c r="Z134" s="41"/>
      <c r="AA134" s="41"/>
      <c r="AB134" s="41"/>
      <c r="AC134" s="41"/>
      <c r="AD134" s="41"/>
      <c r="AE134" s="41"/>
      <c r="AR134" s="227" t="s">
        <v>186</v>
      </c>
      <c r="AT134" s="227" t="s">
        <v>182</v>
      </c>
      <c r="AU134" s="227" t="s">
        <v>81</v>
      </c>
      <c r="AY134" s="20" t="s">
        <v>180</v>
      </c>
      <c r="BE134" s="228">
        <f>IF(N134="základní",J134,0)</f>
        <v>0</v>
      </c>
      <c r="BF134" s="228">
        <f>IF(N134="snížená",J134,0)</f>
        <v>0</v>
      </c>
      <c r="BG134" s="228">
        <f>IF(N134="zákl. přenesená",J134,0)</f>
        <v>0</v>
      </c>
      <c r="BH134" s="228">
        <f>IF(N134="sníž. přenesená",J134,0)</f>
        <v>0</v>
      </c>
      <c r="BI134" s="228">
        <f>IF(N134="nulová",J134,0)</f>
        <v>0</v>
      </c>
      <c r="BJ134" s="20" t="s">
        <v>81</v>
      </c>
      <c r="BK134" s="228">
        <f>ROUND(I134*H134,2)</f>
        <v>0</v>
      </c>
      <c r="BL134" s="20" t="s">
        <v>186</v>
      </c>
      <c r="BM134" s="227" t="s">
        <v>436</v>
      </c>
    </row>
    <row r="135" s="2" customFormat="1" ht="16.5" customHeight="1">
      <c r="A135" s="41"/>
      <c r="B135" s="42"/>
      <c r="C135" s="216" t="s">
        <v>74</v>
      </c>
      <c r="D135" s="216" t="s">
        <v>182</v>
      </c>
      <c r="E135" s="217" t="s">
        <v>1541</v>
      </c>
      <c r="F135" s="218" t="s">
        <v>1542</v>
      </c>
      <c r="G135" s="219" t="s">
        <v>195</v>
      </c>
      <c r="H135" s="220">
        <v>500.30000000000001</v>
      </c>
      <c r="I135" s="221"/>
      <c r="J135" s="222">
        <f>ROUND(I135*H135,2)</f>
        <v>0</v>
      </c>
      <c r="K135" s="218" t="s">
        <v>1501</v>
      </c>
      <c r="L135" s="47"/>
      <c r="M135" s="223" t="s">
        <v>19</v>
      </c>
      <c r="N135" s="224" t="s">
        <v>45</v>
      </c>
      <c r="O135" s="87"/>
      <c r="P135" s="225">
        <f>O135*H135</f>
        <v>0</v>
      </c>
      <c r="Q135" s="225">
        <v>0</v>
      </c>
      <c r="R135" s="225">
        <f>Q135*H135</f>
        <v>0</v>
      </c>
      <c r="S135" s="225">
        <v>0</v>
      </c>
      <c r="T135" s="226">
        <f>S135*H135</f>
        <v>0</v>
      </c>
      <c r="U135" s="41"/>
      <c r="V135" s="41"/>
      <c r="W135" s="41"/>
      <c r="X135" s="41"/>
      <c r="Y135" s="41"/>
      <c r="Z135" s="41"/>
      <c r="AA135" s="41"/>
      <c r="AB135" s="41"/>
      <c r="AC135" s="41"/>
      <c r="AD135" s="41"/>
      <c r="AE135" s="41"/>
      <c r="AR135" s="227" t="s">
        <v>186</v>
      </c>
      <c r="AT135" s="227" t="s">
        <v>182</v>
      </c>
      <c r="AU135" s="227" t="s">
        <v>81</v>
      </c>
      <c r="AY135" s="20" t="s">
        <v>180</v>
      </c>
      <c r="BE135" s="228">
        <f>IF(N135="základní",J135,0)</f>
        <v>0</v>
      </c>
      <c r="BF135" s="228">
        <f>IF(N135="snížená",J135,0)</f>
        <v>0</v>
      </c>
      <c r="BG135" s="228">
        <f>IF(N135="zákl. přenesená",J135,0)</f>
        <v>0</v>
      </c>
      <c r="BH135" s="228">
        <f>IF(N135="sníž. přenesená",J135,0)</f>
        <v>0</v>
      </c>
      <c r="BI135" s="228">
        <f>IF(N135="nulová",J135,0)</f>
        <v>0</v>
      </c>
      <c r="BJ135" s="20" t="s">
        <v>81</v>
      </c>
      <c r="BK135" s="228">
        <f>ROUND(I135*H135,2)</f>
        <v>0</v>
      </c>
      <c r="BL135" s="20" t="s">
        <v>186</v>
      </c>
      <c r="BM135" s="227" t="s">
        <v>446</v>
      </c>
    </row>
    <row r="136" s="2" customFormat="1" ht="16.5" customHeight="1">
      <c r="A136" s="41"/>
      <c r="B136" s="42"/>
      <c r="C136" s="216" t="s">
        <v>74</v>
      </c>
      <c r="D136" s="216" t="s">
        <v>182</v>
      </c>
      <c r="E136" s="217" t="s">
        <v>1543</v>
      </c>
      <c r="F136" s="218" t="s">
        <v>1544</v>
      </c>
      <c r="G136" s="219" t="s">
        <v>195</v>
      </c>
      <c r="H136" s="220">
        <v>31.899999999999999</v>
      </c>
      <c r="I136" s="221"/>
      <c r="J136" s="222">
        <f>ROUND(I136*H136,2)</f>
        <v>0</v>
      </c>
      <c r="K136" s="218" t="s">
        <v>1501</v>
      </c>
      <c r="L136" s="47"/>
      <c r="M136" s="223" t="s">
        <v>19</v>
      </c>
      <c r="N136" s="224" t="s">
        <v>45</v>
      </c>
      <c r="O136" s="87"/>
      <c r="P136" s="225">
        <f>O136*H136</f>
        <v>0</v>
      </c>
      <c r="Q136" s="225">
        <v>0</v>
      </c>
      <c r="R136" s="225">
        <f>Q136*H136</f>
        <v>0</v>
      </c>
      <c r="S136" s="225">
        <v>0</v>
      </c>
      <c r="T136" s="226">
        <f>S136*H136</f>
        <v>0</v>
      </c>
      <c r="U136" s="41"/>
      <c r="V136" s="41"/>
      <c r="W136" s="41"/>
      <c r="X136" s="41"/>
      <c r="Y136" s="41"/>
      <c r="Z136" s="41"/>
      <c r="AA136" s="41"/>
      <c r="AB136" s="41"/>
      <c r="AC136" s="41"/>
      <c r="AD136" s="41"/>
      <c r="AE136" s="41"/>
      <c r="AR136" s="227" t="s">
        <v>186</v>
      </c>
      <c r="AT136" s="227" t="s">
        <v>182</v>
      </c>
      <c r="AU136" s="227" t="s">
        <v>81</v>
      </c>
      <c r="AY136" s="20" t="s">
        <v>180</v>
      </c>
      <c r="BE136" s="228">
        <f>IF(N136="základní",J136,0)</f>
        <v>0</v>
      </c>
      <c r="BF136" s="228">
        <f>IF(N136="snížená",J136,0)</f>
        <v>0</v>
      </c>
      <c r="BG136" s="228">
        <f>IF(N136="zákl. přenesená",J136,0)</f>
        <v>0</v>
      </c>
      <c r="BH136" s="228">
        <f>IF(N136="sníž. přenesená",J136,0)</f>
        <v>0</v>
      </c>
      <c r="BI136" s="228">
        <f>IF(N136="nulová",J136,0)</f>
        <v>0</v>
      </c>
      <c r="BJ136" s="20" t="s">
        <v>81</v>
      </c>
      <c r="BK136" s="228">
        <f>ROUND(I136*H136,2)</f>
        <v>0</v>
      </c>
      <c r="BL136" s="20" t="s">
        <v>186</v>
      </c>
      <c r="BM136" s="227" t="s">
        <v>458</v>
      </c>
    </row>
    <row r="137" s="2" customFormat="1" ht="16.5" customHeight="1">
      <c r="A137" s="41"/>
      <c r="B137" s="42"/>
      <c r="C137" s="216" t="s">
        <v>74</v>
      </c>
      <c r="D137" s="216" t="s">
        <v>182</v>
      </c>
      <c r="E137" s="217" t="s">
        <v>1545</v>
      </c>
      <c r="F137" s="218" t="s">
        <v>1546</v>
      </c>
      <c r="G137" s="219" t="s">
        <v>195</v>
      </c>
      <c r="H137" s="220">
        <v>29.600000000000001</v>
      </c>
      <c r="I137" s="221"/>
      <c r="J137" s="222">
        <f>ROUND(I137*H137,2)</f>
        <v>0</v>
      </c>
      <c r="K137" s="218" t="s">
        <v>1501</v>
      </c>
      <c r="L137" s="47"/>
      <c r="M137" s="223" t="s">
        <v>19</v>
      </c>
      <c r="N137" s="224" t="s">
        <v>45</v>
      </c>
      <c r="O137" s="87"/>
      <c r="P137" s="225">
        <f>O137*H137</f>
        <v>0</v>
      </c>
      <c r="Q137" s="225">
        <v>0</v>
      </c>
      <c r="R137" s="225">
        <f>Q137*H137</f>
        <v>0</v>
      </c>
      <c r="S137" s="225">
        <v>0</v>
      </c>
      <c r="T137" s="226">
        <f>S137*H137</f>
        <v>0</v>
      </c>
      <c r="U137" s="41"/>
      <c r="V137" s="41"/>
      <c r="W137" s="41"/>
      <c r="X137" s="41"/>
      <c r="Y137" s="41"/>
      <c r="Z137" s="41"/>
      <c r="AA137" s="41"/>
      <c r="AB137" s="41"/>
      <c r="AC137" s="41"/>
      <c r="AD137" s="41"/>
      <c r="AE137" s="41"/>
      <c r="AR137" s="227" t="s">
        <v>186</v>
      </c>
      <c r="AT137" s="227" t="s">
        <v>182</v>
      </c>
      <c r="AU137" s="227" t="s">
        <v>81</v>
      </c>
      <c r="AY137" s="20" t="s">
        <v>180</v>
      </c>
      <c r="BE137" s="228">
        <f>IF(N137="základní",J137,0)</f>
        <v>0</v>
      </c>
      <c r="BF137" s="228">
        <f>IF(N137="snížená",J137,0)</f>
        <v>0</v>
      </c>
      <c r="BG137" s="228">
        <f>IF(N137="zákl. přenesená",J137,0)</f>
        <v>0</v>
      </c>
      <c r="BH137" s="228">
        <f>IF(N137="sníž. přenesená",J137,0)</f>
        <v>0</v>
      </c>
      <c r="BI137" s="228">
        <f>IF(N137="nulová",J137,0)</f>
        <v>0</v>
      </c>
      <c r="BJ137" s="20" t="s">
        <v>81</v>
      </c>
      <c r="BK137" s="228">
        <f>ROUND(I137*H137,2)</f>
        <v>0</v>
      </c>
      <c r="BL137" s="20" t="s">
        <v>186</v>
      </c>
      <c r="BM137" s="227" t="s">
        <v>468</v>
      </c>
    </row>
    <row r="138" s="12" customFormat="1" ht="25.92" customHeight="1">
      <c r="A138" s="12"/>
      <c r="B138" s="200"/>
      <c r="C138" s="201"/>
      <c r="D138" s="202" t="s">
        <v>73</v>
      </c>
      <c r="E138" s="203" t="s">
        <v>1203</v>
      </c>
      <c r="F138" s="203" t="s">
        <v>1547</v>
      </c>
      <c r="G138" s="201"/>
      <c r="H138" s="201"/>
      <c r="I138" s="204"/>
      <c r="J138" s="205">
        <f>BK138</f>
        <v>0</v>
      </c>
      <c r="K138" s="201"/>
      <c r="L138" s="206"/>
      <c r="M138" s="207"/>
      <c r="N138" s="208"/>
      <c r="O138" s="208"/>
      <c r="P138" s="209">
        <f>P139</f>
        <v>0</v>
      </c>
      <c r="Q138" s="208"/>
      <c r="R138" s="209">
        <f>R139</f>
        <v>0</v>
      </c>
      <c r="S138" s="208"/>
      <c r="T138" s="210">
        <f>T139</f>
        <v>0</v>
      </c>
      <c r="U138" s="12"/>
      <c r="V138" s="12"/>
      <c r="W138" s="12"/>
      <c r="X138" s="12"/>
      <c r="Y138" s="12"/>
      <c r="Z138" s="12"/>
      <c r="AA138" s="12"/>
      <c r="AB138" s="12"/>
      <c r="AC138" s="12"/>
      <c r="AD138" s="12"/>
      <c r="AE138" s="12"/>
      <c r="AR138" s="211" t="s">
        <v>81</v>
      </c>
      <c r="AT138" s="212" t="s">
        <v>73</v>
      </c>
      <c r="AU138" s="212" t="s">
        <v>74</v>
      </c>
      <c r="AY138" s="211" t="s">
        <v>180</v>
      </c>
      <c r="BK138" s="213">
        <f>BK139</f>
        <v>0</v>
      </c>
    </row>
    <row r="139" s="2" customFormat="1" ht="24.15" customHeight="1">
      <c r="A139" s="41"/>
      <c r="B139" s="42"/>
      <c r="C139" s="216" t="s">
        <v>74</v>
      </c>
      <c r="D139" s="216" t="s">
        <v>182</v>
      </c>
      <c r="E139" s="217" t="s">
        <v>1548</v>
      </c>
      <c r="F139" s="218" t="s">
        <v>1549</v>
      </c>
      <c r="G139" s="219" t="s">
        <v>231</v>
      </c>
      <c r="H139" s="220">
        <v>179.69999999999999</v>
      </c>
      <c r="I139" s="221"/>
      <c r="J139" s="222">
        <f>ROUND(I139*H139,2)</f>
        <v>0</v>
      </c>
      <c r="K139" s="218" t="s">
        <v>19</v>
      </c>
      <c r="L139" s="47"/>
      <c r="M139" s="223" t="s">
        <v>19</v>
      </c>
      <c r="N139" s="224" t="s">
        <v>45</v>
      </c>
      <c r="O139" s="87"/>
      <c r="P139" s="225">
        <f>O139*H139</f>
        <v>0</v>
      </c>
      <c r="Q139" s="225">
        <v>0</v>
      </c>
      <c r="R139" s="225">
        <f>Q139*H139</f>
        <v>0</v>
      </c>
      <c r="S139" s="225">
        <v>0</v>
      </c>
      <c r="T139" s="226">
        <f>S139*H139</f>
        <v>0</v>
      </c>
      <c r="U139" s="41"/>
      <c r="V139" s="41"/>
      <c r="W139" s="41"/>
      <c r="X139" s="41"/>
      <c r="Y139" s="41"/>
      <c r="Z139" s="41"/>
      <c r="AA139" s="41"/>
      <c r="AB139" s="41"/>
      <c r="AC139" s="41"/>
      <c r="AD139" s="41"/>
      <c r="AE139" s="41"/>
      <c r="AR139" s="227" t="s">
        <v>186</v>
      </c>
      <c r="AT139" s="227" t="s">
        <v>182</v>
      </c>
      <c r="AU139" s="227" t="s">
        <v>81</v>
      </c>
      <c r="AY139" s="20" t="s">
        <v>180</v>
      </c>
      <c r="BE139" s="228">
        <f>IF(N139="základní",J139,0)</f>
        <v>0</v>
      </c>
      <c r="BF139" s="228">
        <f>IF(N139="snížená",J139,0)</f>
        <v>0</v>
      </c>
      <c r="BG139" s="228">
        <f>IF(N139="zákl. přenesená",J139,0)</f>
        <v>0</v>
      </c>
      <c r="BH139" s="228">
        <f>IF(N139="sníž. přenesená",J139,0)</f>
        <v>0</v>
      </c>
      <c r="BI139" s="228">
        <f>IF(N139="nulová",J139,0)</f>
        <v>0</v>
      </c>
      <c r="BJ139" s="20" t="s">
        <v>81</v>
      </c>
      <c r="BK139" s="228">
        <f>ROUND(I139*H139,2)</f>
        <v>0</v>
      </c>
      <c r="BL139" s="20" t="s">
        <v>186</v>
      </c>
      <c r="BM139" s="227" t="s">
        <v>479</v>
      </c>
    </row>
    <row r="140" s="12" customFormat="1" ht="25.92" customHeight="1">
      <c r="A140" s="12"/>
      <c r="B140" s="200"/>
      <c r="C140" s="201"/>
      <c r="D140" s="202" t="s">
        <v>73</v>
      </c>
      <c r="E140" s="203" t="s">
        <v>294</v>
      </c>
      <c r="F140" s="203" t="s">
        <v>1550</v>
      </c>
      <c r="G140" s="201"/>
      <c r="H140" s="201"/>
      <c r="I140" s="204"/>
      <c r="J140" s="205">
        <f>BK140</f>
        <v>0</v>
      </c>
      <c r="K140" s="201"/>
      <c r="L140" s="206"/>
      <c r="M140" s="207"/>
      <c r="N140" s="208"/>
      <c r="O140" s="208"/>
      <c r="P140" s="209">
        <f>SUM(P141:P142)</f>
        <v>0</v>
      </c>
      <c r="Q140" s="208"/>
      <c r="R140" s="209">
        <f>SUM(R141:R142)</f>
        <v>0</v>
      </c>
      <c r="S140" s="208"/>
      <c r="T140" s="210">
        <f>SUM(T141:T142)</f>
        <v>0</v>
      </c>
      <c r="U140" s="12"/>
      <c r="V140" s="12"/>
      <c r="W140" s="12"/>
      <c r="X140" s="12"/>
      <c r="Y140" s="12"/>
      <c r="Z140" s="12"/>
      <c r="AA140" s="12"/>
      <c r="AB140" s="12"/>
      <c r="AC140" s="12"/>
      <c r="AD140" s="12"/>
      <c r="AE140" s="12"/>
      <c r="AR140" s="211" t="s">
        <v>81</v>
      </c>
      <c r="AT140" s="212" t="s">
        <v>73</v>
      </c>
      <c r="AU140" s="212" t="s">
        <v>74</v>
      </c>
      <c r="AY140" s="211" t="s">
        <v>180</v>
      </c>
      <c r="BK140" s="213">
        <f>SUM(BK141:BK142)</f>
        <v>0</v>
      </c>
    </row>
    <row r="141" s="2" customFormat="1" ht="16.5" customHeight="1">
      <c r="A141" s="41"/>
      <c r="B141" s="42"/>
      <c r="C141" s="216" t="s">
        <v>74</v>
      </c>
      <c r="D141" s="216" t="s">
        <v>182</v>
      </c>
      <c r="E141" s="217" t="s">
        <v>1551</v>
      </c>
      <c r="F141" s="218" t="s">
        <v>1552</v>
      </c>
      <c r="G141" s="219" t="s">
        <v>122</v>
      </c>
      <c r="H141" s="220">
        <v>213.5</v>
      </c>
      <c r="I141" s="221"/>
      <c r="J141" s="222">
        <f>ROUND(I141*H141,2)</f>
        <v>0</v>
      </c>
      <c r="K141" s="218" t="s">
        <v>1501</v>
      </c>
      <c r="L141" s="47"/>
      <c r="M141" s="223" t="s">
        <v>19</v>
      </c>
      <c r="N141" s="224" t="s">
        <v>45</v>
      </c>
      <c r="O141" s="87"/>
      <c r="P141" s="225">
        <f>O141*H141</f>
        <v>0</v>
      </c>
      <c r="Q141" s="225">
        <v>0</v>
      </c>
      <c r="R141" s="225">
        <f>Q141*H141</f>
        <v>0</v>
      </c>
      <c r="S141" s="225">
        <v>0</v>
      </c>
      <c r="T141" s="226">
        <f>S141*H141</f>
        <v>0</v>
      </c>
      <c r="U141" s="41"/>
      <c r="V141" s="41"/>
      <c r="W141" s="41"/>
      <c r="X141" s="41"/>
      <c r="Y141" s="41"/>
      <c r="Z141" s="41"/>
      <c r="AA141" s="41"/>
      <c r="AB141" s="41"/>
      <c r="AC141" s="41"/>
      <c r="AD141" s="41"/>
      <c r="AE141" s="41"/>
      <c r="AR141" s="227" t="s">
        <v>186</v>
      </c>
      <c r="AT141" s="227" t="s">
        <v>182</v>
      </c>
      <c r="AU141" s="227" t="s">
        <v>81</v>
      </c>
      <c r="AY141" s="20" t="s">
        <v>180</v>
      </c>
      <c r="BE141" s="228">
        <f>IF(N141="základní",J141,0)</f>
        <v>0</v>
      </c>
      <c r="BF141" s="228">
        <f>IF(N141="snížená",J141,0)</f>
        <v>0</v>
      </c>
      <c r="BG141" s="228">
        <f>IF(N141="zákl. přenesená",J141,0)</f>
        <v>0</v>
      </c>
      <c r="BH141" s="228">
        <f>IF(N141="sníž. přenesená",J141,0)</f>
        <v>0</v>
      </c>
      <c r="BI141" s="228">
        <f>IF(N141="nulová",J141,0)</f>
        <v>0</v>
      </c>
      <c r="BJ141" s="20" t="s">
        <v>81</v>
      </c>
      <c r="BK141" s="228">
        <f>ROUND(I141*H141,2)</f>
        <v>0</v>
      </c>
      <c r="BL141" s="20" t="s">
        <v>186</v>
      </c>
      <c r="BM141" s="227" t="s">
        <v>488</v>
      </c>
    </row>
    <row r="142" s="2" customFormat="1" ht="16.5" customHeight="1">
      <c r="A142" s="41"/>
      <c r="B142" s="42"/>
      <c r="C142" s="216" t="s">
        <v>74</v>
      </c>
      <c r="D142" s="216" t="s">
        <v>182</v>
      </c>
      <c r="E142" s="217" t="s">
        <v>1553</v>
      </c>
      <c r="F142" s="218" t="s">
        <v>1554</v>
      </c>
      <c r="G142" s="219" t="s">
        <v>122</v>
      </c>
      <c r="H142" s="220">
        <v>213.5</v>
      </c>
      <c r="I142" s="221"/>
      <c r="J142" s="222">
        <f>ROUND(I142*H142,2)</f>
        <v>0</v>
      </c>
      <c r="K142" s="218" t="s">
        <v>1501</v>
      </c>
      <c r="L142" s="47"/>
      <c r="M142" s="223" t="s">
        <v>19</v>
      </c>
      <c r="N142" s="224" t="s">
        <v>45</v>
      </c>
      <c r="O142" s="87"/>
      <c r="P142" s="225">
        <f>O142*H142</f>
        <v>0</v>
      </c>
      <c r="Q142" s="225">
        <v>0</v>
      </c>
      <c r="R142" s="225">
        <f>Q142*H142</f>
        <v>0</v>
      </c>
      <c r="S142" s="225">
        <v>0</v>
      </c>
      <c r="T142" s="226">
        <f>S142*H142</f>
        <v>0</v>
      </c>
      <c r="U142" s="41"/>
      <c r="V142" s="41"/>
      <c r="W142" s="41"/>
      <c r="X142" s="41"/>
      <c r="Y142" s="41"/>
      <c r="Z142" s="41"/>
      <c r="AA142" s="41"/>
      <c r="AB142" s="41"/>
      <c r="AC142" s="41"/>
      <c r="AD142" s="41"/>
      <c r="AE142" s="41"/>
      <c r="AR142" s="227" t="s">
        <v>186</v>
      </c>
      <c r="AT142" s="227" t="s">
        <v>182</v>
      </c>
      <c r="AU142" s="227" t="s">
        <v>81</v>
      </c>
      <c r="AY142" s="20" t="s">
        <v>180</v>
      </c>
      <c r="BE142" s="228">
        <f>IF(N142="základní",J142,0)</f>
        <v>0</v>
      </c>
      <c r="BF142" s="228">
        <f>IF(N142="snížená",J142,0)</f>
        <v>0</v>
      </c>
      <c r="BG142" s="228">
        <f>IF(N142="zákl. přenesená",J142,0)</f>
        <v>0</v>
      </c>
      <c r="BH142" s="228">
        <f>IF(N142="sníž. přenesená",J142,0)</f>
        <v>0</v>
      </c>
      <c r="BI142" s="228">
        <f>IF(N142="nulová",J142,0)</f>
        <v>0</v>
      </c>
      <c r="BJ142" s="20" t="s">
        <v>81</v>
      </c>
      <c r="BK142" s="228">
        <f>ROUND(I142*H142,2)</f>
        <v>0</v>
      </c>
      <c r="BL142" s="20" t="s">
        <v>186</v>
      </c>
      <c r="BM142" s="227" t="s">
        <v>497</v>
      </c>
    </row>
    <row r="143" s="12" customFormat="1" ht="25.92" customHeight="1">
      <c r="A143" s="12"/>
      <c r="B143" s="200"/>
      <c r="C143" s="201"/>
      <c r="D143" s="202" t="s">
        <v>73</v>
      </c>
      <c r="E143" s="203" t="s">
        <v>446</v>
      </c>
      <c r="F143" s="203" t="s">
        <v>1555</v>
      </c>
      <c r="G143" s="201"/>
      <c r="H143" s="201"/>
      <c r="I143" s="204"/>
      <c r="J143" s="205">
        <f>BK143</f>
        <v>0</v>
      </c>
      <c r="K143" s="201"/>
      <c r="L143" s="206"/>
      <c r="M143" s="207"/>
      <c r="N143" s="208"/>
      <c r="O143" s="208"/>
      <c r="P143" s="209">
        <f>SUM(P144:P145)</f>
        <v>0</v>
      </c>
      <c r="Q143" s="208"/>
      <c r="R143" s="209">
        <f>SUM(R144:R145)</f>
        <v>0</v>
      </c>
      <c r="S143" s="208"/>
      <c r="T143" s="210">
        <f>SUM(T144:T145)</f>
        <v>0</v>
      </c>
      <c r="U143" s="12"/>
      <c r="V143" s="12"/>
      <c r="W143" s="12"/>
      <c r="X143" s="12"/>
      <c r="Y143" s="12"/>
      <c r="Z143" s="12"/>
      <c r="AA143" s="12"/>
      <c r="AB143" s="12"/>
      <c r="AC143" s="12"/>
      <c r="AD143" s="12"/>
      <c r="AE143" s="12"/>
      <c r="AR143" s="211" t="s">
        <v>81</v>
      </c>
      <c r="AT143" s="212" t="s">
        <v>73</v>
      </c>
      <c r="AU143" s="212" t="s">
        <v>74</v>
      </c>
      <c r="AY143" s="211" t="s">
        <v>180</v>
      </c>
      <c r="BK143" s="213">
        <f>SUM(BK144:BK145)</f>
        <v>0</v>
      </c>
    </row>
    <row r="144" s="2" customFormat="1" ht="16.5" customHeight="1">
      <c r="A144" s="41"/>
      <c r="B144" s="42"/>
      <c r="C144" s="216" t="s">
        <v>74</v>
      </c>
      <c r="D144" s="216" t="s">
        <v>182</v>
      </c>
      <c r="E144" s="217" t="s">
        <v>1556</v>
      </c>
      <c r="F144" s="218" t="s">
        <v>1557</v>
      </c>
      <c r="G144" s="219" t="s">
        <v>386</v>
      </c>
      <c r="H144" s="220">
        <v>1</v>
      </c>
      <c r="I144" s="221"/>
      <c r="J144" s="222">
        <f>ROUND(I144*H144,2)</f>
        <v>0</v>
      </c>
      <c r="K144" s="218" t="s">
        <v>1501</v>
      </c>
      <c r="L144" s="47"/>
      <c r="M144" s="223" t="s">
        <v>19</v>
      </c>
      <c r="N144" s="224" t="s">
        <v>45</v>
      </c>
      <c r="O144" s="87"/>
      <c r="P144" s="225">
        <f>O144*H144</f>
        <v>0</v>
      </c>
      <c r="Q144" s="225">
        <v>0</v>
      </c>
      <c r="R144" s="225">
        <f>Q144*H144</f>
        <v>0</v>
      </c>
      <c r="S144" s="225">
        <v>0</v>
      </c>
      <c r="T144" s="226">
        <f>S144*H144</f>
        <v>0</v>
      </c>
      <c r="U144" s="41"/>
      <c r="V144" s="41"/>
      <c r="W144" s="41"/>
      <c r="X144" s="41"/>
      <c r="Y144" s="41"/>
      <c r="Z144" s="41"/>
      <c r="AA144" s="41"/>
      <c r="AB144" s="41"/>
      <c r="AC144" s="41"/>
      <c r="AD144" s="41"/>
      <c r="AE144" s="41"/>
      <c r="AR144" s="227" t="s">
        <v>186</v>
      </c>
      <c r="AT144" s="227" t="s">
        <v>182</v>
      </c>
      <c r="AU144" s="227" t="s">
        <v>81</v>
      </c>
      <c r="AY144" s="20" t="s">
        <v>180</v>
      </c>
      <c r="BE144" s="228">
        <f>IF(N144="základní",J144,0)</f>
        <v>0</v>
      </c>
      <c r="BF144" s="228">
        <f>IF(N144="snížená",J144,0)</f>
        <v>0</v>
      </c>
      <c r="BG144" s="228">
        <f>IF(N144="zákl. přenesená",J144,0)</f>
        <v>0</v>
      </c>
      <c r="BH144" s="228">
        <f>IF(N144="sníž. přenesená",J144,0)</f>
        <v>0</v>
      </c>
      <c r="BI144" s="228">
        <f>IF(N144="nulová",J144,0)</f>
        <v>0</v>
      </c>
      <c r="BJ144" s="20" t="s">
        <v>81</v>
      </c>
      <c r="BK144" s="228">
        <f>ROUND(I144*H144,2)</f>
        <v>0</v>
      </c>
      <c r="BL144" s="20" t="s">
        <v>186</v>
      </c>
      <c r="BM144" s="227" t="s">
        <v>509</v>
      </c>
    </row>
    <row r="145" s="2" customFormat="1" ht="16.5" customHeight="1">
      <c r="A145" s="41"/>
      <c r="B145" s="42"/>
      <c r="C145" s="216" t="s">
        <v>74</v>
      </c>
      <c r="D145" s="216" t="s">
        <v>182</v>
      </c>
      <c r="E145" s="217" t="s">
        <v>1558</v>
      </c>
      <c r="F145" s="218" t="s">
        <v>1559</v>
      </c>
      <c r="G145" s="219" t="s">
        <v>386</v>
      </c>
      <c r="H145" s="220">
        <v>1</v>
      </c>
      <c r="I145" s="221"/>
      <c r="J145" s="222">
        <f>ROUND(I145*H145,2)</f>
        <v>0</v>
      </c>
      <c r="K145" s="218" t="s">
        <v>1501</v>
      </c>
      <c r="L145" s="47"/>
      <c r="M145" s="223" t="s">
        <v>19</v>
      </c>
      <c r="N145" s="224" t="s">
        <v>45</v>
      </c>
      <c r="O145" s="87"/>
      <c r="P145" s="225">
        <f>O145*H145</f>
        <v>0</v>
      </c>
      <c r="Q145" s="225">
        <v>0</v>
      </c>
      <c r="R145" s="225">
        <f>Q145*H145</f>
        <v>0</v>
      </c>
      <c r="S145" s="225">
        <v>0</v>
      </c>
      <c r="T145" s="226">
        <f>S145*H145</f>
        <v>0</v>
      </c>
      <c r="U145" s="41"/>
      <c r="V145" s="41"/>
      <c r="W145" s="41"/>
      <c r="X145" s="41"/>
      <c r="Y145" s="41"/>
      <c r="Z145" s="41"/>
      <c r="AA145" s="41"/>
      <c r="AB145" s="41"/>
      <c r="AC145" s="41"/>
      <c r="AD145" s="41"/>
      <c r="AE145" s="41"/>
      <c r="AR145" s="227" t="s">
        <v>186</v>
      </c>
      <c r="AT145" s="227" t="s">
        <v>182</v>
      </c>
      <c r="AU145" s="227" t="s">
        <v>81</v>
      </c>
      <c r="AY145" s="20" t="s">
        <v>180</v>
      </c>
      <c r="BE145" s="228">
        <f>IF(N145="základní",J145,0)</f>
        <v>0</v>
      </c>
      <c r="BF145" s="228">
        <f>IF(N145="snížená",J145,0)</f>
        <v>0</v>
      </c>
      <c r="BG145" s="228">
        <f>IF(N145="zákl. přenesená",J145,0)</f>
        <v>0</v>
      </c>
      <c r="BH145" s="228">
        <f>IF(N145="sníž. přenesená",J145,0)</f>
        <v>0</v>
      </c>
      <c r="BI145" s="228">
        <f>IF(N145="nulová",J145,0)</f>
        <v>0</v>
      </c>
      <c r="BJ145" s="20" t="s">
        <v>81</v>
      </c>
      <c r="BK145" s="228">
        <f>ROUND(I145*H145,2)</f>
        <v>0</v>
      </c>
      <c r="BL145" s="20" t="s">
        <v>186</v>
      </c>
      <c r="BM145" s="227" t="s">
        <v>520</v>
      </c>
    </row>
    <row r="146" s="12" customFormat="1" ht="25.92" customHeight="1">
      <c r="A146" s="12"/>
      <c r="B146" s="200"/>
      <c r="C146" s="201"/>
      <c r="D146" s="202" t="s">
        <v>73</v>
      </c>
      <c r="E146" s="203" t="s">
        <v>484</v>
      </c>
      <c r="F146" s="203" t="s">
        <v>1560</v>
      </c>
      <c r="G146" s="201"/>
      <c r="H146" s="201"/>
      <c r="I146" s="204"/>
      <c r="J146" s="205">
        <f>BK146</f>
        <v>0</v>
      </c>
      <c r="K146" s="201"/>
      <c r="L146" s="206"/>
      <c r="M146" s="207"/>
      <c r="N146" s="208"/>
      <c r="O146" s="208"/>
      <c r="P146" s="209">
        <f>P147</f>
        <v>0</v>
      </c>
      <c r="Q146" s="208"/>
      <c r="R146" s="209">
        <f>R147</f>
        <v>0</v>
      </c>
      <c r="S146" s="208"/>
      <c r="T146" s="210">
        <f>T147</f>
        <v>0</v>
      </c>
      <c r="U146" s="12"/>
      <c r="V146" s="12"/>
      <c r="W146" s="12"/>
      <c r="X146" s="12"/>
      <c r="Y146" s="12"/>
      <c r="Z146" s="12"/>
      <c r="AA146" s="12"/>
      <c r="AB146" s="12"/>
      <c r="AC146" s="12"/>
      <c r="AD146" s="12"/>
      <c r="AE146" s="12"/>
      <c r="AR146" s="211" t="s">
        <v>81</v>
      </c>
      <c r="AT146" s="212" t="s">
        <v>73</v>
      </c>
      <c r="AU146" s="212" t="s">
        <v>74</v>
      </c>
      <c r="AY146" s="211" t="s">
        <v>180</v>
      </c>
      <c r="BK146" s="213">
        <f>BK147</f>
        <v>0</v>
      </c>
    </row>
    <row r="147" s="2" customFormat="1" ht="16.5" customHeight="1">
      <c r="A147" s="41"/>
      <c r="B147" s="42"/>
      <c r="C147" s="216" t="s">
        <v>74</v>
      </c>
      <c r="D147" s="216" t="s">
        <v>182</v>
      </c>
      <c r="E147" s="217" t="s">
        <v>1561</v>
      </c>
      <c r="F147" s="218" t="s">
        <v>1562</v>
      </c>
      <c r="G147" s="219" t="s">
        <v>195</v>
      </c>
      <c r="H147" s="220">
        <v>7.5</v>
      </c>
      <c r="I147" s="221"/>
      <c r="J147" s="222">
        <f>ROUND(I147*H147,2)</f>
        <v>0</v>
      </c>
      <c r="K147" s="218" t="s">
        <v>1501</v>
      </c>
      <c r="L147" s="47"/>
      <c r="M147" s="223" t="s">
        <v>19</v>
      </c>
      <c r="N147" s="224" t="s">
        <v>45</v>
      </c>
      <c r="O147" s="87"/>
      <c r="P147" s="225">
        <f>O147*H147</f>
        <v>0</v>
      </c>
      <c r="Q147" s="225">
        <v>0</v>
      </c>
      <c r="R147" s="225">
        <f>Q147*H147</f>
        <v>0</v>
      </c>
      <c r="S147" s="225">
        <v>0</v>
      </c>
      <c r="T147" s="226">
        <f>S147*H147</f>
        <v>0</v>
      </c>
      <c r="U147" s="41"/>
      <c r="V147" s="41"/>
      <c r="W147" s="41"/>
      <c r="X147" s="41"/>
      <c r="Y147" s="41"/>
      <c r="Z147" s="41"/>
      <c r="AA147" s="41"/>
      <c r="AB147" s="41"/>
      <c r="AC147" s="41"/>
      <c r="AD147" s="41"/>
      <c r="AE147" s="41"/>
      <c r="AR147" s="227" t="s">
        <v>186</v>
      </c>
      <c r="AT147" s="227" t="s">
        <v>182</v>
      </c>
      <c r="AU147" s="227" t="s">
        <v>81</v>
      </c>
      <c r="AY147" s="20" t="s">
        <v>180</v>
      </c>
      <c r="BE147" s="228">
        <f>IF(N147="základní",J147,0)</f>
        <v>0</v>
      </c>
      <c r="BF147" s="228">
        <f>IF(N147="snížená",J147,0)</f>
        <v>0</v>
      </c>
      <c r="BG147" s="228">
        <f>IF(N147="zákl. přenesená",J147,0)</f>
        <v>0</v>
      </c>
      <c r="BH147" s="228">
        <f>IF(N147="sníž. přenesená",J147,0)</f>
        <v>0</v>
      </c>
      <c r="BI147" s="228">
        <f>IF(N147="nulová",J147,0)</f>
        <v>0</v>
      </c>
      <c r="BJ147" s="20" t="s">
        <v>81</v>
      </c>
      <c r="BK147" s="228">
        <f>ROUND(I147*H147,2)</f>
        <v>0</v>
      </c>
      <c r="BL147" s="20" t="s">
        <v>186</v>
      </c>
      <c r="BM147" s="227" t="s">
        <v>532</v>
      </c>
    </row>
    <row r="148" s="12" customFormat="1" ht="25.92" customHeight="1">
      <c r="A148" s="12"/>
      <c r="B148" s="200"/>
      <c r="C148" s="201"/>
      <c r="D148" s="202" t="s">
        <v>73</v>
      </c>
      <c r="E148" s="203" t="s">
        <v>563</v>
      </c>
      <c r="F148" s="203" t="s">
        <v>1563</v>
      </c>
      <c r="G148" s="201"/>
      <c r="H148" s="201"/>
      <c r="I148" s="204"/>
      <c r="J148" s="205">
        <f>BK148</f>
        <v>0</v>
      </c>
      <c r="K148" s="201"/>
      <c r="L148" s="206"/>
      <c r="M148" s="207"/>
      <c r="N148" s="208"/>
      <c r="O148" s="208"/>
      <c r="P148" s="209">
        <f>P149</f>
        <v>0</v>
      </c>
      <c r="Q148" s="208"/>
      <c r="R148" s="209">
        <f>R149</f>
        <v>0</v>
      </c>
      <c r="S148" s="208"/>
      <c r="T148" s="210">
        <f>T149</f>
        <v>0</v>
      </c>
      <c r="U148" s="12"/>
      <c r="V148" s="12"/>
      <c r="W148" s="12"/>
      <c r="X148" s="12"/>
      <c r="Y148" s="12"/>
      <c r="Z148" s="12"/>
      <c r="AA148" s="12"/>
      <c r="AB148" s="12"/>
      <c r="AC148" s="12"/>
      <c r="AD148" s="12"/>
      <c r="AE148" s="12"/>
      <c r="AR148" s="211" t="s">
        <v>81</v>
      </c>
      <c r="AT148" s="212" t="s">
        <v>73</v>
      </c>
      <c r="AU148" s="212" t="s">
        <v>74</v>
      </c>
      <c r="AY148" s="211" t="s">
        <v>180</v>
      </c>
      <c r="BK148" s="213">
        <f>BK149</f>
        <v>0</v>
      </c>
    </row>
    <row r="149" s="2" customFormat="1" ht="16.5" customHeight="1">
      <c r="A149" s="41"/>
      <c r="B149" s="42"/>
      <c r="C149" s="216" t="s">
        <v>74</v>
      </c>
      <c r="D149" s="216" t="s">
        <v>182</v>
      </c>
      <c r="E149" s="217" t="s">
        <v>1564</v>
      </c>
      <c r="F149" s="218" t="s">
        <v>1565</v>
      </c>
      <c r="G149" s="219" t="s">
        <v>122</v>
      </c>
      <c r="H149" s="220">
        <v>6.2000000000000002</v>
      </c>
      <c r="I149" s="221"/>
      <c r="J149" s="222">
        <f>ROUND(I149*H149,2)</f>
        <v>0</v>
      </c>
      <c r="K149" s="218" t="s">
        <v>1501</v>
      </c>
      <c r="L149" s="47"/>
      <c r="M149" s="223" t="s">
        <v>19</v>
      </c>
      <c r="N149" s="224" t="s">
        <v>45</v>
      </c>
      <c r="O149" s="87"/>
      <c r="P149" s="225">
        <f>O149*H149</f>
        <v>0</v>
      </c>
      <c r="Q149" s="225">
        <v>0</v>
      </c>
      <c r="R149" s="225">
        <f>Q149*H149</f>
        <v>0</v>
      </c>
      <c r="S149" s="225">
        <v>0</v>
      </c>
      <c r="T149" s="226">
        <f>S149*H149</f>
        <v>0</v>
      </c>
      <c r="U149" s="41"/>
      <c r="V149" s="41"/>
      <c r="W149" s="41"/>
      <c r="X149" s="41"/>
      <c r="Y149" s="41"/>
      <c r="Z149" s="41"/>
      <c r="AA149" s="41"/>
      <c r="AB149" s="41"/>
      <c r="AC149" s="41"/>
      <c r="AD149" s="41"/>
      <c r="AE149" s="41"/>
      <c r="AR149" s="227" t="s">
        <v>186</v>
      </c>
      <c r="AT149" s="227" t="s">
        <v>182</v>
      </c>
      <c r="AU149" s="227" t="s">
        <v>81</v>
      </c>
      <c r="AY149" s="20" t="s">
        <v>180</v>
      </c>
      <c r="BE149" s="228">
        <f>IF(N149="základní",J149,0)</f>
        <v>0</v>
      </c>
      <c r="BF149" s="228">
        <f>IF(N149="snížená",J149,0)</f>
        <v>0</v>
      </c>
      <c r="BG149" s="228">
        <f>IF(N149="zákl. přenesená",J149,0)</f>
        <v>0</v>
      </c>
      <c r="BH149" s="228">
        <f>IF(N149="sníž. přenesená",J149,0)</f>
        <v>0</v>
      </c>
      <c r="BI149" s="228">
        <f>IF(N149="nulová",J149,0)</f>
        <v>0</v>
      </c>
      <c r="BJ149" s="20" t="s">
        <v>81</v>
      </c>
      <c r="BK149" s="228">
        <f>ROUND(I149*H149,2)</f>
        <v>0</v>
      </c>
      <c r="BL149" s="20" t="s">
        <v>186</v>
      </c>
      <c r="BM149" s="227" t="s">
        <v>545</v>
      </c>
    </row>
    <row r="150" s="12" customFormat="1" ht="25.92" customHeight="1">
      <c r="A150" s="12"/>
      <c r="B150" s="200"/>
      <c r="C150" s="201"/>
      <c r="D150" s="202" t="s">
        <v>73</v>
      </c>
      <c r="E150" s="203" t="s">
        <v>1566</v>
      </c>
      <c r="F150" s="203" t="s">
        <v>1567</v>
      </c>
      <c r="G150" s="201"/>
      <c r="H150" s="201"/>
      <c r="I150" s="204"/>
      <c r="J150" s="205">
        <f>BK150</f>
        <v>0</v>
      </c>
      <c r="K150" s="201"/>
      <c r="L150" s="206"/>
      <c r="M150" s="207"/>
      <c r="N150" s="208"/>
      <c r="O150" s="208"/>
      <c r="P150" s="209">
        <f>SUM(P151:P163)</f>
        <v>0</v>
      </c>
      <c r="Q150" s="208"/>
      <c r="R150" s="209">
        <f>SUM(R151:R163)</f>
        <v>0</v>
      </c>
      <c r="S150" s="208"/>
      <c r="T150" s="210">
        <f>SUM(T151:T163)</f>
        <v>0</v>
      </c>
      <c r="U150" s="12"/>
      <c r="V150" s="12"/>
      <c r="W150" s="12"/>
      <c r="X150" s="12"/>
      <c r="Y150" s="12"/>
      <c r="Z150" s="12"/>
      <c r="AA150" s="12"/>
      <c r="AB150" s="12"/>
      <c r="AC150" s="12"/>
      <c r="AD150" s="12"/>
      <c r="AE150" s="12"/>
      <c r="AR150" s="211" t="s">
        <v>83</v>
      </c>
      <c r="AT150" s="212" t="s">
        <v>73</v>
      </c>
      <c r="AU150" s="212" t="s">
        <v>74</v>
      </c>
      <c r="AY150" s="211" t="s">
        <v>180</v>
      </c>
      <c r="BK150" s="213">
        <f>SUM(BK151:BK163)</f>
        <v>0</v>
      </c>
    </row>
    <row r="151" s="2" customFormat="1" ht="16.5" customHeight="1">
      <c r="A151" s="41"/>
      <c r="B151" s="42"/>
      <c r="C151" s="216" t="s">
        <v>74</v>
      </c>
      <c r="D151" s="216" t="s">
        <v>182</v>
      </c>
      <c r="E151" s="217" t="s">
        <v>1568</v>
      </c>
      <c r="F151" s="218" t="s">
        <v>1569</v>
      </c>
      <c r="G151" s="219" t="s">
        <v>350</v>
      </c>
      <c r="H151" s="220">
        <v>3.5</v>
      </c>
      <c r="I151" s="221"/>
      <c r="J151" s="222">
        <f>ROUND(I151*H151,2)</f>
        <v>0</v>
      </c>
      <c r="K151" s="218" t="s">
        <v>1570</v>
      </c>
      <c r="L151" s="47"/>
      <c r="M151" s="223" t="s">
        <v>19</v>
      </c>
      <c r="N151" s="224" t="s">
        <v>45</v>
      </c>
      <c r="O151" s="87"/>
      <c r="P151" s="225">
        <f>O151*H151</f>
        <v>0</v>
      </c>
      <c r="Q151" s="225">
        <v>0</v>
      </c>
      <c r="R151" s="225">
        <f>Q151*H151</f>
        <v>0</v>
      </c>
      <c r="S151" s="225">
        <v>0</v>
      </c>
      <c r="T151" s="226">
        <f>S151*H151</f>
        <v>0</v>
      </c>
      <c r="U151" s="41"/>
      <c r="V151" s="41"/>
      <c r="W151" s="41"/>
      <c r="X151" s="41"/>
      <c r="Y151" s="41"/>
      <c r="Z151" s="41"/>
      <c r="AA151" s="41"/>
      <c r="AB151" s="41"/>
      <c r="AC151" s="41"/>
      <c r="AD151" s="41"/>
      <c r="AE151" s="41"/>
      <c r="AR151" s="227" t="s">
        <v>279</v>
      </c>
      <c r="AT151" s="227" t="s">
        <v>182</v>
      </c>
      <c r="AU151" s="227" t="s">
        <v>81</v>
      </c>
      <c r="AY151" s="20" t="s">
        <v>180</v>
      </c>
      <c r="BE151" s="228">
        <f>IF(N151="základní",J151,0)</f>
        <v>0</v>
      </c>
      <c r="BF151" s="228">
        <f>IF(N151="snížená",J151,0)</f>
        <v>0</v>
      </c>
      <c r="BG151" s="228">
        <f>IF(N151="zákl. přenesená",J151,0)</f>
        <v>0</v>
      </c>
      <c r="BH151" s="228">
        <f>IF(N151="sníž. přenesená",J151,0)</f>
        <v>0</v>
      </c>
      <c r="BI151" s="228">
        <f>IF(N151="nulová",J151,0)</f>
        <v>0</v>
      </c>
      <c r="BJ151" s="20" t="s">
        <v>81</v>
      </c>
      <c r="BK151" s="228">
        <f>ROUND(I151*H151,2)</f>
        <v>0</v>
      </c>
      <c r="BL151" s="20" t="s">
        <v>279</v>
      </c>
      <c r="BM151" s="227" t="s">
        <v>557</v>
      </c>
    </row>
    <row r="152" s="2" customFormat="1" ht="16.5" customHeight="1">
      <c r="A152" s="41"/>
      <c r="B152" s="42"/>
      <c r="C152" s="216" t="s">
        <v>74</v>
      </c>
      <c r="D152" s="216" t="s">
        <v>182</v>
      </c>
      <c r="E152" s="217" t="s">
        <v>1571</v>
      </c>
      <c r="F152" s="218" t="s">
        <v>1572</v>
      </c>
      <c r="G152" s="219" t="s">
        <v>350</v>
      </c>
      <c r="H152" s="220">
        <v>5.5</v>
      </c>
      <c r="I152" s="221"/>
      <c r="J152" s="222">
        <f>ROUND(I152*H152,2)</f>
        <v>0</v>
      </c>
      <c r="K152" s="218" t="s">
        <v>1570</v>
      </c>
      <c r="L152" s="47"/>
      <c r="M152" s="223" t="s">
        <v>19</v>
      </c>
      <c r="N152" s="224" t="s">
        <v>45</v>
      </c>
      <c r="O152" s="87"/>
      <c r="P152" s="225">
        <f>O152*H152</f>
        <v>0</v>
      </c>
      <c r="Q152" s="225">
        <v>0</v>
      </c>
      <c r="R152" s="225">
        <f>Q152*H152</f>
        <v>0</v>
      </c>
      <c r="S152" s="225">
        <v>0</v>
      </c>
      <c r="T152" s="226">
        <f>S152*H152</f>
        <v>0</v>
      </c>
      <c r="U152" s="41"/>
      <c r="V152" s="41"/>
      <c r="W152" s="41"/>
      <c r="X152" s="41"/>
      <c r="Y152" s="41"/>
      <c r="Z152" s="41"/>
      <c r="AA152" s="41"/>
      <c r="AB152" s="41"/>
      <c r="AC152" s="41"/>
      <c r="AD152" s="41"/>
      <c r="AE152" s="41"/>
      <c r="AR152" s="227" t="s">
        <v>279</v>
      </c>
      <c r="AT152" s="227" t="s">
        <v>182</v>
      </c>
      <c r="AU152" s="227" t="s">
        <v>81</v>
      </c>
      <c r="AY152" s="20" t="s">
        <v>180</v>
      </c>
      <c r="BE152" s="228">
        <f>IF(N152="základní",J152,0)</f>
        <v>0</v>
      </c>
      <c r="BF152" s="228">
        <f>IF(N152="snížená",J152,0)</f>
        <v>0</v>
      </c>
      <c r="BG152" s="228">
        <f>IF(N152="zákl. přenesená",J152,0)</f>
        <v>0</v>
      </c>
      <c r="BH152" s="228">
        <f>IF(N152="sníž. přenesená",J152,0)</f>
        <v>0</v>
      </c>
      <c r="BI152" s="228">
        <f>IF(N152="nulová",J152,0)</f>
        <v>0</v>
      </c>
      <c r="BJ152" s="20" t="s">
        <v>81</v>
      </c>
      <c r="BK152" s="228">
        <f>ROUND(I152*H152,2)</f>
        <v>0</v>
      </c>
      <c r="BL152" s="20" t="s">
        <v>279</v>
      </c>
      <c r="BM152" s="227" t="s">
        <v>569</v>
      </c>
    </row>
    <row r="153" s="2" customFormat="1" ht="16.5" customHeight="1">
      <c r="A153" s="41"/>
      <c r="B153" s="42"/>
      <c r="C153" s="216" t="s">
        <v>74</v>
      </c>
      <c r="D153" s="216" t="s">
        <v>182</v>
      </c>
      <c r="E153" s="217" t="s">
        <v>1573</v>
      </c>
      <c r="F153" s="218" t="s">
        <v>1574</v>
      </c>
      <c r="G153" s="219" t="s">
        <v>350</v>
      </c>
      <c r="H153" s="220">
        <v>7.5</v>
      </c>
      <c r="I153" s="221"/>
      <c r="J153" s="222">
        <f>ROUND(I153*H153,2)</f>
        <v>0</v>
      </c>
      <c r="K153" s="218" t="s">
        <v>1570</v>
      </c>
      <c r="L153" s="47"/>
      <c r="M153" s="223" t="s">
        <v>19</v>
      </c>
      <c r="N153" s="224" t="s">
        <v>45</v>
      </c>
      <c r="O153" s="87"/>
      <c r="P153" s="225">
        <f>O153*H153</f>
        <v>0</v>
      </c>
      <c r="Q153" s="225">
        <v>0</v>
      </c>
      <c r="R153" s="225">
        <f>Q153*H153</f>
        <v>0</v>
      </c>
      <c r="S153" s="225">
        <v>0</v>
      </c>
      <c r="T153" s="226">
        <f>S153*H153</f>
        <v>0</v>
      </c>
      <c r="U153" s="41"/>
      <c r="V153" s="41"/>
      <c r="W153" s="41"/>
      <c r="X153" s="41"/>
      <c r="Y153" s="41"/>
      <c r="Z153" s="41"/>
      <c r="AA153" s="41"/>
      <c r="AB153" s="41"/>
      <c r="AC153" s="41"/>
      <c r="AD153" s="41"/>
      <c r="AE153" s="41"/>
      <c r="AR153" s="227" t="s">
        <v>279</v>
      </c>
      <c r="AT153" s="227" t="s">
        <v>182</v>
      </c>
      <c r="AU153" s="227" t="s">
        <v>81</v>
      </c>
      <c r="AY153" s="20" t="s">
        <v>180</v>
      </c>
      <c r="BE153" s="228">
        <f>IF(N153="základní",J153,0)</f>
        <v>0</v>
      </c>
      <c r="BF153" s="228">
        <f>IF(N153="snížená",J153,0)</f>
        <v>0</v>
      </c>
      <c r="BG153" s="228">
        <f>IF(N153="zákl. přenesená",J153,0)</f>
        <v>0</v>
      </c>
      <c r="BH153" s="228">
        <f>IF(N153="sníž. přenesená",J153,0)</f>
        <v>0</v>
      </c>
      <c r="BI153" s="228">
        <f>IF(N153="nulová",J153,0)</f>
        <v>0</v>
      </c>
      <c r="BJ153" s="20" t="s">
        <v>81</v>
      </c>
      <c r="BK153" s="228">
        <f>ROUND(I153*H153,2)</f>
        <v>0</v>
      </c>
      <c r="BL153" s="20" t="s">
        <v>279</v>
      </c>
      <c r="BM153" s="227" t="s">
        <v>581</v>
      </c>
    </row>
    <row r="154" s="2" customFormat="1" ht="16.5" customHeight="1">
      <c r="A154" s="41"/>
      <c r="B154" s="42"/>
      <c r="C154" s="216" t="s">
        <v>74</v>
      </c>
      <c r="D154" s="216" t="s">
        <v>182</v>
      </c>
      <c r="E154" s="217" t="s">
        <v>1575</v>
      </c>
      <c r="F154" s="218" t="s">
        <v>1576</v>
      </c>
      <c r="G154" s="219" t="s">
        <v>350</v>
      </c>
      <c r="H154" s="220">
        <v>5.5</v>
      </c>
      <c r="I154" s="221"/>
      <c r="J154" s="222">
        <f>ROUND(I154*H154,2)</f>
        <v>0</v>
      </c>
      <c r="K154" s="218" t="s">
        <v>1570</v>
      </c>
      <c r="L154" s="47"/>
      <c r="M154" s="223" t="s">
        <v>19</v>
      </c>
      <c r="N154" s="224" t="s">
        <v>45</v>
      </c>
      <c r="O154" s="87"/>
      <c r="P154" s="225">
        <f>O154*H154</f>
        <v>0</v>
      </c>
      <c r="Q154" s="225">
        <v>0</v>
      </c>
      <c r="R154" s="225">
        <f>Q154*H154</f>
        <v>0</v>
      </c>
      <c r="S154" s="225">
        <v>0</v>
      </c>
      <c r="T154" s="226">
        <f>S154*H154</f>
        <v>0</v>
      </c>
      <c r="U154" s="41"/>
      <c r="V154" s="41"/>
      <c r="W154" s="41"/>
      <c r="X154" s="41"/>
      <c r="Y154" s="41"/>
      <c r="Z154" s="41"/>
      <c r="AA154" s="41"/>
      <c r="AB154" s="41"/>
      <c r="AC154" s="41"/>
      <c r="AD154" s="41"/>
      <c r="AE154" s="41"/>
      <c r="AR154" s="227" t="s">
        <v>279</v>
      </c>
      <c r="AT154" s="227" t="s">
        <v>182</v>
      </c>
      <c r="AU154" s="227" t="s">
        <v>81</v>
      </c>
      <c r="AY154" s="20" t="s">
        <v>180</v>
      </c>
      <c r="BE154" s="228">
        <f>IF(N154="základní",J154,0)</f>
        <v>0</v>
      </c>
      <c r="BF154" s="228">
        <f>IF(N154="snížená",J154,0)</f>
        <v>0</v>
      </c>
      <c r="BG154" s="228">
        <f>IF(N154="zákl. přenesená",J154,0)</f>
        <v>0</v>
      </c>
      <c r="BH154" s="228">
        <f>IF(N154="sníž. přenesená",J154,0)</f>
        <v>0</v>
      </c>
      <c r="BI154" s="228">
        <f>IF(N154="nulová",J154,0)</f>
        <v>0</v>
      </c>
      <c r="BJ154" s="20" t="s">
        <v>81</v>
      </c>
      <c r="BK154" s="228">
        <f>ROUND(I154*H154,2)</f>
        <v>0</v>
      </c>
      <c r="BL154" s="20" t="s">
        <v>279</v>
      </c>
      <c r="BM154" s="227" t="s">
        <v>591</v>
      </c>
    </row>
    <row r="155" s="2" customFormat="1" ht="16.5" customHeight="1">
      <c r="A155" s="41"/>
      <c r="B155" s="42"/>
      <c r="C155" s="216" t="s">
        <v>74</v>
      </c>
      <c r="D155" s="216" t="s">
        <v>182</v>
      </c>
      <c r="E155" s="217" t="s">
        <v>1577</v>
      </c>
      <c r="F155" s="218" t="s">
        <v>1578</v>
      </c>
      <c r="G155" s="219" t="s">
        <v>350</v>
      </c>
      <c r="H155" s="220">
        <v>1.5</v>
      </c>
      <c r="I155" s="221"/>
      <c r="J155" s="222">
        <f>ROUND(I155*H155,2)</f>
        <v>0</v>
      </c>
      <c r="K155" s="218" t="s">
        <v>1501</v>
      </c>
      <c r="L155" s="47"/>
      <c r="M155" s="223" t="s">
        <v>19</v>
      </c>
      <c r="N155" s="224" t="s">
        <v>45</v>
      </c>
      <c r="O155" s="87"/>
      <c r="P155" s="225">
        <f>O155*H155</f>
        <v>0</v>
      </c>
      <c r="Q155" s="225">
        <v>0</v>
      </c>
      <c r="R155" s="225">
        <f>Q155*H155</f>
        <v>0</v>
      </c>
      <c r="S155" s="225">
        <v>0</v>
      </c>
      <c r="T155" s="226">
        <f>S155*H155</f>
        <v>0</v>
      </c>
      <c r="U155" s="41"/>
      <c r="V155" s="41"/>
      <c r="W155" s="41"/>
      <c r="X155" s="41"/>
      <c r="Y155" s="41"/>
      <c r="Z155" s="41"/>
      <c r="AA155" s="41"/>
      <c r="AB155" s="41"/>
      <c r="AC155" s="41"/>
      <c r="AD155" s="41"/>
      <c r="AE155" s="41"/>
      <c r="AR155" s="227" t="s">
        <v>279</v>
      </c>
      <c r="AT155" s="227" t="s">
        <v>182</v>
      </c>
      <c r="AU155" s="227" t="s">
        <v>81</v>
      </c>
      <c r="AY155" s="20" t="s">
        <v>180</v>
      </c>
      <c r="BE155" s="228">
        <f>IF(N155="základní",J155,0)</f>
        <v>0</v>
      </c>
      <c r="BF155" s="228">
        <f>IF(N155="snížená",J155,0)</f>
        <v>0</v>
      </c>
      <c r="BG155" s="228">
        <f>IF(N155="zákl. přenesená",J155,0)</f>
        <v>0</v>
      </c>
      <c r="BH155" s="228">
        <f>IF(N155="sníž. přenesená",J155,0)</f>
        <v>0</v>
      </c>
      <c r="BI155" s="228">
        <f>IF(N155="nulová",J155,0)</f>
        <v>0</v>
      </c>
      <c r="BJ155" s="20" t="s">
        <v>81</v>
      </c>
      <c r="BK155" s="228">
        <f>ROUND(I155*H155,2)</f>
        <v>0</v>
      </c>
      <c r="BL155" s="20" t="s">
        <v>279</v>
      </c>
      <c r="BM155" s="227" t="s">
        <v>601</v>
      </c>
    </row>
    <row r="156" s="2" customFormat="1" ht="16.5" customHeight="1">
      <c r="A156" s="41"/>
      <c r="B156" s="42"/>
      <c r="C156" s="216" t="s">
        <v>74</v>
      </c>
      <c r="D156" s="216" t="s">
        <v>182</v>
      </c>
      <c r="E156" s="217" t="s">
        <v>1579</v>
      </c>
      <c r="F156" s="218" t="s">
        <v>1580</v>
      </c>
      <c r="G156" s="219" t="s">
        <v>350</v>
      </c>
      <c r="H156" s="220">
        <v>7.5</v>
      </c>
      <c r="I156" s="221"/>
      <c r="J156" s="222">
        <f>ROUND(I156*H156,2)</f>
        <v>0</v>
      </c>
      <c r="K156" s="218" t="s">
        <v>1501</v>
      </c>
      <c r="L156" s="47"/>
      <c r="M156" s="223" t="s">
        <v>19</v>
      </c>
      <c r="N156" s="224" t="s">
        <v>45</v>
      </c>
      <c r="O156" s="87"/>
      <c r="P156" s="225">
        <f>O156*H156</f>
        <v>0</v>
      </c>
      <c r="Q156" s="225">
        <v>0</v>
      </c>
      <c r="R156" s="225">
        <f>Q156*H156</f>
        <v>0</v>
      </c>
      <c r="S156" s="225">
        <v>0</v>
      </c>
      <c r="T156" s="226">
        <f>S156*H156</f>
        <v>0</v>
      </c>
      <c r="U156" s="41"/>
      <c r="V156" s="41"/>
      <c r="W156" s="41"/>
      <c r="X156" s="41"/>
      <c r="Y156" s="41"/>
      <c r="Z156" s="41"/>
      <c r="AA156" s="41"/>
      <c r="AB156" s="41"/>
      <c r="AC156" s="41"/>
      <c r="AD156" s="41"/>
      <c r="AE156" s="41"/>
      <c r="AR156" s="227" t="s">
        <v>279</v>
      </c>
      <c r="AT156" s="227" t="s">
        <v>182</v>
      </c>
      <c r="AU156" s="227" t="s">
        <v>81</v>
      </c>
      <c r="AY156" s="20" t="s">
        <v>180</v>
      </c>
      <c r="BE156" s="228">
        <f>IF(N156="základní",J156,0)</f>
        <v>0</v>
      </c>
      <c r="BF156" s="228">
        <f>IF(N156="snížená",J156,0)</f>
        <v>0</v>
      </c>
      <c r="BG156" s="228">
        <f>IF(N156="zákl. přenesená",J156,0)</f>
        <v>0</v>
      </c>
      <c r="BH156" s="228">
        <f>IF(N156="sníž. přenesená",J156,0)</f>
        <v>0</v>
      </c>
      <c r="BI156" s="228">
        <f>IF(N156="nulová",J156,0)</f>
        <v>0</v>
      </c>
      <c r="BJ156" s="20" t="s">
        <v>81</v>
      </c>
      <c r="BK156" s="228">
        <f>ROUND(I156*H156,2)</f>
        <v>0</v>
      </c>
      <c r="BL156" s="20" t="s">
        <v>279</v>
      </c>
      <c r="BM156" s="227" t="s">
        <v>611</v>
      </c>
    </row>
    <row r="157" s="2" customFormat="1" ht="16.5" customHeight="1">
      <c r="A157" s="41"/>
      <c r="B157" s="42"/>
      <c r="C157" s="216" t="s">
        <v>74</v>
      </c>
      <c r="D157" s="216" t="s">
        <v>182</v>
      </c>
      <c r="E157" s="217" t="s">
        <v>1581</v>
      </c>
      <c r="F157" s="218" t="s">
        <v>1582</v>
      </c>
      <c r="G157" s="219" t="s">
        <v>386</v>
      </c>
      <c r="H157" s="220">
        <v>1</v>
      </c>
      <c r="I157" s="221"/>
      <c r="J157" s="222">
        <f>ROUND(I157*H157,2)</f>
        <v>0</v>
      </c>
      <c r="K157" s="218" t="s">
        <v>1501</v>
      </c>
      <c r="L157" s="47"/>
      <c r="M157" s="223" t="s">
        <v>19</v>
      </c>
      <c r="N157" s="224" t="s">
        <v>45</v>
      </c>
      <c r="O157" s="87"/>
      <c r="P157" s="225">
        <f>O157*H157</f>
        <v>0</v>
      </c>
      <c r="Q157" s="225">
        <v>0</v>
      </c>
      <c r="R157" s="225">
        <f>Q157*H157</f>
        <v>0</v>
      </c>
      <c r="S157" s="225">
        <v>0</v>
      </c>
      <c r="T157" s="226">
        <f>S157*H157</f>
        <v>0</v>
      </c>
      <c r="U157" s="41"/>
      <c r="V157" s="41"/>
      <c r="W157" s="41"/>
      <c r="X157" s="41"/>
      <c r="Y157" s="41"/>
      <c r="Z157" s="41"/>
      <c r="AA157" s="41"/>
      <c r="AB157" s="41"/>
      <c r="AC157" s="41"/>
      <c r="AD157" s="41"/>
      <c r="AE157" s="41"/>
      <c r="AR157" s="227" t="s">
        <v>279</v>
      </c>
      <c r="AT157" s="227" t="s">
        <v>182</v>
      </c>
      <c r="AU157" s="227" t="s">
        <v>81</v>
      </c>
      <c r="AY157" s="20" t="s">
        <v>180</v>
      </c>
      <c r="BE157" s="228">
        <f>IF(N157="základní",J157,0)</f>
        <v>0</v>
      </c>
      <c r="BF157" s="228">
        <f>IF(N157="snížená",J157,0)</f>
        <v>0</v>
      </c>
      <c r="BG157" s="228">
        <f>IF(N157="zákl. přenesená",J157,0)</f>
        <v>0</v>
      </c>
      <c r="BH157" s="228">
        <f>IF(N157="sníž. přenesená",J157,0)</f>
        <v>0</v>
      </c>
      <c r="BI157" s="228">
        <f>IF(N157="nulová",J157,0)</f>
        <v>0</v>
      </c>
      <c r="BJ157" s="20" t="s">
        <v>81</v>
      </c>
      <c r="BK157" s="228">
        <f>ROUND(I157*H157,2)</f>
        <v>0</v>
      </c>
      <c r="BL157" s="20" t="s">
        <v>279</v>
      </c>
      <c r="BM157" s="227" t="s">
        <v>622</v>
      </c>
    </row>
    <row r="158" s="2" customFormat="1" ht="16.5" customHeight="1">
      <c r="A158" s="41"/>
      <c r="B158" s="42"/>
      <c r="C158" s="216" t="s">
        <v>74</v>
      </c>
      <c r="D158" s="216" t="s">
        <v>182</v>
      </c>
      <c r="E158" s="217" t="s">
        <v>1583</v>
      </c>
      <c r="F158" s="218" t="s">
        <v>1584</v>
      </c>
      <c r="G158" s="219" t="s">
        <v>386</v>
      </c>
      <c r="H158" s="220">
        <v>5</v>
      </c>
      <c r="I158" s="221"/>
      <c r="J158" s="222">
        <f>ROUND(I158*H158,2)</f>
        <v>0</v>
      </c>
      <c r="K158" s="218" t="s">
        <v>1570</v>
      </c>
      <c r="L158" s="47"/>
      <c r="M158" s="223" t="s">
        <v>19</v>
      </c>
      <c r="N158" s="224" t="s">
        <v>45</v>
      </c>
      <c r="O158" s="87"/>
      <c r="P158" s="225">
        <f>O158*H158</f>
        <v>0</v>
      </c>
      <c r="Q158" s="225">
        <v>0</v>
      </c>
      <c r="R158" s="225">
        <f>Q158*H158</f>
        <v>0</v>
      </c>
      <c r="S158" s="225">
        <v>0</v>
      </c>
      <c r="T158" s="226">
        <f>S158*H158</f>
        <v>0</v>
      </c>
      <c r="U158" s="41"/>
      <c r="V158" s="41"/>
      <c r="W158" s="41"/>
      <c r="X158" s="41"/>
      <c r="Y158" s="41"/>
      <c r="Z158" s="41"/>
      <c r="AA158" s="41"/>
      <c r="AB158" s="41"/>
      <c r="AC158" s="41"/>
      <c r="AD158" s="41"/>
      <c r="AE158" s="41"/>
      <c r="AR158" s="227" t="s">
        <v>279</v>
      </c>
      <c r="AT158" s="227" t="s">
        <v>182</v>
      </c>
      <c r="AU158" s="227" t="s">
        <v>81</v>
      </c>
      <c r="AY158" s="20" t="s">
        <v>180</v>
      </c>
      <c r="BE158" s="228">
        <f>IF(N158="základní",J158,0)</f>
        <v>0</v>
      </c>
      <c r="BF158" s="228">
        <f>IF(N158="snížená",J158,0)</f>
        <v>0</v>
      </c>
      <c r="BG158" s="228">
        <f>IF(N158="zákl. přenesená",J158,0)</f>
        <v>0</v>
      </c>
      <c r="BH158" s="228">
        <f>IF(N158="sníž. přenesená",J158,0)</f>
        <v>0</v>
      </c>
      <c r="BI158" s="228">
        <f>IF(N158="nulová",J158,0)</f>
        <v>0</v>
      </c>
      <c r="BJ158" s="20" t="s">
        <v>81</v>
      </c>
      <c r="BK158" s="228">
        <f>ROUND(I158*H158,2)</f>
        <v>0</v>
      </c>
      <c r="BL158" s="20" t="s">
        <v>279</v>
      </c>
      <c r="BM158" s="227" t="s">
        <v>634</v>
      </c>
    </row>
    <row r="159" s="2" customFormat="1" ht="16.5" customHeight="1">
      <c r="A159" s="41"/>
      <c r="B159" s="42"/>
      <c r="C159" s="216" t="s">
        <v>74</v>
      </c>
      <c r="D159" s="216" t="s">
        <v>182</v>
      </c>
      <c r="E159" s="217" t="s">
        <v>1585</v>
      </c>
      <c r="F159" s="218" t="s">
        <v>1586</v>
      </c>
      <c r="G159" s="219" t="s">
        <v>386</v>
      </c>
      <c r="H159" s="220">
        <v>1</v>
      </c>
      <c r="I159" s="221"/>
      <c r="J159" s="222">
        <f>ROUND(I159*H159,2)</f>
        <v>0</v>
      </c>
      <c r="K159" s="218" t="s">
        <v>1570</v>
      </c>
      <c r="L159" s="47"/>
      <c r="M159" s="223" t="s">
        <v>19</v>
      </c>
      <c r="N159" s="224" t="s">
        <v>45</v>
      </c>
      <c r="O159" s="87"/>
      <c r="P159" s="225">
        <f>O159*H159</f>
        <v>0</v>
      </c>
      <c r="Q159" s="225">
        <v>0</v>
      </c>
      <c r="R159" s="225">
        <f>Q159*H159</f>
        <v>0</v>
      </c>
      <c r="S159" s="225">
        <v>0</v>
      </c>
      <c r="T159" s="226">
        <f>S159*H159</f>
        <v>0</v>
      </c>
      <c r="U159" s="41"/>
      <c r="V159" s="41"/>
      <c r="W159" s="41"/>
      <c r="X159" s="41"/>
      <c r="Y159" s="41"/>
      <c r="Z159" s="41"/>
      <c r="AA159" s="41"/>
      <c r="AB159" s="41"/>
      <c r="AC159" s="41"/>
      <c r="AD159" s="41"/>
      <c r="AE159" s="41"/>
      <c r="AR159" s="227" t="s">
        <v>279</v>
      </c>
      <c r="AT159" s="227" t="s">
        <v>182</v>
      </c>
      <c r="AU159" s="227" t="s">
        <v>81</v>
      </c>
      <c r="AY159" s="20" t="s">
        <v>180</v>
      </c>
      <c r="BE159" s="228">
        <f>IF(N159="základní",J159,0)</f>
        <v>0</v>
      </c>
      <c r="BF159" s="228">
        <f>IF(N159="snížená",J159,0)</f>
        <v>0</v>
      </c>
      <c r="BG159" s="228">
        <f>IF(N159="zákl. přenesená",J159,0)</f>
        <v>0</v>
      </c>
      <c r="BH159" s="228">
        <f>IF(N159="sníž. přenesená",J159,0)</f>
        <v>0</v>
      </c>
      <c r="BI159" s="228">
        <f>IF(N159="nulová",J159,0)</f>
        <v>0</v>
      </c>
      <c r="BJ159" s="20" t="s">
        <v>81</v>
      </c>
      <c r="BK159" s="228">
        <f>ROUND(I159*H159,2)</f>
        <v>0</v>
      </c>
      <c r="BL159" s="20" t="s">
        <v>279</v>
      </c>
      <c r="BM159" s="227" t="s">
        <v>642</v>
      </c>
    </row>
    <row r="160" s="2" customFormat="1" ht="16.5" customHeight="1">
      <c r="A160" s="41"/>
      <c r="B160" s="42"/>
      <c r="C160" s="216" t="s">
        <v>74</v>
      </c>
      <c r="D160" s="216" t="s">
        <v>182</v>
      </c>
      <c r="E160" s="217" t="s">
        <v>1587</v>
      </c>
      <c r="F160" s="218" t="s">
        <v>1588</v>
      </c>
      <c r="G160" s="219" t="s">
        <v>386</v>
      </c>
      <c r="H160" s="220">
        <v>1</v>
      </c>
      <c r="I160" s="221"/>
      <c r="J160" s="222">
        <f>ROUND(I160*H160,2)</f>
        <v>0</v>
      </c>
      <c r="K160" s="218" t="s">
        <v>1570</v>
      </c>
      <c r="L160" s="47"/>
      <c r="M160" s="223" t="s">
        <v>19</v>
      </c>
      <c r="N160" s="224" t="s">
        <v>45</v>
      </c>
      <c r="O160" s="87"/>
      <c r="P160" s="225">
        <f>O160*H160</f>
        <v>0</v>
      </c>
      <c r="Q160" s="225">
        <v>0</v>
      </c>
      <c r="R160" s="225">
        <f>Q160*H160</f>
        <v>0</v>
      </c>
      <c r="S160" s="225">
        <v>0</v>
      </c>
      <c r="T160" s="226">
        <f>S160*H160</f>
        <v>0</v>
      </c>
      <c r="U160" s="41"/>
      <c r="V160" s="41"/>
      <c r="W160" s="41"/>
      <c r="X160" s="41"/>
      <c r="Y160" s="41"/>
      <c r="Z160" s="41"/>
      <c r="AA160" s="41"/>
      <c r="AB160" s="41"/>
      <c r="AC160" s="41"/>
      <c r="AD160" s="41"/>
      <c r="AE160" s="41"/>
      <c r="AR160" s="227" t="s">
        <v>279</v>
      </c>
      <c r="AT160" s="227" t="s">
        <v>182</v>
      </c>
      <c r="AU160" s="227" t="s">
        <v>81</v>
      </c>
      <c r="AY160" s="20" t="s">
        <v>180</v>
      </c>
      <c r="BE160" s="228">
        <f>IF(N160="základní",J160,0)</f>
        <v>0</v>
      </c>
      <c r="BF160" s="228">
        <f>IF(N160="snížená",J160,0)</f>
        <v>0</v>
      </c>
      <c r="BG160" s="228">
        <f>IF(N160="zákl. přenesená",J160,0)</f>
        <v>0</v>
      </c>
      <c r="BH160" s="228">
        <f>IF(N160="sníž. přenesená",J160,0)</f>
        <v>0</v>
      </c>
      <c r="BI160" s="228">
        <f>IF(N160="nulová",J160,0)</f>
        <v>0</v>
      </c>
      <c r="BJ160" s="20" t="s">
        <v>81</v>
      </c>
      <c r="BK160" s="228">
        <f>ROUND(I160*H160,2)</f>
        <v>0</v>
      </c>
      <c r="BL160" s="20" t="s">
        <v>279</v>
      </c>
      <c r="BM160" s="227" t="s">
        <v>654</v>
      </c>
    </row>
    <row r="161" s="2" customFormat="1" ht="16.5" customHeight="1">
      <c r="A161" s="41"/>
      <c r="B161" s="42"/>
      <c r="C161" s="216" t="s">
        <v>74</v>
      </c>
      <c r="D161" s="216" t="s">
        <v>182</v>
      </c>
      <c r="E161" s="217" t="s">
        <v>1589</v>
      </c>
      <c r="F161" s="218" t="s">
        <v>1590</v>
      </c>
      <c r="G161" s="219" t="s">
        <v>350</v>
      </c>
      <c r="H161" s="220">
        <v>31</v>
      </c>
      <c r="I161" s="221"/>
      <c r="J161" s="222">
        <f>ROUND(I161*H161,2)</f>
        <v>0</v>
      </c>
      <c r="K161" s="218" t="s">
        <v>1570</v>
      </c>
      <c r="L161" s="47"/>
      <c r="M161" s="223" t="s">
        <v>19</v>
      </c>
      <c r="N161" s="224" t="s">
        <v>45</v>
      </c>
      <c r="O161" s="87"/>
      <c r="P161" s="225">
        <f>O161*H161</f>
        <v>0</v>
      </c>
      <c r="Q161" s="225">
        <v>0</v>
      </c>
      <c r="R161" s="225">
        <f>Q161*H161</f>
        <v>0</v>
      </c>
      <c r="S161" s="225">
        <v>0</v>
      </c>
      <c r="T161" s="226">
        <f>S161*H161</f>
        <v>0</v>
      </c>
      <c r="U161" s="41"/>
      <c r="V161" s="41"/>
      <c r="W161" s="41"/>
      <c r="X161" s="41"/>
      <c r="Y161" s="41"/>
      <c r="Z161" s="41"/>
      <c r="AA161" s="41"/>
      <c r="AB161" s="41"/>
      <c r="AC161" s="41"/>
      <c r="AD161" s="41"/>
      <c r="AE161" s="41"/>
      <c r="AR161" s="227" t="s">
        <v>279</v>
      </c>
      <c r="AT161" s="227" t="s">
        <v>182</v>
      </c>
      <c r="AU161" s="227" t="s">
        <v>81</v>
      </c>
      <c r="AY161" s="20" t="s">
        <v>180</v>
      </c>
      <c r="BE161" s="228">
        <f>IF(N161="základní",J161,0)</f>
        <v>0</v>
      </c>
      <c r="BF161" s="228">
        <f>IF(N161="snížená",J161,0)</f>
        <v>0</v>
      </c>
      <c r="BG161" s="228">
        <f>IF(N161="zákl. přenesená",J161,0)</f>
        <v>0</v>
      </c>
      <c r="BH161" s="228">
        <f>IF(N161="sníž. přenesená",J161,0)</f>
        <v>0</v>
      </c>
      <c r="BI161" s="228">
        <f>IF(N161="nulová",J161,0)</f>
        <v>0</v>
      </c>
      <c r="BJ161" s="20" t="s">
        <v>81</v>
      </c>
      <c r="BK161" s="228">
        <f>ROUND(I161*H161,2)</f>
        <v>0</v>
      </c>
      <c r="BL161" s="20" t="s">
        <v>279</v>
      </c>
      <c r="BM161" s="227" t="s">
        <v>668</v>
      </c>
    </row>
    <row r="162" s="2" customFormat="1" ht="16.5" customHeight="1">
      <c r="A162" s="41"/>
      <c r="B162" s="42"/>
      <c r="C162" s="216" t="s">
        <v>74</v>
      </c>
      <c r="D162" s="216" t="s">
        <v>182</v>
      </c>
      <c r="E162" s="217" t="s">
        <v>1591</v>
      </c>
      <c r="F162" s="218" t="s">
        <v>1592</v>
      </c>
      <c r="G162" s="219" t="s">
        <v>386</v>
      </c>
      <c r="H162" s="220">
        <v>1</v>
      </c>
      <c r="I162" s="221"/>
      <c r="J162" s="222">
        <f>ROUND(I162*H162,2)</f>
        <v>0</v>
      </c>
      <c r="K162" s="218" t="s">
        <v>1570</v>
      </c>
      <c r="L162" s="47"/>
      <c r="M162" s="223" t="s">
        <v>19</v>
      </c>
      <c r="N162" s="224" t="s">
        <v>45</v>
      </c>
      <c r="O162" s="87"/>
      <c r="P162" s="225">
        <f>O162*H162</f>
        <v>0</v>
      </c>
      <c r="Q162" s="225">
        <v>0</v>
      </c>
      <c r="R162" s="225">
        <f>Q162*H162</f>
        <v>0</v>
      </c>
      <c r="S162" s="225">
        <v>0</v>
      </c>
      <c r="T162" s="226">
        <f>S162*H162</f>
        <v>0</v>
      </c>
      <c r="U162" s="41"/>
      <c r="V162" s="41"/>
      <c r="W162" s="41"/>
      <c r="X162" s="41"/>
      <c r="Y162" s="41"/>
      <c r="Z162" s="41"/>
      <c r="AA162" s="41"/>
      <c r="AB162" s="41"/>
      <c r="AC162" s="41"/>
      <c r="AD162" s="41"/>
      <c r="AE162" s="41"/>
      <c r="AR162" s="227" t="s">
        <v>279</v>
      </c>
      <c r="AT162" s="227" t="s">
        <v>182</v>
      </c>
      <c r="AU162" s="227" t="s">
        <v>81</v>
      </c>
      <c r="AY162" s="20" t="s">
        <v>180</v>
      </c>
      <c r="BE162" s="228">
        <f>IF(N162="základní",J162,0)</f>
        <v>0</v>
      </c>
      <c r="BF162" s="228">
        <f>IF(N162="snížená",J162,0)</f>
        <v>0</v>
      </c>
      <c r="BG162" s="228">
        <f>IF(N162="zákl. přenesená",J162,0)</f>
        <v>0</v>
      </c>
      <c r="BH162" s="228">
        <f>IF(N162="sníž. přenesená",J162,0)</f>
        <v>0</v>
      </c>
      <c r="BI162" s="228">
        <f>IF(N162="nulová",J162,0)</f>
        <v>0</v>
      </c>
      <c r="BJ162" s="20" t="s">
        <v>81</v>
      </c>
      <c r="BK162" s="228">
        <f>ROUND(I162*H162,2)</f>
        <v>0</v>
      </c>
      <c r="BL162" s="20" t="s">
        <v>279</v>
      </c>
      <c r="BM162" s="227" t="s">
        <v>684</v>
      </c>
    </row>
    <row r="163" s="2" customFormat="1" ht="16.5" customHeight="1">
      <c r="A163" s="41"/>
      <c r="B163" s="42"/>
      <c r="C163" s="216" t="s">
        <v>74</v>
      </c>
      <c r="D163" s="216" t="s">
        <v>182</v>
      </c>
      <c r="E163" s="217" t="s">
        <v>1593</v>
      </c>
      <c r="F163" s="218" t="s">
        <v>1594</v>
      </c>
      <c r="G163" s="219" t="s">
        <v>386</v>
      </c>
      <c r="H163" s="220">
        <v>4</v>
      </c>
      <c r="I163" s="221"/>
      <c r="J163" s="222">
        <f>ROUND(I163*H163,2)</f>
        <v>0</v>
      </c>
      <c r="K163" s="218" t="s">
        <v>1501</v>
      </c>
      <c r="L163" s="47"/>
      <c r="M163" s="223" t="s">
        <v>19</v>
      </c>
      <c r="N163" s="224" t="s">
        <v>45</v>
      </c>
      <c r="O163" s="87"/>
      <c r="P163" s="225">
        <f>O163*H163</f>
        <v>0</v>
      </c>
      <c r="Q163" s="225">
        <v>0</v>
      </c>
      <c r="R163" s="225">
        <f>Q163*H163</f>
        <v>0</v>
      </c>
      <c r="S163" s="225">
        <v>0</v>
      </c>
      <c r="T163" s="226">
        <f>S163*H163</f>
        <v>0</v>
      </c>
      <c r="U163" s="41"/>
      <c r="V163" s="41"/>
      <c r="W163" s="41"/>
      <c r="X163" s="41"/>
      <c r="Y163" s="41"/>
      <c r="Z163" s="41"/>
      <c r="AA163" s="41"/>
      <c r="AB163" s="41"/>
      <c r="AC163" s="41"/>
      <c r="AD163" s="41"/>
      <c r="AE163" s="41"/>
      <c r="AR163" s="227" t="s">
        <v>279</v>
      </c>
      <c r="AT163" s="227" t="s">
        <v>182</v>
      </c>
      <c r="AU163" s="227" t="s">
        <v>81</v>
      </c>
      <c r="AY163" s="20" t="s">
        <v>180</v>
      </c>
      <c r="BE163" s="228">
        <f>IF(N163="základní",J163,0)</f>
        <v>0</v>
      </c>
      <c r="BF163" s="228">
        <f>IF(N163="snížená",J163,0)</f>
        <v>0</v>
      </c>
      <c r="BG163" s="228">
        <f>IF(N163="zákl. přenesená",J163,0)</f>
        <v>0</v>
      </c>
      <c r="BH163" s="228">
        <f>IF(N163="sníž. přenesená",J163,0)</f>
        <v>0</v>
      </c>
      <c r="BI163" s="228">
        <f>IF(N163="nulová",J163,0)</f>
        <v>0</v>
      </c>
      <c r="BJ163" s="20" t="s">
        <v>81</v>
      </c>
      <c r="BK163" s="228">
        <f>ROUND(I163*H163,2)</f>
        <v>0</v>
      </c>
      <c r="BL163" s="20" t="s">
        <v>279</v>
      </c>
      <c r="BM163" s="227" t="s">
        <v>694</v>
      </c>
    </row>
    <row r="164" s="12" customFormat="1" ht="25.92" customHeight="1">
      <c r="A164" s="12"/>
      <c r="B164" s="200"/>
      <c r="C164" s="201"/>
      <c r="D164" s="202" t="s">
        <v>73</v>
      </c>
      <c r="E164" s="203" t="s">
        <v>632</v>
      </c>
      <c r="F164" s="203" t="s">
        <v>1595</v>
      </c>
      <c r="G164" s="201"/>
      <c r="H164" s="201"/>
      <c r="I164" s="204"/>
      <c r="J164" s="205">
        <f>BK164</f>
        <v>0</v>
      </c>
      <c r="K164" s="201"/>
      <c r="L164" s="206"/>
      <c r="M164" s="207"/>
      <c r="N164" s="208"/>
      <c r="O164" s="208"/>
      <c r="P164" s="209">
        <f>SUM(P165:P179)</f>
        <v>0</v>
      </c>
      <c r="Q164" s="208"/>
      <c r="R164" s="209">
        <f>SUM(R165:R179)</f>
        <v>0</v>
      </c>
      <c r="S164" s="208"/>
      <c r="T164" s="210">
        <f>SUM(T165:T179)</f>
        <v>0</v>
      </c>
      <c r="U164" s="12"/>
      <c r="V164" s="12"/>
      <c r="W164" s="12"/>
      <c r="X164" s="12"/>
      <c r="Y164" s="12"/>
      <c r="Z164" s="12"/>
      <c r="AA164" s="12"/>
      <c r="AB164" s="12"/>
      <c r="AC164" s="12"/>
      <c r="AD164" s="12"/>
      <c r="AE164" s="12"/>
      <c r="AR164" s="211" t="s">
        <v>83</v>
      </c>
      <c r="AT164" s="212" t="s">
        <v>73</v>
      </c>
      <c r="AU164" s="212" t="s">
        <v>74</v>
      </c>
      <c r="AY164" s="211" t="s">
        <v>180</v>
      </c>
      <c r="BK164" s="213">
        <f>SUM(BK165:BK179)</f>
        <v>0</v>
      </c>
    </row>
    <row r="165" s="2" customFormat="1" ht="16.5" customHeight="1">
      <c r="A165" s="41"/>
      <c r="B165" s="42"/>
      <c r="C165" s="216" t="s">
        <v>74</v>
      </c>
      <c r="D165" s="216" t="s">
        <v>182</v>
      </c>
      <c r="E165" s="217" t="s">
        <v>1596</v>
      </c>
      <c r="F165" s="218" t="s">
        <v>1597</v>
      </c>
      <c r="G165" s="219" t="s">
        <v>350</v>
      </c>
      <c r="H165" s="220">
        <v>19</v>
      </c>
      <c r="I165" s="221"/>
      <c r="J165" s="222">
        <f>ROUND(I165*H165,2)</f>
        <v>0</v>
      </c>
      <c r="K165" s="218" t="s">
        <v>1570</v>
      </c>
      <c r="L165" s="47"/>
      <c r="M165" s="223" t="s">
        <v>19</v>
      </c>
      <c r="N165" s="224" t="s">
        <v>45</v>
      </c>
      <c r="O165" s="87"/>
      <c r="P165" s="225">
        <f>O165*H165</f>
        <v>0</v>
      </c>
      <c r="Q165" s="225">
        <v>0</v>
      </c>
      <c r="R165" s="225">
        <f>Q165*H165</f>
        <v>0</v>
      </c>
      <c r="S165" s="225">
        <v>0</v>
      </c>
      <c r="T165" s="226">
        <f>S165*H165</f>
        <v>0</v>
      </c>
      <c r="U165" s="41"/>
      <c r="V165" s="41"/>
      <c r="W165" s="41"/>
      <c r="X165" s="41"/>
      <c r="Y165" s="41"/>
      <c r="Z165" s="41"/>
      <c r="AA165" s="41"/>
      <c r="AB165" s="41"/>
      <c r="AC165" s="41"/>
      <c r="AD165" s="41"/>
      <c r="AE165" s="41"/>
      <c r="AR165" s="227" t="s">
        <v>279</v>
      </c>
      <c r="AT165" s="227" t="s">
        <v>182</v>
      </c>
      <c r="AU165" s="227" t="s">
        <v>81</v>
      </c>
      <c r="AY165" s="20" t="s">
        <v>180</v>
      </c>
      <c r="BE165" s="228">
        <f>IF(N165="základní",J165,0)</f>
        <v>0</v>
      </c>
      <c r="BF165" s="228">
        <f>IF(N165="snížená",J165,0)</f>
        <v>0</v>
      </c>
      <c r="BG165" s="228">
        <f>IF(N165="zákl. přenesená",J165,0)</f>
        <v>0</v>
      </c>
      <c r="BH165" s="228">
        <f>IF(N165="sníž. přenesená",J165,0)</f>
        <v>0</v>
      </c>
      <c r="BI165" s="228">
        <f>IF(N165="nulová",J165,0)</f>
        <v>0</v>
      </c>
      <c r="BJ165" s="20" t="s">
        <v>81</v>
      </c>
      <c r="BK165" s="228">
        <f>ROUND(I165*H165,2)</f>
        <v>0</v>
      </c>
      <c r="BL165" s="20" t="s">
        <v>279</v>
      </c>
      <c r="BM165" s="227" t="s">
        <v>706</v>
      </c>
    </row>
    <row r="166" s="2" customFormat="1" ht="16.5" customHeight="1">
      <c r="A166" s="41"/>
      <c r="B166" s="42"/>
      <c r="C166" s="216" t="s">
        <v>74</v>
      </c>
      <c r="D166" s="216" t="s">
        <v>182</v>
      </c>
      <c r="E166" s="217" t="s">
        <v>1598</v>
      </c>
      <c r="F166" s="218" t="s">
        <v>1599</v>
      </c>
      <c r="G166" s="219" t="s">
        <v>350</v>
      </c>
      <c r="H166" s="220">
        <v>3</v>
      </c>
      <c r="I166" s="221"/>
      <c r="J166" s="222">
        <f>ROUND(I166*H166,2)</f>
        <v>0</v>
      </c>
      <c r="K166" s="218" t="s">
        <v>1570</v>
      </c>
      <c r="L166" s="47"/>
      <c r="M166" s="223" t="s">
        <v>19</v>
      </c>
      <c r="N166" s="224" t="s">
        <v>45</v>
      </c>
      <c r="O166" s="87"/>
      <c r="P166" s="225">
        <f>O166*H166</f>
        <v>0</v>
      </c>
      <c r="Q166" s="225">
        <v>0</v>
      </c>
      <c r="R166" s="225">
        <f>Q166*H166</f>
        <v>0</v>
      </c>
      <c r="S166" s="225">
        <v>0</v>
      </c>
      <c r="T166" s="226">
        <f>S166*H166</f>
        <v>0</v>
      </c>
      <c r="U166" s="41"/>
      <c r="V166" s="41"/>
      <c r="W166" s="41"/>
      <c r="X166" s="41"/>
      <c r="Y166" s="41"/>
      <c r="Z166" s="41"/>
      <c r="AA166" s="41"/>
      <c r="AB166" s="41"/>
      <c r="AC166" s="41"/>
      <c r="AD166" s="41"/>
      <c r="AE166" s="41"/>
      <c r="AR166" s="227" t="s">
        <v>279</v>
      </c>
      <c r="AT166" s="227" t="s">
        <v>182</v>
      </c>
      <c r="AU166" s="227" t="s">
        <v>81</v>
      </c>
      <c r="AY166" s="20" t="s">
        <v>180</v>
      </c>
      <c r="BE166" s="228">
        <f>IF(N166="základní",J166,0)</f>
        <v>0</v>
      </c>
      <c r="BF166" s="228">
        <f>IF(N166="snížená",J166,0)</f>
        <v>0</v>
      </c>
      <c r="BG166" s="228">
        <f>IF(N166="zákl. přenesená",J166,0)</f>
        <v>0</v>
      </c>
      <c r="BH166" s="228">
        <f>IF(N166="sníž. přenesená",J166,0)</f>
        <v>0</v>
      </c>
      <c r="BI166" s="228">
        <f>IF(N166="nulová",J166,0)</f>
        <v>0</v>
      </c>
      <c r="BJ166" s="20" t="s">
        <v>81</v>
      </c>
      <c r="BK166" s="228">
        <f>ROUND(I166*H166,2)</f>
        <v>0</v>
      </c>
      <c r="BL166" s="20" t="s">
        <v>279</v>
      </c>
      <c r="BM166" s="227" t="s">
        <v>719</v>
      </c>
    </row>
    <row r="167" s="2" customFormat="1" ht="16.5" customHeight="1">
      <c r="A167" s="41"/>
      <c r="B167" s="42"/>
      <c r="C167" s="216" t="s">
        <v>74</v>
      </c>
      <c r="D167" s="216" t="s">
        <v>182</v>
      </c>
      <c r="E167" s="217" t="s">
        <v>1600</v>
      </c>
      <c r="F167" s="218" t="s">
        <v>1601</v>
      </c>
      <c r="G167" s="219" t="s">
        <v>350</v>
      </c>
      <c r="H167" s="220">
        <v>38</v>
      </c>
      <c r="I167" s="221"/>
      <c r="J167" s="222">
        <f>ROUND(I167*H167,2)</f>
        <v>0</v>
      </c>
      <c r="K167" s="218" t="s">
        <v>1570</v>
      </c>
      <c r="L167" s="47"/>
      <c r="M167" s="223" t="s">
        <v>19</v>
      </c>
      <c r="N167" s="224" t="s">
        <v>45</v>
      </c>
      <c r="O167" s="87"/>
      <c r="P167" s="225">
        <f>O167*H167</f>
        <v>0</v>
      </c>
      <c r="Q167" s="225">
        <v>0</v>
      </c>
      <c r="R167" s="225">
        <f>Q167*H167</f>
        <v>0</v>
      </c>
      <c r="S167" s="225">
        <v>0</v>
      </c>
      <c r="T167" s="226">
        <f>S167*H167</f>
        <v>0</v>
      </c>
      <c r="U167" s="41"/>
      <c r="V167" s="41"/>
      <c r="W167" s="41"/>
      <c r="X167" s="41"/>
      <c r="Y167" s="41"/>
      <c r="Z167" s="41"/>
      <c r="AA167" s="41"/>
      <c r="AB167" s="41"/>
      <c r="AC167" s="41"/>
      <c r="AD167" s="41"/>
      <c r="AE167" s="41"/>
      <c r="AR167" s="227" t="s">
        <v>279</v>
      </c>
      <c r="AT167" s="227" t="s">
        <v>182</v>
      </c>
      <c r="AU167" s="227" t="s">
        <v>81</v>
      </c>
      <c r="AY167" s="20" t="s">
        <v>180</v>
      </c>
      <c r="BE167" s="228">
        <f>IF(N167="základní",J167,0)</f>
        <v>0</v>
      </c>
      <c r="BF167" s="228">
        <f>IF(N167="snížená",J167,0)</f>
        <v>0</v>
      </c>
      <c r="BG167" s="228">
        <f>IF(N167="zákl. přenesená",J167,0)</f>
        <v>0</v>
      </c>
      <c r="BH167" s="228">
        <f>IF(N167="sníž. přenesená",J167,0)</f>
        <v>0</v>
      </c>
      <c r="BI167" s="228">
        <f>IF(N167="nulová",J167,0)</f>
        <v>0</v>
      </c>
      <c r="BJ167" s="20" t="s">
        <v>81</v>
      </c>
      <c r="BK167" s="228">
        <f>ROUND(I167*H167,2)</f>
        <v>0</v>
      </c>
      <c r="BL167" s="20" t="s">
        <v>279</v>
      </c>
      <c r="BM167" s="227" t="s">
        <v>731</v>
      </c>
    </row>
    <row r="168" s="2" customFormat="1" ht="16.5" customHeight="1">
      <c r="A168" s="41"/>
      <c r="B168" s="42"/>
      <c r="C168" s="216" t="s">
        <v>74</v>
      </c>
      <c r="D168" s="216" t="s">
        <v>182</v>
      </c>
      <c r="E168" s="217" t="s">
        <v>1602</v>
      </c>
      <c r="F168" s="218" t="s">
        <v>1603</v>
      </c>
      <c r="G168" s="219" t="s">
        <v>350</v>
      </c>
      <c r="H168" s="220">
        <v>19</v>
      </c>
      <c r="I168" s="221"/>
      <c r="J168" s="222">
        <f>ROUND(I168*H168,2)</f>
        <v>0</v>
      </c>
      <c r="K168" s="218" t="s">
        <v>1570</v>
      </c>
      <c r="L168" s="47"/>
      <c r="M168" s="223" t="s">
        <v>19</v>
      </c>
      <c r="N168" s="224" t="s">
        <v>45</v>
      </c>
      <c r="O168" s="87"/>
      <c r="P168" s="225">
        <f>O168*H168</f>
        <v>0</v>
      </c>
      <c r="Q168" s="225">
        <v>0</v>
      </c>
      <c r="R168" s="225">
        <f>Q168*H168</f>
        <v>0</v>
      </c>
      <c r="S168" s="225">
        <v>0</v>
      </c>
      <c r="T168" s="226">
        <f>S168*H168</f>
        <v>0</v>
      </c>
      <c r="U168" s="41"/>
      <c r="V168" s="41"/>
      <c r="W168" s="41"/>
      <c r="X168" s="41"/>
      <c r="Y168" s="41"/>
      <c r="Z168" s="41"/>
      <c r="AA168" s="41"/>
      <c r="AB168" s="41"/>
      <c r="AC168" s="41"/>
      <c r="AD168" s="41"/>
      <c r="AE168" s="41"/>
      <c r="AR168" s="227" t="s">
        <v>279</v>
      </c>
      <c r="AT168" s="227" t="s">
        <v>182</v>
      </c>
      <c r="AU168" s="227" t="s">
        <v>81</v>
      </c>
      <c r="AY168" s="20" t="s">
        <v>180</v>
      </c>
      <c r="BE168" s="228">
        <f>IF(N168="základní",J168,0)</f>
        <v>0</v>
      </c>
      <c r="BF168" s="228">
        <f>IF(N168="snížená",J168,0)</f>
        <v>0</v>
      </c>
      <c r="BG168" s="228">
        <f>IF(N168="zákl. přenesená",J168,0)</f>
        <v>0</v>
      </c>
      <c r="BH168" s="228">
        <f>IF(N168="sníž. přenesená",J168,0)</f>
        <v>0</v>
      </c>
      <c r="BI168" s="228">
        <f>IF(N168="nulová",J168,0)</f>
        <v>0</v>
      </c>
      <c r="BJ168" s="20" t="s">
        <v>81</v>
      </c>
      <c r="BK168" s="228">
        <f>ROUND(I168*H168,2)</f>
        <v>0</v>
      </c>
      <c r="BL168" s="20" t="s">
        <v>279</v>
      </c>
      <c r="BM168" s="227" t="s">
        <v>743</v>
      </c>
    </row>
    <row r="169" s="2" customFormat="1" ht="16.5" customHeight="1">
      <c r="A169" s="41"/>
      <c r="B169" s="42"/>
      <c r="C169" s="216" t="s">
        <v>74</v>
      </c>
      <c r="D169" s="216" t="s">
        <v>182</v>
      </c>
      <c r="E169" s="217" t="s">
        <v>1604</v>
      </c>
      <c r="F169" s="218" t="s">
        <v>1605</v>
      </c>
      <c r="G169" s="219" t="s">
        <v>350</v>
      </c>
      <c r="H169" s="220">
        <v>3</v>
      </c>
      <c r="I169" s="221"/>
      <c r="J169" s="222">
        <f>ROUND(I169*H169,2)</f>
        <v>0</v>
      </c>
      <c r="K169" s="218" t="s">
        <v>1570</v>
      </c>
      <c r="L169" s="47"/>
      <c r="M169" s="223" t="s">
        <v>19</v>
      </c>
      <c r="N169" s="224" t="s">
        <v>45</v>
      </c>
      <c r="O169" s="87"/>
      <c r="P169" s="225">
        <f>O169*H169</f>
        <v>0</v>
      </c>
      <c r="Q169" s="225">
        <v>0</v>
      </c>
      <c r="R169" s="225">
        <f>Q169*H169</f>
        <v>0</v>
      </c>
      <c r="S169" s="225">
        <v>0</v>
      </c>
      <c r="T169" s="226">
        <f>S169*H169</f>
        <v>0</v>
      </c>
      <c r="U169" s="41"/>
      <c r="V169" s="41"/>
      <c r="W169" s="41"/>
      <c r="X169" s="41"/>
      <c r="Y169" s="41"/>
      <c r="Z169" s="41"/>
      <c r="AA169" s="41"/>
      <c r="AB169" s="41"/>
      <c r="AC169" s="41"/>
      <c r="AD169" s="41"/>
      <c r="AE169" s="41"/>
      <c r="AR169" s="227" t="s">
        <v>279</v>
      </c>
      <c r="AT169" s="227" t="s">
        <v>182</v>
      </c>
      <c r="AU169" s="227" t="s">
        <v>81</v>
      </c>
      <c r="AY169" s="20" t="s">
        <v>180</v>
      </c>
      <c r="BE169" s="228">
        <f>IF(N169="základní",J169,0)</f>
        <v>0</v>
      </c>
      <c r="BF169" s="228">
        <f>IF(N169="snížená",J169,0)</f>
        <v>0</v>
      </c>
      <c r="BG169" s="228">
        <f>IF(N169="zákl. přenesená",J169,0)</f>
        <v>0</v>
      </c>
      <c r="BH169" s="228">
        <f>IF(N169="sníž. přenesená",J169,0)</f>
        <v>0</v>
      </c>
      <c r="BI169" s="228">
        <f>IF(N169="nulová",J169,0)</f>
        <v>0</v>
      </c>
      <c r="BJ169" s="20" t="s">
        <v>81</v>
      </c>
      <c r="BK169" s="228">
        <f>ROUND(I169*H169,2)</f>
        <v>0</v>
      </c>
      <c r="BL169" s="20" t="s">
        <v>279</v>
      </c>
      <c r="BM169" s="227" t="s">
        <v>755</v>
      </c>
    </row>
    <row r="170" s="2" customFormat="1" ht="16.5" customHeight="1">
      <c r="A170" s="41"/>
      <c r="B170" s="42"/>
      <c r="C170" s="216" t="s">
        <v>74</v>
      </c>
      <c r="D170" s="216" t="s">
        <v>182</v>
      </c>
      <c r="E170" s="217" t="s">
        <v>1606</v>
      </c>
      <c r="F170" s="218" t="s">
        <v>1607</v>
      </c>
      <c r="G170" s="219" t="s">
        <v>350</v>
      </c>
      <c r="H170" s="220">
        <v>38</v>
      </c>
      <c r="I170" s="221"/>
      <c r="J170" s="222">
        <f>ROUND(I170*H170,2)</f>
        <v>0</v>
      </c>
      <c r="K170" s="218" t="s">
        <v>1570</v>
      </c>
      <c r="L170" s="47"/>
      <c r="M170" s="223" t="s">
        <v>19</v>
      </c>
      <c r="N170" s="224" t="s">
        <v>45</v>
      </c>
      <c r="O170" s="87"/>
      <c r="P170" s="225">
        <f>O170*H170</f>
        <v>0</v>
      </c>
      <c r="Q170" s="225">
        <v>0</v>
      </c>
      <c r="R170" s="225">
        <f>Q170*H170</f>
        <v>0</v>
      </c>
      <c r="S170" s="225">
        <v>0</v>
      </c>
      <c r="T170" s="226">
        <f>S170*H170</f>
        <v>0</v>
      </c>
      <c r="U170" s="41"/>
      <c r="V170" s="41"/>
      <c r="W170" s="41"/>
      <c r="X170" s="41"/>
      <c r="Y170" s="41"/>
      <c r="Z170" s="41"/>
      <c r="AA170" s="41"/>
      <c r="AB170" s="41"/>
      <c r="AC170" s="41"/>
      <c r="AD170" s="41"/>
      <c r="AE170" s="41"/>
      <c r="AR170" s="227" t="s">
        <v>279</v>
      </c>
      <c r="AT170" s="227" t="s">
        <v>182</v>
      </c>
      <c r="AU170" s="227" t="s">
        <v>81</v>
      </c>
      <c r="AY170" s="20" t="s">
        <v>180</v>
      </c>
      <c r="BE170" s="228">
        <f>IF(N170="základní",J170,0)</f>
        <v>0</v>
      </c>
      <c r="BF170" s="228">
        <f>IF(N170="snížená",J170,0)</f>
        <v>0</v>
      </c>
      <c r="BG170" s="228">
        <f>IF(N170="zákl. přenesená",J170,0)</f>
        <v>0</v>
      </c>
      <c r="BH170" s="228">
        <f>IF(N170="sníž. přenesená",J170,0)</f>
        <v>0</v>
      </c>
      <c r="BI170" s="228">
        <f>IF(N170="nulová",J170,0)</f>
        <v>0</v>
      </c>
      <c r="BJ170" s="20" t="s">
        <v>81</v>
      </c>
      <c r="BK170" s="228">
        <f>ROUND(I170*H170,2)</f>
        <v>0</v>
      </c>
      <c r="BL170" s="20" t="s">
        <v>279</v>
      </c>
      <c r="BM170" s="227" t="s">
        <v>769</v>
      </c>
    </row>
    <row r="171" s="2" customFormat="1" ht="16.5" customHeight="1">
      <c r="A171" s="41"/>
      <c r="B171" s="42"/>
      <c r="C171" s="216" t="s">
        <v>74</v>
      </c>
      <c r="D171" s="216" t="s">
        <v>182</v>
      </c>
      <c r="E171" s="217" t="s">
        <v>1608</v>
      </c>
      <c r="F171" s="218" t="s">
        <v>1609</v>
      </c>
      <c r="G171" s="219" t="s">
        <v>386</v>
      </c>
      <c r="H171" s="220">
        <v>2</v>
      </c>
      <c r="I171" s="221"/>
      <c r="J171" s="222">
        <f>ROUND(I171*H171,2)</f>
        <v>0</v>
      </c>
      <c r="K171" s="218" t="s">
        <v>1501</v>
      </c>
      <c r="L171" s="47"/>
      <c r="M171" s="223" t="s">
        <v>19</v>
      </c>
      <c r="N171" s="224" t="s">
        <v>45</v>
      </c>
      <c r="O171" s="87"/>
      <c r="P171" s="225">
        <f>O171*H171</f>
        <v>0</v>
      </c>
      <c r="Q171" s="225">
        <v>0</v>
      </c>
      <c r="R171" s="225">
        <f>Q171*H171</f>
        <v>0</v>
      </c>
      <c r="S171" s="225">
        <v>0</v>
      </c>
      <c r="T171" s="226">
        <f>S171*H171</f>
        <v>0</v>
      </c>
      <c r="U171" s="41"/>
      <c r="V171" s="41"/>
      <c r="W171" s="41"/>
      <c r="X171" s="41"/>
      <c r="Y171" s="41"/>
      <c r="Z171" s="41"/>
      <c r="AA171" s="41"/>
      <c r="AB171" s="41"/>
      <c r="AC171" s="41"/>
      <c r="AD171" s="41"/>
      <c r="AE171" s="41"/>
      <c r="AR171" s="227" t="s">
        <v>279</v>
      </c>
      <c r="AT171" s="227" t="s">
        <v>182</v>
      </c>
      <c r="AU171" s="227" t="s">
        <v>81</v>
      </c>
      <c r="AY171" s="20" t="s">
        <v>180</v>
      </c>
      <c r="BE171" s="228">
        <f>IF(N171="základní",J171,0)</f>
        <v>0</v>
      </c>
      <c r="BF171" s="228">
        <f>IF(N171="snížená",J171,0)</f>
        <v>0</v>
      </c>
      <c r="BG171" s="228">
        <f>IF(N171="zákl. přenesená",J171,0)</f>
        <v>0</v>
      </c>
      <c r="BH171" s="228">
        <f>IF(N171="sníž. přenesená",J171,0)</f>
        <v>0</v>
      </c>
      <c r="BI171" s="228">
        <f>IF(N171="nulová",J171,0)</f>
        <v>0</v>
      </c>
      <c r="BJ171" s="20" t="s">
        <v>81</v>
      </c>
      <c r="BK171" s="228">
        <f>ROUND(I171*H171,2)</f>
        <v>0</v>
      </c>
      <c r="BL171" s="20" t="s">
        <v>279</v>
      </c>
      <c r="BM171" s="227" t="s">
        <v>781</v>
      </c>
    </row>
    <row r="172" s="2" customFormat="1" ht="16.5" customHeight="1">
      <c r="A172" s="41"/>
      <c r="B172" s="42"/>
      <c r="C172" s="216" t="s">
        <v>74</v>
      </c>
      <c r="D172" s="216" t="s">
        <v>182</v>
      </c>
      <c r="E172" s="217" t="s">
        <v>1610</v>
      </c>
      <c r="F172" s="218" t="s">
        <v>1611</v>
      </c>
      <c r="G172" s="219" t="s">
        <v>386</v>
      </c>
      <c r="H172" s="220">
        <v>1</v>
      </c>
      <c r="I172" s="221"/>
      <c r="J172" s="222">
        <f>ROUND(I172*H172,2)</f>
        <v>0</v>
      </c>
      <c r="K172" s="218" t="s">
        <v>1570</v>
      </c>
      <c r="L172" s="47"/>
      <c r="M172" s="223" t="s">
        <v>19</v>
      </c>
      <c r="N172" s="224" t="s">
        <v>45</v>
      </c>
      <c r="O172" s="87"/>
      <c r="P172" s="225">
        <f>O172*H172</f>
        <v>0</v>
      </c>
      <c r="Q172" s="225">
        <v>0</v>
      </c>
      <c r="R172" s="225">
        <f>Q172*H172</f>
        <v>0</v>
      </c>
      <c r="S172" s="225">
        <v>0</v>
      </c>
      <c r="T172" s="226">
        <f>S172*H172</f>
        <v>0</v>
      </c>
      <c r="U172" s="41"/>
      <c r="V172" s="41"/>
      <c r="W172" s="41"/>
      <c r="X172" s="41"/>
      <c r="Y172" s="41"/>
      <c r="Z172" s="41"/>
      <c r="AA172" s="41"/>
      <c r="AB172" s="41"/>
      <c r="AC172" s="41"/>
      <c r="AD172" s="41"/>
      <c r="AE172" s="41"/>
      <c r="AR172" s="227" t="s">
        <v>279</v>
      </c>
      <c r="AT172" s="227" t="s">
        <v>182</v>
      </c>
      <c r="AU172" s="227" t="s">
        <v>81</v>
      </c>
      <c r="AY172" s="20" t="s">
        <v>180</v>
      </c>
      <c r="BE172" s="228">
        <f>IF(N172="základní",J172,0)</f>
        <v>0</v>
      </c>
      <c r="BF172" s="228">
        <f>IF(N172="snížená",J172,0)</f>
        <v>0</v>
      </c>
      <c r="BG172" s="228">
        <f>IF(N172="zákl. přenesená",J172,0)</f>
        <v>0</v>
      </c>
      <c r="BH172" s="228">
        <f>IF(N172="sníž. přenesená",J172,0)</f>
        <v>0</v>
      </c>
      <c r="BI172" s="228">
        <f>IF(N172="nulová",J172,0)</f>
        <v>0</v>
      </c>
      <c r="BJ172" s="20" t="s">
        <v>81</v>
      </c>
      <c r="BK172" s="228">
        <f>ROUND(I172*H172,2)</f>
        <v>0</v>
      </c>
      <c r="BL172" s="20" t="s">
        <v>279</v>
      </c>
      <c r="BM172" s="227" t="s">
        <v>791</v>
      </c>
    </row>
    <row r="173" s="2" customFormat="1" ht="16.5" customHeight="1">
      <c r="A173" s="41"/>
      <c r="B173" s="42"/>
      <c r="C173" s="216" t="s">
        <v>74</v>
      </c>
      <c r="D173" s="216" t="s">
        <v>182</v>
      </c>
      <c r="E173" s="217" t="s">
        <v>1612</v>
      </c>
      <c r="F173" s="218" t="s">
        <v>1613</v>
      </c>
      <c r="G173" s="219" t="s">
        <v>386</v>
      </c>
      <c r="H173" s="220">
        <v>1</v>
      </c>
      <c r="I173" s="221"/>
      <c r="J173" s="222">
        <f>ROUND(I173*H173,2)</f>
        <v>0</v>
      </c>
      <c r="K173" s="218" t="s">
        <v>1570</v>
      </c>
      <c r="L173" s="47"/>
      <c r="M173" s="223" t="s">
        <v>19</v>
      </c>
      <c r="N173" s="224" t="s">
        <v>45</v>
      </c>
      <c r="O173" s="87"/>
      <c r="P173" s="225">
        <f>O173*H173</f>
        <v>0</v>
      </c>
      <c r="Q173" s="225">
        <v>0</v>
      </c>
      <c r="R173" s="225">
        <f>Q173*H173</f>
        <v>0</v>
      </c>
      <c r="S173" s="225">
        <v>0</v>
      </c>
      <c r="T173" s="226">
        <f>S173*H173</f>
        <v>0</v>
      </c>
      <c r="U173" s="41"/>
      <c r="V173" s="41"/>
      <c r="W173" s="41"/>
      <c r="X173" s="41"/>
      <c r="Y173" s="41"/>
      <c r="Z173" s="41"/>
      <c r="AA173" s="41"/>
      <c r="AB173" s="41"/>
      <c r="AC173" s="41"/>
      <c r="AD173" s="41"/>
      <c r="AE173" s="41"/>
      <c r="AR173" s="227" t="s">
        <v>279</v>
      </c>
      <c r="AT173" s="227" t="s">
        <v>182</v>
      </c>
      <c r="AU173" s="227" t="s">
        <v>81</v>
      </c>
      <c r="AY173" s="20" t="s">
        <v>180</v>
      </c>
      <c r="BE173" s="228">
        <f>IF(N173="základní",J173,0)</f>
        <v>0</v>
      </c>
      <c r="BF173" s="228">
        <f>IF(N173="snížená",J173,0)</f>
        <v>0</v>
      </c>
      <c r="BG173" s="228">
        <f>IF(N173="zákl. přenesená",J173,0)</f>
        <v>0</v>
      </c>
      <c r="BH173" s="228">
        <f>IF(N173="sníž. přenesená",J173,0)</f>
        <v>0</v>
      </c>
      <c r="BI173" s="228">
        <f>IF(N173="nulová",J173,0)</f>
        <v>0</v>
      </c>
      <c r="BJ173" s="20" t="s">
        <v>81</v>
      </c>
      <c r="BK173" s="228">
        <f>ROUND(I173*H173,2)</f>
        <v>0</v>
      </c>
      <c r="BL173" s="20" t="s">
        <v>279</v>
      </c>
      <c r="BM173" s="227" t="s">
        <v>801</v>
      </c>
    </row>
    <row r="174" s="2" customFormat="1" ht="16.5" customHeight="1">
      <c r="A174" s="41"/>
      <c r="B174" s="42"/>
      <c r="C174" s="216" t="s">
        <v>74</v>
      </c>
      <c r="D174" s="216" t="s">
        <v>182</v>
      </c>
      <c r="E174" s="217" t="s">
        <v>1614</v>
      </c>
      <c r="F174" s="218" t="s">
        <v>1615</v>
      </c>
      <c r="G174" s="219" t="s">
        <v>386</v>
      </c>
      <c r="H174" s="220">
        <v>1</v>
      </c>
      <c r="I174" s="221"/>
      <c r="J174" s="222">
        <f>ROUND(I174*H174,2)</f>
        <v>0</v>
      </c>
      <c r="K174" s="218" t="s">
        <v>1570</v>
      </c>
      <c r="L174" s="47"/>
      <c r="M174" s="223" t="s">
        <v>19</v>
      </c>
      <c r="N174" s="224" t="s">
        <v>45</v>
      </c>
      <c r="O174" s="87"/>
      <c r="P174" s="225">
        <f>O174*H174</f>
        <v>0</v>
      </c>
      <c r="Q174" s="225">
        <v>0</v>
      </c>
      <c r="R174" s="225">
        <f>Q174*H174</f>
        <v>0</v>
      </c>
      <c r="S174" s="225">
        <v>0</v>
      </c>
      <c r="T174" s="226">
        <f>S174*H174</f>
        <v>0</v>
      </c>
      <c r="U174" s="41"/>
      <c r="V174" s="41"/>
      <c r="W174" s="41"/>
      <c r="X174" s="41"/>
      <c r="Y174" s="41"/>
      <c r="Z174" s="41"/>
      <c r="AA174" s="41"/>
      <c r="AB174" s="41"/>
      <c r="AC174" s="41"/>
      <c r="AD174" s="41"/>
      <c r="AE174" s="41"/>
      <c r="AR174" s="227" t="s">
        <v>279</v>
      </c>
      <c r="AT174" s="227" t="s">
        <v>182</v>
      </c>
      <c r="AU174" s="227" t="s">
        <v>81</v>
      </c>
      <c r="AY174" s="20" t="s">
        <v>180</v>
      </c>
      <c r="BE174" s="228">
        <f>IF(N174="základní",J174,0)</f>
        <v>0</v>
      </c>
      <c r="BF174" s="228">
        <f>IF(N174="snížená",J174,0)</f>
        <v>0</v>
      </c>
      <c r="BG174" s="228">
        <f>IF(N174="zákl. přenesená",J174,0)</f>
        <v>0</v>
      </c>
      <c r="BH174" s="228">
        <f>IF(N174="sníž. přenesená",J174,0)</f>
        <v>0</v>
      </c>
      <c r="BI174" s="228">
        <f>IF(N174="nulová",J174,0)</f>
        <v>0</v>
      </c>
      <c r="BJ174" s="20" t="s">
        <v>81</v>
      </c>
      <c r="BK174" s="228">
        <f>ROUND(I174*H174,2)</f>
        <v>0</v>
      </c>
      <c r="BL174" s="20" t="s">
        <v>279</v>
      </c>
      <c r="BM174" s="227" t="s">
        <v>811</v>
      </c>
    </row>
    <row r="175" s="2" customFormat="1">
      <c r="A175" s="41"/>
      <c r="B175" s="42"/>
      <c r="C175" s="43"/>
      <c r="D175" s="236" t="s">
        <v>672</v>
      </c>
      <c r="E175" s="43"/>
      <c r="F175" s="289" t="s">
        <v>1616</v>
      </c>
      <c r="G175" s="43"/>
      <c r="H175" s="43"/>
      <c r="I175" s="231"/>
      <c r="J175" s="43"/>
      <c r="K175" s="43"/>
      <c r="L175" s="47"/>
      <c r="M175" s="232"/>
      <c r="N175" s="233"/>
      <c r="O175" s="87"/>
      <c r="P175" s="87"/>
      <c r="Q175" s="87"/>
      <c r="R175" s="87"/>
      <c r="S175" s="87"/>
      <c r="T175" s="88"/>
      <c r="U175" s="41"/>
      <c r="V175" s="41"/>
      <c r="W175" s="41"/>
      <c r="X175" s="41"/>
      <c r="Y175" s="41"/>
      <c r="Z175" s="41"/>
      <c r="AA175" s="41"/>
      <c r="AB175" s="41"/>
      <c r="AC175" s="41"/>
      <c r="AD175" s="41"/>
      <c r="AE175" s="41"/>
      <c r="AT175" s="20" t="s">
        <v>672</v>
      </c>
      <c r="AU175" s="20" t="s">
        <v>81</v>
      </c>
    </row>
    <row r="176" s="2" customFormat="1" ht="16.5" customHeight="1">
      <c r="A176" s="41"/>
      <c r="B176" s="42"/>
      <c r="C176" s="216" t="s">
        <v>74</v>
      </c>
      <c r="D176" s="216" t="s">
        <v>182</v>
      </c>
      <c r="E176" s="217" t="s">
        <v>1617</v>
      </c>
      <c r="F176" s="218" t="s">
        <v>1618</v>
      </c>
      <c r="G176" s="219" t="s">
        <v>386</v>
      </c>
      <c r="H176" s="220">
        <v>1</v>
      </c>
      <c r="I176" s="221"/>
      <c r="J176" s="222">
        <f>ROUND(I176*H176,2)</f>
        <v>0</v>
      </c>
      <c r="K176" s="218" t="s">
        <v>1501</v>
      </c>
      <c r="L176" s="47"/>
      <c r="M176" s="223" t="s">
        <v>19</v>
      </c>
      <c r="N176" s="224" t="s">
        <v>45</v>
      </c>
      <c r="O176" s="87"/>
      <c r="P176" s="225">
        <f>O176*H176</f>
        <v>0</v>
      </c>
      <c r="Q176" s="225">
        <v>0</v>
      </c>
      <c r="R176" s="225">
        <f>Q176*H176</f>
        <v>0</v>
      </c>
      <c r="S176" s="225">
        <v>0</v>
      </c>
      <c r="T176" s="226">
        <f>S176*H176</f>
        <v>0</v>
      </c>
      <c r="U176" s="41"/>
      <c r="V176" s="41"/>
      <c r="W176" s="41"/>
      <c r="X176" s="41"/>
      <c r="Y176" s="41"/>
      <c r="Z176" s="41"/>
      <c r="AA176" s="41"/>
      <c r="AB176" s="41"/>
      <c r="AC176" s="41"/>
      <c r="AD176" s="41"/>
      <c r="AE176" s="41"/>
      <c r="AR176" s="227" t="s">
        <v>279</v>
      </c>
      <c r="AT176" s="227" t="s">
        <v>182</v>
      </c>
      <c r="AU176" s="227" t="s">
        <v>81</v>
      </c>
      <c r="AY176" s="20" t="s">
        <v>180</v>
      </c>
      <c r="BE176" s="228">
        <f>IF(N176="základní",J176,0)</f>
        <v>0</v>
      </c>
      <c r="BF176" s="228">
        <f>IF(N176="snížená",J176,0)</f>
        <v>0</v>
      </c>
      <c r="BG176" s="228">
        <f>IF(N176="zákl. přenesená",J176,0)</f>
        <v>0</v>
      </c>
      <c r="BH176" s="228">
        <f>IF(N176="sníž. přenesená",J176,0)</f>
        <v>0</v>
      </c>
      <c r="BI176" s="228">
        <f>IF(N176="nulová",J176,0)</f>
        <v>0</v>
      </c>
      <c r="BJ176" s="20" t="s">
        <v>81</v>
      </c>
      <c r="BK176" s="228">
        <f>ROUND(I176*H176,2)</f>
        <v>0</v>
      </c>
      <c r="BL176" s="20" t="s">
        <v>279</v>
      </c>
      <c r="BM176" s="227" t="s">
        <v>831</v>
      </c>
    </row>
    <row r="177" s="2" customFormat="1" ht="16.5" customHeight="1">
      <c r="A177" s="41"/>
      <c r="B177" s="42"/>
      <c r="C177" s="216" t="s">
        <v>74</v>
      </c>
      <c r="D177" s="216" t="s">
        <v>182</v>
      </c>
      <c r="E177" s="217" t="s">
        <v>1619</v>
      </c>
      <c r="F177" s="218" t="s">
        <v>1620</v>
      </c>
      <c r="G177" s="219" t="s">
        <v>386</v>
      </c>
      <c r="H177" s="220">
        <v>2</v>
      </c>
      <c r="I177" s="221"/>
      <c r="J177" s="222">
        <f>ROUND(I177*H177,2)</f>
        <v>0</v>
      </c>
      <c r="K177" s="218" t="s">
        <v>1501</v>
      </c>
      <c r="L177" s="47"/>
      <c r="M177" s="223" t="s">
        <v>19</v>
      </c>
      <c r="N177" s="224" t="s">
        <v>45</v>
      </c>
      <c r="O177" s="87"/>
      <c r="P177" s="225">
        <f>O177*H177</f>
        <v>0</v>
      </c>
      <c r="Q177" s="225">
        <v>0</v>
      </c>
      <c r="R177" s="225">
        <f>Q177*H177</f>
        <v>0</v>
      </c>
      <c r="S177" s="225">
        <v>0</v>
      </c>
      <c r="T177" s="226">
        <f>S177*H177</f>
        <v>0</v>
      </c>
      <c r="U177" s="41"/>
      <c r="V177" s="41"/>
      <c r="W177" s="41"/>
      <c r="X177" s="41"/>
      <c r="Y177" s="41"/>
      <c r="Z177" s="41"/>
      <c r="AA177" s="41"/>
      <c r="AB177" s="41"/>
      <c r="AC177" s="41"/>
      <c r="AD177" s="41"/>
      <c r="AE177" s="41"/>
      <c r="AR177" s="227" t="s">
        <v>279</v>
      </c>
      <c r="AT177" s="227" t="s">
        <v>182</v>
      </c>
      <c r="AU177" s="227" t="s">
        <v>81</v>
      </c>
      <c r="AY177" s="20" t="s">
        <v>180</v>
      </c>
      <c r="BE177" s="228">
        <f>IF(N177="základní",J177,0)</f>
        <v>0</v>
      </c>
      <c r="BF177" s="228">
        <f>IF(N177="snížená",J177,0)</f>
        <v>0</v>
      </c>
      <c r="BG177" s="228">
        <f>IF(N177="zákl. přenesená",J177,0)</f>
        <v>0</v>
      </c>
      <c r="BH177" s="228">
        <f>IF(N177="sníž. přenesená",J177,0)</f>
        <v>0</v>
      </c>
      <c r="BI177" s="228">
        <f>IF(N177="nulová",J177,0)</f>
        <v>0</v>
      </c>
      <c r="BJ177" s="20" t="s">
        <v>81</v>
      </c>
      <c r="BK177" s="228">
        <f>ROUND(I177*H177,2)</f>
        <v>0</v>
      </c>
      <c r="BL177" s="20" t="s">
        <v>279</v>
      </c>
      <c r="BM177" s="227" t="s">
        <v>840</v>
      </c>
    </row>
    <row r="178" s="2" customFormat="1" ht="16.5" customHeight="1">
      <c r="A178" s="41"/>
      <c r="B178" s="42"/>
      <c r="C178" s="216" t="s">
        <v>74</v>
      </c>
      <c r="D178" s="216" t="s">
        <v>182</v>
      </c>
      <c r="E178" s="217" t="s">
        <v>1621</v>
      </c>
      <c r="F178" s="218" t="s">
        <v>1622</v>
      </c>
      <c r="G178" s="219" t="s">
        <v>350</v>
      </c>
      <c r="H178" s="220">
        <v>60</v>
      </c>
      <c r="I178" s="221"/>
      <c r="J178" s="222">
        <f>ROUND(I178*H178,2)</f>
        <v>0</v>
      </c>
      <c r="K178" s="218" t="s">
        <v>1570</v>
      </c>
      <c r="L178" s="47"/>
      <c r="M178" s="223" t="s">
        <v>19</v>
      </c>
      <c r="N178" s="224" t="s">
        <v>45</v>
      </c>
      <c r="O178" s="87"/>
      <c r="P178" s="225">
        <f>O178*H178</f>
        <v>0</v>
      </c>
      <c r="Q178" s="225">
        <v>0</v>
      </c>
      <c r="R178" s="225">
        <f>Q178*H178</f>
        <v>0</v>
      </c>
      <c r="S178" s="225">
        <v>0</v>
      </c>
      <c r="T178" s="226">
        <f>S178*H178</f>
        <v>0</v>
      </c>
      <c r="U178" s="41"/>
      <c r="V178" s="41"/>
      <c r="W178" s="41"/>
      <c r="X178" s="41"/>
      <c r="Y178" s="41"/>
      <c r="Z178" s="41"/>
      <c r="AA178" s="41"/>
      <c r="AB178" s="41"/>
      <c r="AC178" s="41"/>
      <c r="AD178" s="41"/>
      <c r="AE178" s="41"/>
      <c r="AR178" s="227" t="s">
        <v>279</v>
      </c>
      <c r="AT178" s="227" t="s">
        <v>182</v>
      </c>
      <c r="AU178" s="227" t="s">
        <v>81</v>
      </c>
      <c r="AY178" s="20" t="s">
        <v>180</v>
      </c>
      <c r="BE178" s="228">
        <f>IF(N178="základní",J178,0)</f>
        <v>0</v>
      </c>
      <c r="BF178" s="228">
        <f>IF(N178="snížená",J178,0)</f>
        <v>0</v>
      </c>
      <c r="BG178" s="228">
        <f>IF(N178="zákl. přenesená",J178,0)</f>
        <v>0</v>
      </c>
      <c r="BH178" s="228">
        <f>IF(N178="sníž. přenesená",J178,0)</f>
        <v>0</v>
      </c>
      <c r="BI178" s="228">
        <f>IF(N178="nulová",J178,0)</f>
        <v>0</v>
      </c>
      <c r="BJ178" s="20" t="s">
        <v>81</v>
      </c>
      <c r="BK178" s="228">
        <f>ROUND(I178*H178,2)</f>
        <v>0</v>
      </c>
      <c r="BL178" s="20" t="s">
        <v>279</v>
      </c>
      <c r="BM178" s="227" t="s">
        <v>853</v>
      </c>
    </row>
    <row r="179" s="2" customFormat="1" ht="16.5" customHeight="1">
      <c r="A179" s="41"/>
      <c r="B179" s="42"/>
      <c r="C179" s="216" t="s">
        <v>74</v>
      </c>
      <c r="D179" s="216" t="s">
        <v>182</v>
      </c>
      <c r="E179" s="217" t="s">
        <v>1623</v>
      </c>
      <c r="F179" s="218" t="s">
        <v>1624</v>
      </c>
      <c r="G179" s="219" t="s">
        <v>350</v>
      </c>
      <c r="H179" s="220">
        <v>60</v>
      </c>
      <c r="I179" s="221"/>
      <c r="J179" s="222">
        <f>ROUND(I179*H179,2)</f>
        <v>0</v>
      </c>
      <c r="K179" s="218" t="s">
        <v>1570</v>
      </c>
      <c r="L179" s="47"/>
      <c r="M179" s="223" t="s">
        <v>19</v>
      </c>
      <c r="N179" s="224" t="s">
        <v>45</v>
      </c>
      <c r="O179" s="87"/>
      <c r="P179" s="225">
        <f>O179*H179</f>
        <v>0</v>
      </c>
      <c r="Q179" s="225">
        <v>0</v>
      </c>
      <c r="R179" s="225">
        <f>Q179*H179</f>
        <v>0</v>
      </c>
      <c r="S179" s="225">
        <v>0</v>
      </c>
      <c r="T179" s="226">
        <f>S179*H179</f>
        <v>0</v>
      </c>
      <c r="U179" s="41"/>
      <c r="V179" s="41"/>
      <c r="W179" s="41"/>
      <c r="X179" s="41"/>
      <c r="Y179" s="41"/>
      <c r="Z179" s="41"/>
      <c r="AA179" s="41"/>
      <c r="AB179" s="41"/>
      <c r="AC179" s="41"/>
      <c r="AD179" s="41"/>
      <c r="AE179" s="41"/>
      <c r="AR179" s="227" t="s">
        <v>279</v>
      </c>
      <c r="AT179" s="227" t="s">
        <v>182</v>
      </c>
      <c r="AU179" s="227" t="s">
        <v>81</v>
      </c>
      <c r="AY179" s="20" t="s">
        <v>180</v>
      </c>
      <c r="BE179" s="228">
        <f>IF(N179="základní",J179,0)</f>
        <v>0</v>
      </c>
      <c r="BF179" s="228">
        <f>IF(N179="snížená",J179,0)</f>
        <v>0</v>
      </c>
      <c r="BG179" s="228">
        <f>IF(N179="zákl. přenesená",J179,0)</f>
        <v>0</v>
      </c>
      <c r="BH179" s="228">
        <f>IF(N179="sníž. přenesená",J179,0)</f>
        <v>0</v>
      </c>
      <c r="BI179" s="228">
        <f>IF(N179="nulová",J179,0)</f>
        <v>0</v>
      </c>
      <c r="BJ179" s="20" t="s">
        <v>81</v>
      </c>
      <c r="BK179" s="228">
        <f>ROUND(I179*H179,2)</f>
        <v>0</v>
      </c>
      <c r="BL179" s="20" t="s">
        <v>279</v>
      </c>
      <c r="BM179" s="227" t="s">
        <v>864</v>
      </c>
    </row>
    <row r="180" s="12" customFormat="1" ht="25.92" customHeight="1">
      <c r="A180" s="12"/>
      <c r="B180" s="200"/>
      <c r="C180" s="201"/>
      <c r="D180" s="202" t="s">
        <v>73</v>
      </c>
      <c r="E180" s="203" t="s">
        <v>1625</v>
      </c>
      <c r="F180" s="203" t="s">
        <v>1626</v>
      </c>
      <c r="G180" s="201"/>
      <c r="H180" s="201"/>
      <c r="I180" s="204"/>
      <c r="J180" s="205">
        <f>BK180</f>
        <v>0</v>
      </c>
      <c r="K180" s="201"/>
      <c r="L180" s="206"/>
      <c r="M180" s="207"/>
      <c r="N180" s="208"/>
      <c r="O180" s="208"/>
      <c r="P180" s="209">
        <f>SUM(P181:P194)</f>
        <v>0</v>
      </c>
      <c r="Q180" s="208"/>
      <c r="R180" s="209">
        <f>SUM(R181:R194)</f>
        <v>0</v>
      </c>
      <c r="S180" s="208"/>
      <c r="T180" s="210">
        <f>SUM(T181:T194)</f>
        <v>0</v>
      </c>
      <c r="U180" s="12"/>
      <c r="V180" s="12"/>
      <c r="W180" s="12"/>
      <c r="X180" s="12"/>
      <c r="Y180" s="12"/>
      <c r="Z180" s="12"/>
      <c r="AA180" s="12"/>
      <c r="AB180" s="12"/>
      <c r="AC180" s="12"/>
      <c r="AD180" s="12"/>
      <c r="AE180" s="12"/>
      <c r="AR180" s="211" t="s">
        <v>83</v>
      </c>
      <c r="AT180" s="212" t="s">
        <v>73</v>
      </c>
      <c r="AU180" s="212" t="s">
        <v>74</v>
      </c>
      <c r="AY180" s="211" t="s">
        <v>180</v>
      </c>
      <c r="BK180" s="213">
        <f>SUM(BK181:BK194)</f>
        <v>0</v>
      </c>
    </row>
    <row r="181" s="2" customFormat="1" ht="16.5" customHeight="1">
      <c r="A181" s="41"/>
      <c r="B181" s="42"/>
      <c r="C181" s="216" t="s">
        <v>74</v>
      </c>
      <c r="D181" s="216" t="s">
        <v>182</v>
      </c>
      <c r="E181" s="217" t="s">
        <v>1627</v>
      </c>
      <c r="F181" s="218" t="s">
        <v>1628</v>
      </c>
      <c r="G181" s="219" t="s">
        <v>1629</v>
      </c>
      <c r="H181" s="220">
        <v>1</v>
      </c>
      <c r="I181" s="221"/>
      <c r="J181" s="222">
        <f>ROUND(I181*H181,2)</f>
        <v>0</v>
      </c>
      <c r="K181" s="218" t="s">
        <v>1570</v>
      </c>
      <c r="L181" s="47"/>
      <c r="M181" s="223" t="s">
        <v>19</v>
      </c>
      <c r="N181" s="224" t="s">
        <v>45</v>
      </c>
      <c r="O181" s="87"/>
      <c r="P181" s="225">
        <f>O181*H181</f>
        <v>0</v>
      </c>
      <c r="Q181" s="225">
        <v>0</v>
      </c>
      <c r="R181" s="225">
        <f>Q181*H181</f>
        <v>0</v>
      </c>
      <c r="S181" s="225">
        <v>0</v>
      </c>
      <c r="T181" s="226">
        <f>S181*H181</f>
        <v>0</v>
      </c>
      <c r="U181" s="41"/>
      <c r="V181" s="41"/>
      <c r="W181" s="41"/>
      <c r="X181" s="41"/>
      <c r="Y181" s="41"/>
      <c r="Z181" s="41"/>
      <c r="AA181" s="41"/>
      <c r="AB181" s="41"/>
      <c r="AC181" s="41"/>
      <c r="AD181" s="41"/>
      <c r="AE181" s="41"/>
      <c r="AR181" s="227" t="s">
        <v>279</v>
      </c>
      <c r="AT181" s="227" t="s">
        <v>182</v>
      </c>
      <c r="AU181" s="227" t="s">
        <v>81</v>
      </c>
      <c r="AY181" s="20" t="s">
        <v>180</v>
      </c>
      <c r="BE181" s="228">
        <f>IF(N181="základní",J181,0)</f>
        <v>0</v>
      </c>
      <c r="BF181" s="228">
        <f>IF(N181="snížená",J181,0)</f>
        <v>0</v>
      </c>
      <c r="BG181" s="228">
        <f>IF(N181="zákl. přenesená",J181,0)</f>
        <v>0</v>
      </c>
      <c r="BH181" s="228">
        <f>IF(N181="sníž. přenesená",J181,0)</f>
        <v>0</v>
      </c>
      <c r="BI181" s="228">
        <f>IF(N181="nulová",J181,0)</f>
        <v>0</v>
      </c>
      <c r="BJ181" s="20" t="s">
        <v>81</v>
      </c>
      <c r="BK181" s="228">
        <f>ROUND(I181*H181,2)</f>
        <v>0</v>
      </c>
      <c r="BL181" s="20" t="s">
        <v>279</v>
      </c>
      <c r="BM181" s="227" t="s">
        <v>879</v>
      </c>
    </row>
    <row r="182" s="2" customFormat="1" ht="16.5" customHeight="1">
      <c r="A182" s="41"/>
      <c r="B182" s="42"/>
      <c r="C182" s="216" t="s">
        <v>74</v>
      </c>
      <c r="D182" s="216" t="s">
        <v>182</v>
      </c>
      <c r="E182" s="217" t="s">
        <v>1630</v>
      </c>
      <c r="F182" s="218" t="s">
        <v>1631</v>
      </c>
      <c r="G182" s="219" t="s">
        <v>1629</v>
      </c>
      <c r="H182" s="220">
        <v>5</v>
      </c>
      <c r="I182" s="221"/>
      <c r="J182" s="222">
        <f>ROUND(I182*H182,2)</f>
        <v>0</v>
      </c>
      <c r="K182" s="218" t="s">
        <v>1570</v>
      </c>
      <c r="L182" s="47"/>
      <c r="M182" s="223" t="s">
        <v>19</v>
      </c>
      <c r="N182" s="224" t="s">
        <v>45</v>
      </c>
      <c r="O182" s="87"/>
      <c r="P182" s="225">
        <f>O182*H182</f>
        <v>0</v>
      </c>
      <c r="Q182" s="225">
        <v>0</v>
      </c>
      <c r="R182" s="225">
        <f>Q182*H182</f>
        <v>0</v>
      </c>
      <c r="S182" s="225">
        <v>0</v>
      </c>
      <c r="T182" s="226">
        <f>S182*H182</f>
        <v>0</v>
      </c>
      <c r="U182" s="41"/>
      <c r="V182" s="41"/>
      <c r="W182" s="41"/>
      <c r="X182" s="41"/>
      <c r="Y182" s="41"/>
      <c r="Z182" s="41"/>
      <c r="AA182" s="41"/>
      <c r="AB182" s="41"/>
      <c r="AC182" s="41"/>
      <c r="AD182" s="41"/>
      <c r="AE182" s="41"/>
      <c r="AR182" s="227" t="s">
        <v>279</v>
      </c>
      <c r="AT182" s="227" t="s">
        <v>182</v>
      </c>
      <c r="AU182" s="227" t="s">
        <v>81</v>
      </c>
      <c r="AY182" s="20" t="s">
        <v>180</v>
      </c>
      <c r="BE182" s="228">
        <f>IF(N182="základní",J182,0)</f>
        <v>0</v>
      </c>
      <c r="BF182" s="228">
        <f>IF(N182="snížená",J182,0)</f>
        <v>0</v>
      </c>
      <c r="BG182" s="228">
        <f>IF(N182="zákl. přenesená",J182,0)</f>
        <v>0</v>
      </c>
      <c r="BH182" s="228">
        <f>IF(N182="sníž. přenesená",J182,0)</f>
        <v>0</v>
      </c>
      <c r="BI182" s="228">
        <f>IF(N182="nulová",J182,0)</f>
        <v>0</v>
      </c>
      <c r="BJ182" s="20" t="s">
        <v>81</v>
      </c>
      <c r="BK182" s="228">
        <f>ROUND(I182*H182,2)</f>
        <v>0</v>
      </c>
      <c r="BL182" s="20" t="s">
        <v>279</v>
      </c>
      <c r="BM182" s="227" t="s">
        <v>891</v>
      </c>
    </row>
    <row r="183" s="2" customFormat="1" ht="16.5" customHeight="1">
      <c r="A183" s="41"/>
      <c r="B183" s="42"/>
      <c r="C183" s="216" t="s">
        <v>74</v>
      </c>
      <c r="D183" s="216" t="s">
        <v>182</v>
      </c>
      <c r="E183" s="217" t="s">
        <v>1632</v>
      </c>
      <c r="F183" s="218" t="s">
        <v>1633</v>
      </c>
      <c r="G183" s="219" t="s">
        <v>1629</v>
      </c>
      <c r="H183" s="220">
        <v>4</v>
      </c>
      <c r="I183" s="221"/>
      <c r="J183" s="222">
        <f>ROUND(I183*H183,2)</f>
        <v>0</v>
      </c>
      <c r="K183" s="218" t="s">
        <v>1570</v>
      </c>
      <c r="L183" s="47"/>
      <c r="M183" s="223" t="s">
        <v>19</v>
      </c>
      <c r="N183" s="224" t="s">
        <v>45</v>
      </c>
      <c r="O183" s="87"/>
      <c r="P183" s="225">
        <f>O183*H183</f>
        <v>0</v>
      </c>
      <c r="Q183" s="225">
        <v>0</v>
      </c>
      <c r="R183" s="225">
        <f>Q183*H183</f>
        <v>0</v>
      </c>
      <c r="S183" s="225">
        <v>0</v>
      </c>
      <c r="T183" s="226">
        <f>S183*H183</f>
        <v>0</v>
      </c>
      <c r="U183" s="41"/>
      <c r="V183" s="41"/>
      <c r="W183" s="41"/>
      <c r="X183" s="41"/>
      <c r="Y183" s="41"/>
      <c r="Z183" s="41"/>
      <c r="AA183" s="41"/>
      <c r="AB183" s="41"/>
      <c r="AC183" s="41"/>
      <c r="AD183" s="41"/>
      <c r="AE183" s="41"/>
      <c r="AR183" s="227" t="s">
        <v>279</v>
      </c>
      <c r="AT183" s="227" t="s">
        <v>182</v>
      </c>
      <c r="AU183" s="227" t="s">
        <v>81</v>
      </c>
      <c r="AY183" s="20" t="s">
        <v>180</v>
      </c>
      <c r="BE183" s="228">
        <f>IF(N183="základní",J183,0)</f>
        <v>0</v>
      </c>
      <c r="BF183" s="228">
        <f>IF(N183="snížená",J183,0)</f>
        <v>0</v>
      </c>
      <c r="BG183" s="228">
        <f>IF(N183="zákl. přenesená",J183,0)</f>
        <v>0</v>
      </c>
      <c r="BH183" s="228">
        <f>IF(N183="sníž. přenesená",J183,0)</f>
        <v>0</v>
      </c>
      <c r="BI183" s="228">
        <f>IF(N183="nulová",J183,0)</f>
        <v>0</v>
      </c>
      <c r="BJ183" s="20" t="s">
        <v>81</v>
      </c>
      <c r="BK183" s="228">
        <f>ROUND(I183*H183,2)</f>
        <v>0</v>
      </c>
      <c r="BL183" s="20" t="s">
        <v>279</v>
      </c>
      <c r="BM183" s="227" t="s">
        <v>904</v>
      </c>
    </row>
    <row r="184" s="2" customFormat="1" ht="16.5" customHeight="1">
      <c r="A184" s="41"/>
      <c r="B184" s="42"/>
      <c r="C184" s="216" t="s">
        <v>74</v>
      </c>
      <c r="D184" s="216" t="s">
        <v>182</v>
      </c>
      <c r="E184" s="217" t="s">
        <v>1634</v>
      </c>
      <c r="F184" s="218" t="s">
        <v>1635</v>
      </c>
      <c r="G184" s="219" t="s">
        <v>386</v>
      </c>
      <c r="H184" s="220">
        <v>5</v>
      </c>
      <c r="I184" s="221"/>
      <c r="J184" s="222">
        <f>ROUND(I184*H184,2)</f>
        <v>0</v>
      </c>
      <c r="K184" s="218" t="s">
        <v>1570</v>
      </c>
      <c r="L184" s="47"/>
      <c r="M184" s="223" t="s">
        <v>19</v>
      </c>
      <c r="N184" s="224" t="s">
        <v>45</v>
      </c>
      <c r="O184" s="87"/>
      <c r="P184" s="225">
        <f>O184*H184</f>
        <v>0</v>
      </c>
      <c r="Q184" s="225">
        <v>0</v>
      </c>
      <c r="R184" s="225">
        <f>Q184*H184</f>
        <v>0</v>
      </c>
      <c r="S184" s="225">
        <v>0</v>
      </c>
      <c r="T184" s="226">
        <f>S184*H184</f>
        <v>0</v>
      </c>
      <c r="U184" s="41"/>
      <c r="V184" s="41"/>
      <c r="W184" s="41"/>
      <c r="X184" s="41"/>
      <c r="Y184" s="41"/>
      <c r="Z184" s="41"/>
      <c r="AA184" s="41"/>
      <c r="AB184" s="41"/>
      <c r="AC184" s="41"/>
      <c r="AD184" s="41"/>
      <c r="AE184" s="41"/>
      <c r="AR184" s="227" t="s">
        <v>279</v>
      </c>
      <c r="AT184" s="227" t="s">
        <v>182</v>
      </c>
      <c r="AU184" s="227" t="s">
        <v>81</v>
      </c>
      <c r="AY184" s="20" t="s">
        <v>180</v>
      </c>
      <c r="BE184" s="228">
        <f>IF(N184="základní",J184,0)</f>
        <v>0</v>
      </c>
      <c r="BF184" s="228">
        <f>IF(N184="snížená",J184,0)</f>
        <v>0</v>
      </c>
      <c r="BG184" s="228">
        <f>IF(N184="zákl. přenesená",J184,0)</f>
        <v>0</v>
      </c>
      <c r="BH184" s="228">
        <f>IF(N184="sníž. přenesená",J184,0)</f>
        <v>0</v>
      </c>
      <c r="BI184" s="228">
        <f>IF(N184="nulová",J184,0)</f>
        <v>0</v>
      </c>
      <c r="BJ184" s="20" t="s">
        <v>81</v>
      </c>
      <c r="BK184" s="228">
        <f>ROUND(I184*H184,2)</f>
        <v>0</v>
      </c>
      <c r="BL184" s="20" t="s">
        <v>279</v>
      </c>
      <c r="BM184" s="227" t="s">
        <v>915</v>
      </c>
    </row>
    <row r="185" s="2" customFormat="1">
      <c r="A185" s="41"/>
      <c r="B185" s="42"/>
      <c r="C185" s="43"/>
      <c r="D185" s="236" t="s">
        <v>672</v>
      </c>
      <c r="E185" s="43"/>
      <c r="F185" s="289" t="s">
        <v>1616</v>
      </c>
      <c r="G185" s="43"/>
      <c r="H185" s="43"/>
      <c r="I185" s="231"/>
      <c r="J185" s="43"/>
      <c r="K185" s="43"/>
      <c r="L185" s="47"/>
      <c r="M185" s="232"/>
      <c r="N185" s="233"/>
      <c r="O185" s="87"/>
      <c r="P185" s="87"/>
      <c r="Q185" s="87"/>
      <c r="R185" s="87"/>
      <c r="S185" s="87"/>
      <c r="T185" s="88"/>
      <c r="U185" s="41"/>
      <c r="V185" s="41"/>
      <c r="W185" s="41"/>
      <c r="X185" s="41"/>
      <c r="Y185" s="41"/>
      <c r="Z185" s="41"/>
      <c r="AA185" s="41"/>
      <c r="AB185" s="41"/>
      <c r="AC185" s="41"/>
      <c r="AD185" s="41"/>
      <c r="AE185" s="41"/>
      <c r="AT185" s="20" t="s">
        <v>672</v>
      </c>
      <c r="AU185" s="20" t="s">
        <v>81</v>
      </c>
    </row>
    <row r="186" s="2" customFormat="1" ht="16.5" customHeight="1">
      <c r="A186" s="41"/>
      <c r="B186" s="42"/>
      <c r="C186" s="216" t="s">
        <v>74</v>
      </c>
      <c r="D186" s="216" t="s">
        <v>182</v>
      </c>
      <c r="E186" s="217" t="s">
        <v>1636</v>
      </c>
      <c r="F186" s="218" t="s">
        <v>1637</v>
      </c>
      <c r="G186" s="219" t="s">
        <v>386</v>
      </c>
      <c r="H186" s="220">
        <v>5</v>
      </c>
      <c r="I186" s="221"/>
      <c r="J186" s="222">
        <f>ROUND(I186*H186,2)</f>
        <v>0</v>
      </c>
      <c r="K186" s="218" t="s">
        <v>1570</v>
      </c>
      <c r="L186" s="47"/>
      <c r="M186" s="223" t="s">
        <v>19</v>
      </c>
      <c r="N186" s="224" t="s">
        <v>45</v>
      </c>
      <c r="O186" s="87"/>
      <c r="P186" s="225">
        <f>O186*H186</f>
        <v>0</v>
      </c>
      <c r="Q186" s="225">
        <v>0</v>
      </c>
      <c r="R186" s="225">
        <f>Q186*H186</f>
        <v>0</v>
      </c>
      <c r="S186" s="225">
        <v>0</v>
      </c>
      <c r="T186" s="226">
        <f>S186*H186</f>
        <v>0</v>
      </c>
      <c r="U186" s="41"/>
      <c r="V186" s="41"/>
      <c r="W186" s="41"/>
      <c r="X186" s="41"/>
      <c r="Y186" s="41"/>
      <c r="Z186" s="41"/>
      <c r="AA186" s="41"/>
      <c r="AB186" s="41"/>
      <c r="AC186" s="41"/>
      <c r="AD186" s="41"/>
      <c r="AE186" s="41"/>
      <c r="AR186" s="227" t="s">
        <v>279</v>
      </c>
      <c r="AT186" s="227" t="s">
        <v>182</v>
      </c>
      <c r="AU186" s="227" t="s">
        <v>81</v>
      </c>
      <c r="AY186" s="20" t="s">
        <v>180</v>
      </c>
      <c r="BE186" s="228">
        <f>IF(N186="základní",J186,0)</f>
        <v>0</v>
      </c>
      <c r="BF186" s="228">
        <f>IF(N186="snížená",J186,0)</f>
        <v>0</v>
      </c>
      <c r="BG186" s="228">
        <f>IF(N186="zákl. přenesená",J186,0)</f>
        <v>0</v>
      </c>
      <c r="BH186" s="228">
        <f>IF(N186="sníž. přenesená",J186,0)</f>
        <v>0</v>
      </c>
      <c r="BI186" s="228">
        <f>IF(N186="nulová",J186,0)</f>
        <v>0</v>
      </c>
      <c r="BJ186" s="20" t="s">
        <v>81</v>
      </c>
      <c r="BK186" s="228">
        <f>ROUND(I186*H186,2)</f>
        <v>0</v>
      </c>
      <c r="BL186" s="20" t="s">
        <v>279</v>
      </c>
      <c r="BM186" s="227" t="s">
        <v>927</v>
      </c>
    </row>
    <row r="187" s="2" customFormat="1" ht="16.5" customHeight="1">
      <c r="A187" s="41"/>
      <c r="B187" s="42"/>
      <c r="C187" s="216" t="s">
        <v>74</v>
      </c>
      <c r="D187" s="216" t="s">
        <v>182</v>
      </c>
      <c r="E187" s="217" t="s">
        <v>1638</v>
      </c>
      <c r="F187" s="218" t="s">
        <v>1639</v>
      </c>
      <c r="G187" s="219" t="s">
        <v>1629</v>
      </c>
      <c r="H187" s="220">
        <v>10</v>
      </c>
      <c r="I187" s="221"/>
      <c r="J187" s="222">
        <f>ROUND(I187*H187,2)</f>
        <v>0</v>
      </c>
      <c r="K187" s="218" t="s">
        <v>1570</v>
      </c>
      <c r="L187" s="47"/>
      <c r="M187" s="223" t="s">
        <v>19</v>
      </c>
      <c r="N187" s="224" t="s">
        <v>45</v>
      </c>
      <c r="O187" s="87"/>
      <c r="P187" s="225">
        <f>O187*H187</f>
        <v>0</v>
      </c>
      <c r="Q187" s="225">
        <v>0</v>
      </c>
      <c r="R187" s="225">
        <f>Q187*H187</f>
        <v>0</v>
      </c>
      <c r="S187" s="225">
        <v>0</v>
      </c>
      <c r="T187" s="226">
        <f>S187*H187</f>
        <v>0</v>
      </c>
      <c r="U187" s="41"/>
      <c r="V187" s="41"/>
      <c r="W187" s="41"/>
      <c r="X187" s="41"/>
      <c r="Y187" s="41"/>
      <c r="Z187" s="41"/>
      <c r="AA187" s="41"/>
      <c r="AB187" s="41"/>
      <c r="AC187" s="41"/>
      <c r="AD187" s="41"/>
      <c r="AE187" s="41"/>
      <c r="AR187" s="227" t="s">
        <v>279</v>
      </c>
      <c r="AT187" s="227" t="s">
        <v>182</v>
      </c>
      <c r="AU187" s="227" t="s">
        <v>81</v>
      </c>
      <c r="AY187" s="20" t="s">
        <v>180</v>
      </c>
      <c r="BE187" s="228">
        <f>IF(N187="základní",J187,0)</f>
        <v>0</v>
      </c>
      <c r="BF187" s="228">
        <f>IF(N187="snížená",J187,0)</f>
        <v>0</v>
      </c>
      <c r="BG187" s="228">
        <f>IF(N187="zákl. přenesená",J187,0)</f>
        <v>0</v>
      </c>
      <c r="BH187" s="228">
        <f>IF(N187="sníž. přenesená",J187,0)</f>
        <v>0</v>
      </c>
      <c r="BI187" s="228">
        <f>IF(N187="nulová",J187,0)</f>
        <v>0</v>
      </c>
      <c r="BJ187" s="20" t="s">
        <v>81</v>
      </c>
      <c r="BK187" s="228">
        <f>ROUND(I187*H187,2)</f>
        <v>0</v>
      </c>
      <c r="BL187" s="20" t="s">
        <v>279</v>
      </c>
      <c r="BM187" s="227" t="s">
        <v>937</v>
      </c>
    </row>
    <row r="188" s="2" customFormat="1" ht="16.5" customHeight="1">
      <c r="A188" s="41"/>
      <c r="B188" s="42"/>
      <c r="C188" s="216" t="s">
        <v>74</v>
      </c>
      <c r="D188" s="216" t="s">
        <v>182</v>
      </c>
      <c r="E188" s="217" t="s">
        <v>1640</v>
      </c>
      <c r="F188" s="218" t="s">
        <v>1641</v>
      </c>
      <c r="G188" s="219" t="s">
        <v>1629</v>
      </c>
      <c r="H188" s="220">
        <v>4</v>
      </c>
      <c r="I188" s="221"/>
      <c r="J188" s="222">
        <f>ROUND(I188*H188,2)</f>
        <v>0</v>
      </c>
      <c r="K188" s="218" t="s">
        <v>1501</v>
      </c>
      <c r="L188" s="47"/>
      <c r="M188" s="223" t="s">
        <v>19</v>
      </c>
      <c r="N188" s="224" t="s">
        <v>45</v>
      </c>
      <c r="O188" s="87"/>
      <c r="P188" s="225">
        <f>O188*H188</f>
        <v>0</v>
      </c>
      <c r="Q188" s="225">
        <v>0</v>
      </c>
      <c r="R188" s="225">
        <f>Q188*H188</f>
        <v>0</v>
      </c>
      <c r="S188" s="225">
        <v>0</v>
      </c>
      <c r="T188" s="226">
        <f>S188*H188</f>
        <v>0</v>
      </c>
      <c r="U188" s="41"/>
      <c r="V188" s="41"/>
      <c r="W188" s="41"/>
      <c r="X188" s="41"/>
      <c r="Y188" s="41"/>
      <c r="Z188" s="41"/>
      <c r="AA188" s="41"/>
      <c r="AB188" s="41"/>
      <c r="AC188" s="41"/>
      <c r="AD188" s="41"/>
      <c r="AE188" s="41"/>
      <c r="AR188" s="227" t="s">
        <v>279</v>
      </c>
      <c r="AT188" s="227" t="s">
        <v>182</v>
      </c>
      <c r="AU188" s="227" t="s">
        <v>81</v>
      </c>
      <c r="AY188" s="20" t="s">
        <v>180</v>
      </c>
      <c r="BE188" s="228">
        <f>IF(N188="základní",J188,0)</f>
        <v>0</v>
      </c>
      <c r="BF188" s="228">
        <f>IF(N188="snížená",J188,0)</f>
        <v>0</v>
      </c>
      <c r="BG188" s="228">
        <f>IF(N188="zákl. přenesená",J188,0)</f>
        <v>0</v>
      </c>
      <c r="BH188" s="228">
        <f>IF(N188="sníž. přenesená",J188,0)</f>
        <v>0</v>
      </c>
      <c r="BI188" s="228">
        <f>IF(N188="nulová",J188,0)</f>
        <v>0</v>
      </c>
      <c r="BJ188" s="20" t="s">
        <v>81</v>
      </c>
      <c r="BK188" s="228">
        <f>ROUND(I188*H188,2)</f>
        <v>0</v>
      </c>
      <c r="BL188" s="20" t="s">
        <v>279</v>
      </c>
      <c r="BM188" s="227" t="s">
        <v>949</v>
      </c>
    </row>
    <row r="189" s="2" customFormat="1" ht="16.5" customHeight="1">
      <c r="A189" s="41"/>
      <c r="B189" s="42"/>
      <c r="C189" s="216" t="s">
        <v>74</v>
      </c>
      <c r="D189" s="216" t="s">
        <v>182</v>
      </c>
      <c r="E189" s="217" t="s">
        <v>1642</v>
      </c>
      <c r="F189" s="218" t="s">
        <v>1643</v>
      </c>
      <c r="G189" s="219" t="s">
        <v>1629</v>
      </c>
      <c r="H189" s="220">
        <v>1</v>
      </c>
      <c r="I189" s="221"/>
      <c r="J189" s="222">
        <f>ROUND(I189*H189,2)</f>
        <v>0</v>
      </c>
      <c r="K189" s="218" t="s">
        <v>1501</v>
      </c>
      <c r="L189" s="47"/>
      <c r="M189" s="223" t="s">
        <v>19</v>
      </c>
      <c r="N189" s="224" t="s">
        <v>45</v>
      </c>
      <c r="O189" s="87"/>
      <c r="P189" s="225">
        <f>O189*H189</f>
        <v>0</v>
      </c>
      <c r="Q189" s="225">
        <v>0</v>
      </c>
      <c r="R189" s="225">
        <f>Q189*H189</f>
        <v>0</v>
      </c>
      <c r="S189" s="225">
        <v>0</v>
      </c>
      <c r="T189" s="226">
        <f>S189*H189</f>
        <v>0</v>
      </c>
      <c r="U189" s="41"/>
      <c r="V189" s="41"/>
      <c r="W189" s="41"/>
      <c r="X189" s="41"/>
      <c r="Y189" s="41"/>
      <c r="Z189" s="41"/>
      <c r="AA189" s="41"/>
      <c r="AB189" s="41"/>
      <c r="AC189" s="41"/>
      <c r="AD189" s="41"/>
      <c r="AE189" s="41"/>
      <c r="AR189" s="227" t="s">
        <v>279</v>
      </c>
      <c r="AT189" s="227" t="s">
        <v>182</v>
      </c>
      <c r="AU189" s="227" t="s">
        <v>81</v>
      </c>
      <c r="AY189" s="20" t="s">
        <v>180</v>
      </c>
      <c r="BE189" s="228">
        <f>IF(N189="základní",J189,0)</f>
        <v>0</v>
      </c>
      <c r="BF189" s="228">
        <f>IF(N189="snížená",J189,0)</f>
        <v>0</v>
      </c>
      <c r="BG189" s="228">
        <f>IF(N189="zákl. přenesená",J189,0)</f>
        <v>0</v>
      </c>
      <c r="BH189" s="228">
        <f>IF(N189="sníž. přenesená",J189,0)</f>
        <v>0</v>
      </c>
      <c r="BI189" s="228">
        <f>IF(N189="nulová",J189,0)</f>
        <v>0</v>
      </c>
      <c r="BJ189" s="20" t="s">
        <v>81</v>
      </c>
      <c r="BK189" s="228">
        <f>ROUND(I189*H189,2)</f>
        <v>0</v>
      </c>
      <c r="BL189" s="20" t="s">
        <v>279</v>
      </c>
      <c r="BM189" s="227" t="s">
        <v>958</v>
      </c>
    </row>
    <row r="190" s="2" customFormat="1">
      <c r="A190" s="41"/>
      <c r="B190" s="42"/>
      <c r="C190" s="43"/>
      <c r="D190" s="236" t="s">
        <v>672</v>
      </c>
      <c r="E190" s="43"/>
      <c r="F190" s="289" t="s">
        <v>1616</v>
      </c>
      <c r="G190" s="43"/>
      <c r="H190" s="43"/>
      <c r="I190" s="231"/>
      <c r="J190" s="43"/>
      <c r="K190" s="43"/>
      <c r="L190" s="47"/>
      <c r="M190" s="232"/>
      <c r="N190" s="233"/>
      <c r="O190" s="87"/>
      <c r="P190" s="87"/>
      <c r="Q190" s="87"/>
      <c r="R190" s="87"/>
      <c r="S190" s="87"/>
      <c r="T190" s="88"/>
      <c r="U190" s="41"/>
      <c r="V190" s="41"/>
      <c r="W190" s="41"/>
      <c r="X190" s="41"/>
      <c r="Y190" s="41"/>
      <c r="Z190" s="41"/>
      <c r="AA190" s="41"/>
      <c r="AB190" s="41"/>
      <c r="AC190" s="41"/>
      <c r="AD190" s="41"/>
      <c r="AE190" s="41"/>
      <c r="AT190" s="20" t="s">
        <v>672</v>
      </c>
      <c r="AU190" s="20" t="s">
        <v>81</v>
      </c>
    </row>
    <row r="191" s="2" customFormat="1" ht="16.5" customHeight="1">
      <c r="A191" s="41"/>
      <c r="B191" s="42"/>
      <c r="C191" s="216" t="s">
        <v>74</v>
      </c>
      <c r="D191" s="216" t="s">
        <v>182</v>
      </c>
      <c r="E191" s="217" t="s">
        <v>1644</v>
      </c>
      <c r="F191" s="218" t="s">
        <v>1645</v>
      </c>
      <c r="G191" s="219" t="s">
        <v>386</v>
      </c>
      <c r="H191" s="220">
        <v>1</v>
      </c>
      <c r="I191" s="221"/>
      <c r="J191" s="222">
        <f>ROUND(I191*H191,2)</f>
        <v>0</v>
      </c>
      <c r="K191" s="218" t="s">
        <v>1570</v>
      </c>
      <c r="L191" s="47"/>
      <c r="M191" s="223" t="s">
        <v>19</v>
      </c>
      <c r="N191" s="224" t="s">
        <v>45</v>
      </c>
      <c r="O191" s="87"/>
      <c r="P191" s="225">
        <f>O191*H191</f>
        <v>0</v>
      </c>
      <c r="Q191" s="225">
        <v>0</v>
      </c>
      <c r="R191" s="225">
        <f>Q191*H191</f>
        <v>0</v>
      </c>
      <c r="S191" s="225">
        <v>0</v>
      </c>
      <c r="T191" s="226">
        <f>S191*H191</f>
        <v>0</v>
      </c>
      <c r="U191" s="41"/>
      <c r="V191" s="41"/>
      <c r="W191" s="41"/>
      <c r="X191" s="41"/>
      <c r="Y191" s="41"/>
      <c r="Z191" s="41"/>
      <c r="AA191" s="41"/>
      <c r="AB191" s="41"/>
      <c r="AC191" s="41"/>
      <c r="AD191" s="41"/>
      <c r="AE191" s="41"/>
      <c r="AR191" s="227" t="s">
        <v>279</v>
      </c>
      <c r="AT191" s="227" t="s">
        <v>182</v>
      </c>
      <c r="AU191" s="227" t="s">
        <v>81</v>
      </c>
      <c r="AY191" s="20" t="s">
        <v>180</v>
      </c>
      <c r="BE191" s="228">
        <f>IF(N191="základní",J191,0)</f>
        <v>0</v>
      </c>
      <c r="BF191" s="228">
        <f>IF(N191="snížená",J191,0)</f>
        <v>0</v>
      </c>
      <c r="BG191" s="228">
        <f>IF(N191="zákl. přenesená",J191,0)</f>
        <v>0</v>
      </c>
      <c r="BH191" s="228">
        <f>IF(N191="sníž. přenesená",J191,0)</f>
        <v>0</v>
      </c>
      <c r="BI191" s="228">
        <f>IF(N191="nulová",J191,0)</f>
        <v>0</v>
      </c>
      <c r="BJ191" s="20" t="s">
        <v>81</v>
      </c>
      <c r="BK191" s="228">
        <f>ROUND(I191*H191,2)</f>
        <v>0</v>
      </c>
      <c r="BL191" s="20" t="s">
        <v>279</v>
      </c>
      <c r="BM191" s="227" t="s">
        <v>966</v>
      </c>
    </row>
    <row r="192" s="2" customFormat="1" ht="16.5" customHeight="1">
      <c r="A192" s="41"/>
      <c r="B192" s="42"/>
      <c r="C192" s="216" t="s">
        <v>74</v>
      </c>
      <c r="D192" s="216" t="s">
        <v>182</v>
      </c>
      <c r="E192" s="217" t="s">
        <v>1646</v>
      </c>
      <c r="F192" s="218" t="s">
        <v>1647</v>
      </c>
      <c r="G192" s="219" t="s">
        <v>386</v>
      </c>
      <c r="H192" s="220">
        <v>1</v>
      </c>
      <c r="I192" s="221"/>
      <c r="J192" s="222">
        <f>ROUND(I192*H192,2)</f>
        <v>0</v>
      </c>
      <c r="K192" s="218" t="s">
        <v>1570</v>
      </c>
      <c r="L192" s="47"/>
      <c r="M192" s="223" t="s">
        <v>19</v>
      </c>
      <c r="N192" s="224" t="s">
        <v>45</v>
      </c>
      <c r="O192" s="87"/>
      <c r="P192" s="225">
        <f>O192*H192</f>
        <v>0</v>
      </c>
      <c r="Q192" s="225">
        <v>0</v>
      </c>
      <c r="R192" s="225">
        <f>Q192*H192</f>
        <v>0</v>
      </c>
      <c r="S192" s="225">
        <v>0</v>
      </c>
      <c r="T192" s="226">
        <f>S192*H192</f>
        <v>0</v>
      </c>
      <c r="U192" s="41"/>
      <c r="V192" s="41"/>
      <c r="W192" s="41"/>
      <c r="X192" s="41"/>
      <c r="Y192" s="41"/>
      <c r="Z192" s="41"/>
      <c r="AA192" s="41"/>
      <c r="AB192" s="41"/>
      <c r="AC192" s="41"/>
      <c r="AD192" s="41"/>
      <c r="AE192" s="41"/>
      <c r="AR192" s="227" t="s">
        <v>279</v>
      </c>
      <c r="AT192" s="227" t="s">
        <v>182</v>
      </c>
      <c r="AU192" s="227" t="s">
        <v>81</v>
      </c>
      <c r="AY192" s="20" t="s">
        <v>180</v>
      </c>
      <c r="BE192" s="228">
        <f>IF(N192="základní",J192,0)</f>
        <v>0</v>
      </c>
      <c r="BF192" s="228">
        <f>IF(N192="snížená",J192,0)</f>
        <v>0</v>
      </c>
      <c r="BG192" s="228">
        <f>IF(N192="zákl. přenesená",J192,0)</f>
        <v>0</v>
      </c>
      <c r="BH192" s="228">
        <f>IF(N192="sníž. přenesená",J192,0)</f>
        <v>0</v>
      </c>
      <c r="BI192" s="228">
        <f>IF(N192="nulová",J192,0)</f>
        <v>0</v>
      </c>
      <c r="BJ192" s="20" t="s">
        <v>81</v>
      </c>
      <c r="BK192" s="228">
        <f>ROUND(I192*H192,2)</f>
        <v>0</v>
      </c>
      <c r="BL192" s="20" t="s">
        <v>279</v>
      </c>
      <c r="BM192" s="227" t="s">
        <v>975</v>
      </c>
    </row>
    <row r="193" s="2" customFormat="1" ht="16.5" customHeight="1">
      <c r="A193" s="41"/>
      <c r="B193" s="42"/>
      <c r="C193" s="216" t="s">
        <v>74</v>
      </c>
      <c r="D193" s="216" t="s">
        <v>182</v>
      </c>
      <c r="E193" s="217" t="s">
        <v>1648</v>
      </c>
      <c r="F193" s="218" t="s">
        <v>1649</v>
      </c>
      <c r="G193" s="219" t="s">
        <v>386</v>
      </c>
      <c r="H193" s="220">
        <v>1</v>
      </c>
      <c r="I193" s="221"/>
      <c r="J193" s="222">
        <f>ROUND(I193*H193,2)</f>
        <v>0</v>
      </c>
      <c r="K193" s="218" t="s">
        <v>1570</v>
      </c>
      <c r="L193" s="47"/>
      <c r="M193" s="223" t="s">
        <v>19</v>
      </c>
      <c r="N193" s="224" t="s">
        <v>45</v>
      </c>
      <c r="O193" s="87"/>
      <c r="P193" s="225">
        <f>O193*H193</f>
        <v>0</v>
      </c>
      <c r="Q193" s="225">
        <v>0</v>
      </c>
      <c r="R193" s="225">
        <f>Q193*H193</f>
        <v>0</v>
      </c>
      <c r="S193" s="225">
        <v>0</v>
      </c>
      <c r="T193" s="226">
        <f>S193*H193</f>
        <v>0</v>
      </c>
      <c r="U193" s="41"/>
      <c r="V193" s="41"/>
      <c r="W193" s="41"/>
      <c r="X193" s="41"/>
      <c r="Y193" s="41"/>
      <c r="Z193" s="41"/>
      <c r="AA193" s="41"/>
      <c r="AB193" s="41"/>
      <c r="AC193" s="41"/>
      <c r="AD193" s="41"/>
      <c r="AE193" s="41"/>
      <c r="AR193" s="227" t="s">
        <v>279</v>
      </c>
      <c r="AT193" s="227" t="s">
        <v>182</v>
      </c>
      <c r="AU193" s="227" t="s">
        <v>81</v>
      </c>
      <c r="AY193" s="20" t="s">
        <v>180</v>
      </c>
      <c r="BE193" s="228">
        <f>IF(N193="základní",J193,0)</f>
        <v>0</v>
      </c>
      <c r="BF193" s="228">
        <f>IF(N193="snížená",J193,0)</f>
        <v>0</v>
      </c>
      <c r="BG193" s="228">
        <f>IF(N193="zákl. přenesená",J193,0)</f>
        <v>0</v>
      </c>
      <c r="BH193" s="228">
        <f>IF(N193="sníž. přenesená",J193,0)</f>
        <v>0</v>
      </c>
      <c r="BI193" s="228">
        <f>IF(N193="nulová",J193,0)</f>
        <v>0</v>
      </c>
      <c r="BJ193" s="20" t="s">
        <v>81</v>
      </c>
      <c r="BK193" s="228">
        <f>ROUND(I193*H193,2)</f>
        <v>0</v>
      </c>
      <c r="BL193" s="20" t="s">
        <v>279</v>
      </c>
      <c r="BM193" s="227" t="s">
        <v>984</v>
      </c>
    </row>
    <row r="194" s="2" customFormat="1" ht="16.5" customHeight="1">
      <c r="A194" s="41"/>
      <c r="B194" s="42"/>
      <c r="C194" s="216" t="s">
        <v>74</v>
      </c>
      <c r="D194" s="216" t="s">
        <v>182</v>
      </c>
      <c r="E194" s="217" t="s">
        <v>1650</v>
      </c>
      <c r="F194" s="218" t="s">
        <v>1651</v>
      </c>
      <c r="G194" s="219" t="s">
        <v>386</v>
      </c>
      <c r="H194" s="220">
        <v>3</v>
      </c>
      <c r="I194" s="221"/>
      <c r="J194" s="222">
        <f>ROUND(I194*H194,2)</f>
        <v>0</v>
      </c>
      <c r="K194" s="218" t="s">
        <v>1570</v>
      </c>
      <c r="L194" s="47"/>
      <c r="M194" s="223" t="s">
        <v>19</v>
      </c>
      <c r="N194" s="224" t="s">
        <v>45</v>
      </c>
      <c r="O194" s="87"/>
      <c r="P194" s="225">
        <f>O194*H194</f>
        <v>0</v>
      </c>
      <c r="Q194" s="225">
        <v>0</v>
      </c>
      <c r="R194" s="225">
        <f>Q194*H194</f>
        <v>0</v>
      </c>
      <c r="S194" s="225">
        <v>0</v>
      </c>
      <c r="T194" s="226">
        <f>S194*H194</f>
        <v>0</v>
      </c>
      <c r="U194" s="41"/>
      <c r="V194" s="41"/>
      <c r="W194" s="41"/>
      <c r="X194" s="41"/>
      <c r="Y194" s="41"/>
      <c r="Z194" s="41"/>
      <c r="AA194" s="41"/>
      <c r="AB194" s="41"/>
      <c r="AC194" s="41"/>
      <c r="AD194" s="41"/>
      <c r="AE194" s="41"/>
      <c r="AR194" s="227" t="s">
        <v>279</v>
      </c>
      <c r="AT194" s="227" t="s">
        <v>182</v>
      </c>
      <c r="AU194" s="227" t="s">
        <v>81</v>
      </c>
      <c r="AY194" s="20" t="s">
        <v>180</v>
      </c>
      <c r="BE194" s="228">
        <f>IF(N194="základní",J194,0)</f>
        <v>0</v>
      </c>
      <c r="BF194" s="228">
        <f>IF(N194="snížená",J194,0)</f>
        <v>0</v>
      </c>
      <c r="BG194" s="228">
        <f>IF(N194="zákl. přenesená",J194,0)</f>
        <v>0</v>
      </c>
      <c r="BH194" s="228">
        <f>IF(N194="sníž. přenesená",J194,0)</f>
        <v>0</v>
      </c>
      <c r="BI194" s="228">
        <f>IF(N194="nulová",J194,0)</f>
        <v>0</v>
      </c>
      <c r="BJ194" s="20" t="s">
        <v>81</v>
      </c>
      <c r="BK194" s="228">
        <f>ROUND(I194*H194,2)</f>
        <v>0</v>
      </c>
      <c r="BL194" s="20" t="s">
        <v>279</v>
      </c>
      <c r="BM194" s="227" t="s">
        <v>995</v>
      </c>
    </row>
    <row r="195" s="12" customFormat="1" ht="25.92" customHeight="1">
      <c r="A195" s="12"/>
      <c r="B195" s="200"/>
      <c r="C195" s="201"/>
      <c r="D195" s="202" t="s">
        <v>73</v>
      </c>
      <c r="E195" s="203" t="s">
        <v>1652</v>
      </c>
      <c r="F195" s="203" t="s">
        <v>1653</v>
      </c>
      <c r="G195" s="201"/>
      <c r="H195" s="201"/>
      <c r="I195" s="204"/>
      <c r="J195" s="205">
        <f>BK195</f>
        <v>0</v>
      </c>
      <c r="K195" s="201"/>
      <c r="L195" s="206"/>
      <c r="M195" s="207"/>
      <c r="N195" s="208"/>
      <c r="O195" s="208"/>
      <c r="P195" s="209">
        <f>SUM(P196:P197)</f>
        <v>0</v>
      </c>
      <c r="Q195" s="208"/>
      <c r="R195" s="209">
        <f>SUM(R196:R197)</f>
        <v>0</v>
      </c>
      <c r="S195" s="208"/>
      <c r="T195" s="210">
        <f>SUM(T196:T197)</f>
        <v>0</v>
      </c>
      <c r="U195" s="12"/>
      <c r="V195" s="12"/>
      <c r="W195" s="12"/>
      <c r="X195" s="12"/>
      <c r="Y195" s="12"/>
      <c r="Z195" s="12"/>
      <c r="AA195" s="12"/>
      <c r="AB195" s="12"/>
      <c r="AC195" s="12"/>
      <c r="AD195" s="12"/>
      <c r="AE195" s="12"/>
      <c r="AR195" s="211" t="s">
        <v>83</v>
      </c>
      <c r="AT195" s="212" t="s">
        <v>73</v>
      </c>
      <c r="AU195" s="212" t="s">
        <v>74</v>
      </c>
      <c r="AY195" s="211" t="s">
        <v>180</v>
      </c>
      <c r="BK195" s="213">
        <f>SUM(BK196:BK197)</f>
        <v>0</v>
      </c>
    </row>
    <row r="196" s="2" customFormat="1" ht="16.5" customHeight="1">
      <c r="A196" s="41"/>
      <c r="B196" s="42"/>
      <c r="C196" s="216" t="s">
        <v>74</v>
      </c>
      <c r="D196" s="216" t="s">
        <v>182</v>
      </c>
      <c r="E196" s="217" t="s">
        <v>1654</v>
      </c>
      <c r="F196" s="218" t="s">
        <v>1655</v>
      </c>
      <c r="G196" s="219" t="s">
        <v>1629</v>
      </c>
      <c r="H196" s="220">
        <v>5</v>
      </c>
      <c r="I196" s="221"/>
      <c r="J196" s="222">
        <f>ROUND(I196*H196,2)</f>
        <v>0</v>
      </c>
      <c r="K196" s="218" t="s">
        <v>1570</v>
      </c>
      <c r="L196" s="47"/>
      <c r="M196" s="223" t="s">
        <v>19</v>
      </c>
      <c r="N196" s="224" t="s">
        <v>45</v>
      </c>
      <c r="O196" s="87"/>
      <c r="P196" s="225">
        <f>O196*H196</f>
        <v>0</v>
      </c>
      <c r="Q196" s="225">
        <v>0</v>
      </c>
      <c r="R196" s="225">
        <f>Q196*H196</f>
        <v>0</v>
      </c>
      <c r="S196" s="225">
        <v>0</v>
      </c>
      <c r="T196" s="226">
        <f>S196*H196</f>
        <v>0</v>
      </c>
      <c r="U196" s="41"/>
      <c r="V196" s="41"/>
      <c r="W196" s="41"/>
      <c r="X196" s="41"/>
      <c r="Y196" s="41"/>
      <c r="Z196" s="41"/>
      <c r="AA196" s="41"/>
      <c r="AB196" s="41"/>
      <c r="AC196" s="41"/>
      <c r="AD196" s="41"/>
      <c r="AE196" s="41"/>
      <c r="AR196" s="227" t="s">
        <v>279</v>
      </c>
      <c r="AT196" s="227" t="s">
        <v>182</v>
      </c>
      <c r="AU196" s="227" t="s">
        <v>81</v>
      </c>
      <c r="AY196" s="20" t="s">
        <v>180</v>
      </c>
      <c r="BE196" s="228">
        <f>IF(N196="základní",J196,0)</f>
        <v>0</v>
      </c>
      <c r="BF196" s="228">
        <f>IF(N196="snížená",J196,0)</f>
        <v>0</v>
      </c>
      <c r="BG196" s="228">
        <f>IF(N196="zákl. přenesená",J196,0)</f>
        <v>0</v>
      </c>
      <c r="BH196" s="228">
        <f>IF(N196="sníž. přenesená",J196,0)</f>
        <v>0</v>
      </c>
      <c r="BI196" s="228">
        <f>IF(N196="nulová",J196,0)</f>
        <v>0</v>
      </c>
      <c r="BJ196" s="20" t="s">
        <v>81</v>
      </c>
      <c r="BK196" s="228">
        <f>ROUND(I196*H196,2)</f>
        <v>0</v>
      </c>
      <c r="BL196" s="20" t="s">
        <v>279</v>
      </c>
      <c r="BM196" s="227" t="s">
        <v>1005</v>
      </c>
    </row>
    <row r="197" s="2" customFormat="1">
      <c r="A197" s="41"/>
      <c r="B197" s="42"/>
      <c r="C197" s="43"/>
      <c r="D197" s="236" t="s">
        <v>672</v>
      </c>
      <c r="E197" s="43"/>
      <c r="F197" s="289" t="s">
        <v>1616</v>
      </c>
      <c r="G197" s="43"/>
      <c r="H197" s="43"/>
      <c r="I197" s="231"/>
      <c r="J197" s="43"/>
      <c r="K197" s="43"/>
      <c r="L197" s="47"/>
      <c r="M197" s="232"/>
      <c r="N197" s="233"/>
      <c r="O197" s="87"/>
      <c r="P197" s="87"/>
      <c r="Q197" s="87"/>
      <c r="R197" s="87"/>
      <c r="S197" s="87"/>
      <c r="T197" s="88"/>
      <c r="U197" s="41"/>
      <c r="V197" s="41"/>
      <c r="W197" s="41"/>
      <c r="X197" s="41"/>
      <c r="Y197" s="41"/>
      <c r="Z197" s="41"/>
      <c r="AA197" s="41"/>
      <c r="AB197" s="41"/>
      <c r="AC197" s="41"/>
      <c r="AD197" s="41"/>
      <c r="AE197" s="41"/>
      <c r="AT197" s="20" t="s">
        <v>672</v>
      </c>
      <c r="AU197" s="20" t="s">
        <v>81</v>
      </c>
    </row>
    <row r="198" s="12" customFormat="1" ht="25.92" customHeight="1">
      <c r="A198" s="12"/>
      <c r="B198" s="200"/>
      <c r="C198" s="201"/>
      <c r="D198" s="202" t="s">
        <v>73</v>
      </c>
      <c r="E198" s="203" t="s">
        <v>1656</v>
      </c>
      <c r="F198" s="203" t="s">
        <v>1657</v>
      </c>
      <c r="G198" s="201"/>
      <c r="H198" s="201"/>
      <c r="I198" s="204"/>
      <c r="J198" s="205">
        <f>BK198</f>
        <v>0</v>
      </c>
      <c r="K198" s="201"/>
      <c r="L198" s="206"/>
      <c r="M198" s="207"/>
      <c r="N198" s="208"/>
      <c r="O198" s="208"/>
      <c r="P198" s="209">
        <f>P199</f>
        <v>0</v>
      </c>
      <c r="Q198" s="208"/>
      <c r="R198" s="209">
        <f>R199</f>
        <v>0</v>
      </c>
      <c r="S198" s="208"/>
      <c r="T198" s="210">
        <f>T199</f>
        <v>0</v>
      </c>
      <c r="U198" s="12"/>
      <c r="V198" s="12"/>
      <c r="W198" s="12"/>
      <c r="X198" s="12"/>
      <c r="Y198" s="12"/>
      <c r="Z198" s="12"/>
      <c r="AA198" s="12"/>
      <c r="AB198" s="12"/>
      <c r="AC198" s="12"/>
      <c r="AD198" s="12"/>
      <c r="AE198" s="12"/>
      <c r="AR198" s="211" t="s">
        <v>83</v>
      </c>
      <c r="AT198" s="212" t="s">
        <v>73</v>
      </c>
      <c r="AU198" s="212" t="s">
        <v>74</v>
      </c>
      <c r="AY198" s="211" t="s">
        <v>180</v>
      </c>
      <c r="BK198" s="213">
        <f>BK199</f>
        <v>0</v>
      </c>
    </row>
    <row r="199" s="2" customFormat="1" ht="16.5" customHeight="1">
      <c r="A199" s="41"/>
      <c r="B199" s="42"/>
      <c r="C199" s="216" t="s">
        <v>74</v>
      </c>
      <c r="D199" s="216" t="s">
        <v>182</v>
      </c>
      <c r="E199" s="217" t="s">
        <v>1658</v>
      </c>
      <c r="F199" s="218" t="s">
        <v>1659</v>
      </c>
      <c r="G199" s="219" t="s">
        <v>386</v>
      </c>
      <c r="H199" s="220">
        <v>1</v>
      </c>
      <c r="I199" s="221"/>
      <c r="J199" s="222">
        <f>ROUND(I199*H199,2)</f>
        <v>0</v>
      </c>
      <c r="K199" s="218" t="s">
        <v>1501</v>
      </c>
      <c r="L199" s="47"/>
      <c r="M199" s="223" t="s">
        <v>19</v>
      </c>
      <c r="N199" s="224" t="s">
        <v>45</v>
      </c>
      <c r="O199" s="87"/>
      <c r="P199" s="225">
        <f>O199*H199</f>
        <v>0</v>
      </c>
      <c r="Q199" s="225">
        <v>0</v>
      </c>
      <c r="R199" s="225">
        <f>Q199*H199</f>
        <v>0</v>
      </c>
      <c r="S199" s="225">
        <v>0</v>
      </c>
      <c r="T199" s="226">
        <f>S199*H199</f>
        <v>0</v>
      </c>
      <c r="U199" s="41"/>
      <c r="V199" s="41"/>
      <c r="W199" s="41"/>
      <c r="X199" s="41"/>
      <c r="Y199" s="41"/>
      <c r="Z199" s="41"/>
      <c r="AA199" s="41"/>
      <c r="AB199" s="41"/>
      <c r="AC199" s="41"/>
      <c r="AD199" s="41"/>
      <c r="AE199" s="41"/>
      <c r="AR199" s="227" t="s">
        <v>279</v>
      </c>
      <c r="AT199" s="227" t="s">
        <v>182</v>
      </c>
      <c r="AU199" s="227" t="s">
        <v>81</v>
      </c>
      <c r="AY199" s="20" t="s">
        <v>180</v>
      </c>
      <c r="BE199" s="228">
        <f>IF(N199="základní",J199,0)</f>
        <v>0</v>
      </c>
      <c r="BF199" s="228">
        <f>IF(N199="snížená",J199,0)</f>
        <v>0</v>
      </c>
      <c r="BG199" s="228">
        <f>IF(N199="zákl. přenesená",J199,0)</f>
        <v>0</v>
      </c>
      <c r="BH199" s="228">
        <f>IF(N199="sníž. přenesená",J199,0)</f>
        <v>0</v>
      </c>
      <c r="BI199" s="228">
        <f>IF(N199="nulová",J199,0)</f>
        <v>0</v>
      </c>
      <c r="BJ199" s="20" t="s">
        <v>81</v>
      </c>
      <c r="BK199" s="228">
        <f>ROUND(I199*H199,2)</f>
        <v>0</v>
      </c>
      <c r="BL199" s="20" t="s">
        <v>279</v>
      </c>
      <c r="BM199" s="227" t="s">
        <v>1014</v>
      </c>
    </row>
    <row r="200" s="12" customFormat="1" ht="25.92" customHeight="1">
      <c r="A200" s="12"/>
      <c r="B200" s="200"/>
      <c r="C200" s="201"/>
      <c r="D200" s="202" t="s">
        <v>73</v>
      </c>
      <c r="E200" s="203" t="s">
        <v>724</v>
      </c>
      <c r="F200" s="203" t="s">
        <v>1660</v>
      </c>
      <c r="G200" s="201"/>
      <c r="H200" s="201"/>
      <c r="I200" s="204"/>
      <c r="J200" s="205">
        <f>BK200</f>
        <v>0</v>
      </c>
      <c r="K200" s="201"/>
      <c r="L200" s="206"/>
      <c r="M200" s="207"/>
      <c r="N200" s="208"/>
      <c r="O200" s="208"/>
      <c r="P200" s="209">
        <f>SUM(P201:P209)</f>
        <v>0</v>
      </c>
      <c r="Q200" s="208"/>
      <c r="R200" s="209">
        <f>SUM(R201:R209)</f>
        <v>0</v>
      </c>
      <c r="S200" s="208"/>
      <c r="T200" s="210">
        <f>SUM(T201:T209)</f>
        <v>0</v>
      </c>
      <c r="U200" s="12"/>
      <c r="V200" s="12"/>
      <c r="W200" s="12"/>
      <c r="X200" s="12"/>
      <c r="Y200" s="12"/>
      <c r="Z200" s="12"/>
      <c r="AA200" s="12"/>
      <c r="AB200" s="12"/>
      <c r="AC200" s="12"/>
      <c r="AD200" s="12"/>
      <c r="AE200" s="12"/>
      <c r="AR200" s="211" t="s">
        <v>81</v>
      </c>
      <c r="AT200" s="212" t="s">
        <v>73</v>
      </c>
      <c r="AU200" s="212" t="s">
        <v>74</v>
      </c>
      <c r="AY200" s="211" t="s">
        <v>180</v>
      </c>
      <c r="BK200" s="213">
        <f>SUM(BK201:BK209)</f>
        <v>0</v>
      </c>
    </row>
    <row r="201" s="2" customFormat="1" ht="16.5" customHeight="1">
      <c r="A201" s="41"/>
      <c r="B201" s="42"/>
      <c r="C201" s="216" t="s">
        <v>74</v>
      </c>
      <c r="D201" s="216" t="s">
        <v>182</v>
      </c>
      <c r="E201" s="217" t="s">
        <v>1661</v>
      </c>
      <c r="F201" s="218" t="s">
        <v>1662</v>
      </c>
      <c r="G201" s="219" t="s">
        <v>350</v>
      </c>
      <c r="H201" s="220">
        <v>10</v>
      </c>
      <c r="I201" s="221"/>
      <c r="J201" s="222">
        <f>ROUND(I201*H201,2)</f>
        <v>0</v>
      </c>
      <c r="K201" s="218" t="s">
        <v>1501</v>
      </c>
      <c r="L201" s="47"/>
      <c r="M201" s="223" t="s">
        <v>19</v>
      </c>
      <c r="N201" s="224" t="s">
        <v>45</v>
      </c>
      <c r="O201" s="87"/>
      <c r="P201" s="225">
        <f>O201*H201</f>
        <v>0</v>
      </c>
      <c r="Q201" s="225">
        <v>0</v>
      </c>
      <c r="R201" s="225">
        <f>Q201*H201</f>
        <v>0</v>
      </c>
      <c r="S201" s="225">
        <v>0</v>
      </c>
      <c r="T201" s="226">
        <f>S201*H201</f>
        <v>0</v>
      </c>
      <c r="U201" s="41"/>
      <c r="V201" s="41"/>
      <c r="W201" s="41"/>
      <c r="X201" s="41"/>
      <c r="Y201" s="41"/>
      <c r="Z201" s="41"/>
      <c r="AA201" s="41"/>
      <c r="AB201" s="41"/>
      <c r="AC201" s="41"/>
      <c r="AD201" s="41"/>
      <c r="AE201" s="41"/>
      <c r="AR201" s="227" t="s">
        <v>186</v>
      </c>
      <c r="AT201" s="227" t="s">
        <v>182</v>
      </c>
      <c r="AU201" s="227" t="s">
        <v>81</v>
      </c>
      <c r="AY201" s="20" t="s">
        <v>180</v>
      </c>
      <c r="BE201" s="228">
        <f>IF(N201="základní",J201,0)</f>
        <v>0</v>
      </c>
      <c r="BF201" s="228">
        <f>IF(N201="snížená",J201,0)</f>
        <v>0</v>
      </c>
      <c r="BG201" s="228">
        <f>IF(N201="zákl. přenesená",J201,0)</f>
        <v>0</v>
      </c>
      <c r="BH201" s="228">
        <f>IF(N201="sníž. přenesená",J201,0)</f>
        <v>0</v>
      </c>
      <c r="BI201" s="228">
        <f>IF(N201="nulová",J201,0)</f>
        <v>0</v>
      </c>
      <c r="BJ201" s="20" t="s">
        <v>81</v>
      </c>
      <c r="BK201" s="228">
        <f>ROUND(I201*H201,2)</f>
        <v>0</v>
      </c>
      <c r="BL201" s="20" t="s">
        <v>186</v>
      </c>
      <c r="BM201" s="227" t="s">
        <v>1023</v>
      </c>
    </row>
    <row r="202" s="2" customFormat="1" ht="16.5" customHeight="1">
      <c r="A202" s="41"/>
      <c r="B202" s="42"/>
      <c r="C202" s="216" t="s">
        <v>74</v>
      </c>
      <c r="D202" s="216" t="s">
        <v>182</v>
      </c>
      <c r="E202" s="217" t="s">
        <v>1663</v>
      </c>
      <c r="F202" s="218" t="s">
        <v>1664</v>
      </c>
      <c r="G202" s="219" t="s">
        <v>350</v>
      </c>
      <c r="H202" s="220">
        <v>38</v>
      </c>
      <c r="I202" s="221"/>
      <c r="J202" s="222">
        <f>ROUND(I202*H202,2)</f>
        <v>0</v>
      </c>
      <c r="K202" s="218" t="s">
        <v>1501</v>
      </c>
      <c r="L202" s="47"/>
      <c r="M202" s="223" t="s">
        <v>19</v>
      </c>
      <c r="N202" s="224" t="s">
        <v>45</v>
      </c>
      <c r="O202" s="87"/>
      <c r="P202" s="225">
        <f>O202*H202</f>
        <v>0</v>
      </c>
      <c r="Q202" s="225">
        <v>0</v>
      </c>
      <c r="R202" s="225">
        <f>Q202*H202</f>
        <v>0</v>
      </c>
      <c r="S202" s="225">
        <v>0</v>
      </c>
      <c r="T202" s="226">
        <f>S202*H202</f>
        <v>0</v>
      </c>
      <c r="U202" s="41"/>
      <c r="V202" s="41"/>
      <c r="W202" s="41"/>
      <c r="X202" s="41"/>
      <c r="Y202" s="41"/>
      <c r="Z202" s="41"/>
      <c r="AA202" s="41"/>
      <c r="AB202" s="41"/>
      <c r="AC202" s="41"/>
      <c r="AD202" s="41"/>
      <c r="AE202" s="41"/>
      <c r="AR202" s="227" t="s">
        <v>186</v>
      </c>
      <c r="AT202" s="227" t="s">
        <v>182</v>
      </c>
      <c r="AU202" s="227" t="s">
        <v>81</v>
      </c>
      <c r="AY202" s="20" t="s">
        <v>180</v>
      </c>
      <c r="BE202" s="228">
        <f>IF(N202="základní",J202,0)</f>
        <v>0</v>
      </c>
      <c r="BF202" s="228">
        <f>IF(N202="snížená",J202,0)</f>
        <v>0</v>
      </c>
      <c r="BG202" s="228">
        <f>IF(N202="zákl. přenesená",J202,0)</f>
        <v>0</v>
      </c>
      <c r="BH202" s="228">
        <f>IF(N202="sníž. přenesená",J202,0)</f>
        <v>0</v>
      </c>
      <c r="BI202" s="228">
        <f>IF(N202="nulová",J202,0)</f>
        <v>0</v>
      </c>
      <c r="BJ202" s="20" t="s">
        <v>81</v>
      </c>
      <c r="BK202" s="228">
        <f>ROUND(I202*H202,2)</f>
        <v>0</v>
      </c>
      <c r="BL202" s="20" t="s">
        <v>186</v>
      </c>
      <c r="BM202" s="227" t="s">
        <v>1031</v>
      </c>
    </row>
    <row r="203" s="2" customFormat="1" ht="16.5" customHeight="1">
      <c r="A203" s="41"/>
      <c r="B203" s="42"/>
      <c r="C203" s="216" t="s">
        <v>74</v>
      </c>
      <c r="D203" s="216" t="s">
        <v>182</v>
      </c>
      <c r="E203" s="217" t="s">
        <v>1665</v>
      </c>
      <c r="F203" s="218" t="s">
        <v>1666</v>
      </c>
      <c r="G203" s="219" t="s">
        <v>350</v>
      </c>
      <c r="H203" s="220">
        <v>29.5</v>
      </c>
      <c r="I203" s="221"/>
      <c r="J203" s="222">
        <f>ROUND(I203*H203,2)</f>
        <v>0</v>
      </c>
      <c r="K203" s="218" t="s">
        <v>1501</v>
      </c>
      <c r="L203" s="47"/>
      <c r="M203" s="223" t="s">
        <v>19</v>
      </c>
      <c r="N203" s="224" t="s">
        <v>45</v>
      </c>
      <c r="O203" s="87"/>
      <c r="P203" s="225">
        <f>O203*H203</f>
        <v>0</v>
      </c>
      <c r="Q203" s="225">
        <v>0</v>
      </c>
      <c r="R203" s="225">
        <f>Q203*H203</f>
        <v>0</v>
      </c>
      <c r="S203" s="225">
        <v>0</v>
      </c>
      <c r="T203" s="226">
        <f>S203*H203</f>
        <v>0</v>
      </c>
      <c r="U203" s="41"/>
      <c r="V203" s="41"/>
      <c r="W203" s="41"/>
      <c r="X203" s="41"/>
      <c r="Y203" s="41"/>
      <c r="Z203" s="41"/>
      <c r="AA203" s="41"/>
      <c r="AB203" s="41"/>
      <c r="AC203" s="41"/>
      <c r="AD203" s="41"/>
      <c r="AE203" s="41"/>
      <c r="AR203" s="227" t="s">
        <v>186</v>
      </c>
      <c r="AT203" s="227" t="s">
        <v>182</v>
      </c>
      <c r="AU203" s="227" t="s">
        <v>81</v>
      </c>
      <c r="AY203" s="20" t="s">
        <v>180</v>
      </c>
      <c r="BE203" s="228">
        <f>IF(N203="základní",J203,0)</f>
        <v>0</v>
      </c>
      <c r="BF203" s="228">
        <f>IF(N203="snížená",J203,0)</f>
        <v>0</v>
      </c>
      <c r="BG203" s="228">
        <f>IF(N203="zákl. přenesená",J203,0)</f>
        <v>0</v>
      </c>
      <c r="BH203" s="228">
        <f>IF(N203="sníž. přenesená",J203,0)</f>
        <v>0</v>
      </c>
      <c r="BI203" s="228">
        <f>IF(N203="nulová",J203,0)</f>
        <v>0</v>
      </c>
      <c r="BJ203" s="20" t="s">
        <v>81</v>
      </c>
      <c r="BK203" s="228">
        <f>ROUND(I203*H203,2)</f>
        <v>0</v>
      </c>
      <c r="BL203" s="20" t="s">
        <v>186</v>
      </c>
      <c r="BM203" s="227" t="s">
        <v>1039</v>
      </c>
    </row>
    <row r="204" s="2" customFormat="1" ht="16.5" customHeight="1">
      <c r="A204" s="41"/>
      <c r="B204" s="42"/>
      <c r="C204" s="216" t="s">
        <v>74</v>
      </c>
      <c r="D204" s="216" t="s">
        <v>182</v>
      </c>
      <c r="E204" s="217" t="s">
        <v>1667</v>
      </c>
      <c r="F204" s="218" t="s">
        <v>1668</v>
      </c>
      <c r="G204" s="219" t="s">
        <v>386</v>
      </c>
      <c r="H204" s="220">
        <v>13</v>
      </c>
      <c r="I204" s="221"/>
      <c r="J204" s="222">
        <f>ROUND(I204*H204,2)</f>
        <v>0</v>
      </c>
      <c r="K204" s="218" t="s">
        <v>1501</v>
      </c>
      <c r="L204" s="47"/>
      <c r="M204" s="223" t="s">
        <v>19</v>
      </c>
      <c r="N204" s="224" t="s">
        <v>45</v>
      </c>
      <c r="O204" s="87"/>
      <c r="P204" s="225">
        <f>O204*H204</f>
        <v>0</v>
      </c>
      <c r="Q204" s="225">
        <v>0</v>
      </c>
      <c r="R204" s="225">
        <f>Q204*H204</f>
        <v>0</v>
      </c>
      <c r="S204" s="225">
        <v>0</v>
      </c>
      <c r="T204" s="226">
        <f>S204*H204</f>
        <v>0</v>
      </c>
      <c r="U204" s="41"/>
      <c r="V204" s="41"/>
      <c r="W204" s="41"/>
      <c r="X204" s="41"/>
      <c r="Y204" s="41"/>
      <c r="Z204" s="41"/>
      <c r="AA204" s="41"/>
      <c r="AB204" s="41"/>
      <c r="AC204" s="41"/>
      <c r="AD204" s="41"/>
      <c r="AE204" s="41"/>
      <c r="AR204" s="227" t="s">
        <v>186</v>
      </c>
      <c r="AT204" s="227" t="s">
        <v>182</v>
      </c>
      <c r="AU204" s="227" t="s">
        <v>81</v>
      </c>
      <c r="AY204" s="20" t="s">
        <v>180</v>
      </c>
      <c r="BE204" s="228">
        <f>IF(N204="základní",J204,0)</f>
        <v>0</v>
      </c>
      <c r="BF204" s="228">
        <f>IF(N204="snížená",J204,0)</f>
        <v>0</v>
      </c>
      <c r="BG204" s="228">
        <f>IF(N204="zákl. přenesená",J204,0)</f>
        <v>0</v>
      </c>
      <c r="BH204" s="228">
        <f>IF(N204="sníž. přenesená",J204,0)</f>
        <v>0</v>
      </c>
      <c r="BI204" s="228">
        <f>IF(N204="nulová",J204,0)</f>
        <v>0</v>
      </c>
      <c r="BJ204" s="20" t="s">
        <v>81</v>
      </c>
      <c r="BK204" s="228">
        <f>ROUND(I204*H204,2)</f>
        <v>0</v>
      </c>
      <c r="BL204" s="20" t="s">
        <v>186</v>
      </c>
      <c r="BM204" s="227" t="s">
        <v>1049</v>
      </c>
    </row>
    <row r="205" s="2" customFormat="1" ht="16.5" customHeight="1">
      <c r="A205" s="41"/>
      <c r="B205" s="42"/>
      <c r="C205" s="216" t="s">
        <v>74</v>
      </c>
      <c r="D205" s="216" t="s">
        <v>182</v>
      </c>
      <c r="E205" s="217" t="s">
        <v>1669</v>
      </c>
      <c r="F205" s="218" t="s">
        <v>1670</v>
      </c>
      <c r="G205" s="219" t="s">
        <v>386</v>
      </c>
      <c r="H205" s="220">
        <v>6</v>
      </c>
      <c r="I205" s="221"/>
      <c r="J205" s="222">
        <f>ROUND(I205*H205,2)</f>
        <v>0</v>
      </c>
      <c r="K205" s="218" t="s">
        <v>1501</v>
      </c>
      <c r="L205" s="47"/>
      <c r="M205" s="223" t="s">
        <v>19</v>
      </c>
      <c r="N205" s="224" t="s">
        <v>45</v>
      </c>
      <c r="O205" s="87"/>
      <c r="P205" s="225">
        <f>O205*H205</f>
        <v>0</v>
      </c>
      <c r="Q205" s="225">
        <v>0</v>
      </c>
      <c r="R205" s="225">
        <f>Q205*H205</f>
        <v>0</v>
      </c>
      <c r="S205" s="225">
        <v>0</v>
      </c>
      <c r="T205" s="226">
        <f>S205*H205</f>
        <v>0</v>
      </c>
      <c r="U205" s="41"/>
      <c r="V205" s="41"/>
      <c r="W205" s="41"/>
      <c r="X205" s="41"/>
      <c r="Y205" s="41"/>
      <c r="Z205" s="41"/>
      <c r="AA205" s="41"/>
      <c r="AB205" s="41"/>
      <c r="AC205" s="41"/>
      <c r="AD205" s="41"/>
      <c r="AE205" s="41"/>
      <c r="AR205" s="227" t="s">
        <v>186</v>
      </c>
      <c r="AT205" s="227" t="s">
        <v>182</v>
      </c>
      <c r="AU205" s="227" t="s">
        <v>81</v>
      </c>
      <c r="AY205" s="20" t="s">
        <v>180</v>
      </c>
      <c r="BE205" s="228">
        <f>IF(N205="základní",J205,0)</f>
        <v>0</v>
      </c>
      <c r="BF205" s="228">
        <f>IF(N205="snížená",J205,0)</f>
        <v>0</v>
      </c>
      <c r="BG205" s="228">
        <f>IF(N205="zákl. přenesená",J205,0)</f>
        <v>0</v>
      </c>
      <c r="BH205" s="228">
        <f>IF(N205="sníž. přenesená",J205,0)</f>
        <v>0</v>
      </c>
      <c r="BI205" s="228">
        <f>IF(N205="nulová",J205,0)</f>
        <v>0</v>
      </c>
      <c r="BJ205" s="20" t="s">
        <v>81</v>
      </c>
      <c r="BK205" s="228">
        <f>ROUND(I205*H205,2)</f>
        <v>0</v>
      </c>
      <c r="BL205" s="20" t="s">
        <v>186</v>
      </c>
      <c r="BM205" s="227" t="s">
        <v>1061</v>
      </c>
    </row>
    <row r="206" s="2" customFormat="1" ht="16.5" customHeight="1">
      <c r="A206" s="41"/>
      <c r="B206" s="42"/>
      <c r="C206" s="216" t="s">
        <v>74</v>
      </c>
      <c r="D206" s="216" t="s">
        <v>182</v>
      </c>
      <c r="E206" s="217" t="s">
        <v>1671</v>
      </c>
      <c r="F206" s="218" t="s">
        <v>1672</v>
      </c>
      <c r="G206" s="219" t="s">
        <v>386</v>
      </c>
      <c r="H206" s="220">
        <v>3</v>
      </c>
      <c r="I206" s="221"/>
      <c r="J206" s="222">
        <f>ROUND(I206*H206,2)</f>
        <v>0</v>
      </c>
      <c r="K206" s="218" t="s">
        <v>1501</v>
      </c>
      <c r="L206" s="47"/>
      <c r="M206" s="223" t="s">
        <v>19</v>
      </c>
      <c r="N206" s="224" t="s">
        <v>45</v>
      </c>
      <c r="O206" s="87"/>
      <c r="P206" s="225">
        <f>O206*H206</f>
        <v>0</v>
      </c>
      <c r="Q206" s="225">
        <v>0</v>
      </c>
      <c r="R206" s="225">
        <f>Q206*H206</f>
        <v>0</v>
      </c>
      <c r="S206" s="225">
        <v>0</v>
      </c>
      <c r="T206" s="226">
        <f>S206*H206</f>
        <v>0</v>
      </c>
      <c r="U206" s="41"/>
      <c r="V206" s="41"/>
      <c r="W206" s="41"/>
      <c r="X206" s="41"/>
      <c r="Y206" s="41"/>
      <c r="Z206" s="41"/>
      <c r="AA206" s="41"/>
      <c r="AB206" s="41"/>
      <c r="AC206" s="41"/>
      <c r="AD206" s="41"/>
      <c r="AE206" s="41"/>
      <c r="AR206" s="227" t="s">
        <v>186</v>
      </c>
      <c r="AT206" s="227" t="s">
        <v>182</v>
      </c>
      <c r="AU206" s="227" t="s">
        <v>81</v>
      </c>
      <c r="AY206" s="20" t="s">
        <v>180</v>
      </c>
      <c r="BE206" s="228">
        <f>IF(N206="základní",J206,0)</f>
        <v>0</v>
      </c>
      <c r="BF206" s="228">
        <f>IF(N206="snížená",J206,0)</f>
        <v>0</v>
      </c>
      <c r="BG206" s="228">
        <f>IF(N206="zákl. přenesená",J206,0)</f>
        <v>0</v>
      </c>
      <c r="BH206" s="228">
        <f>IF(N206="sníž. přenesená",J206,0)</f>
        <v>0</v>
      </c>
      <c r="BI206" s="228">
        <f>IF(N206="nulová",J206,0)</f>
        <v>0</v>
      </c>
      <c r="BJ206" s="20" t="s">
        <v>81</v>
      </c>
      <c r="BK206" s="228">
        <f>ROUND(I206*H206,2)</f>
        <v>0</v>
      </c>
      <c r="BL206" s="20" t="s">
        <v>186</v>
      </c>
      <c r="BM206" s="227" t="s">
        <v>1071</v>
      </c>
    </row>
    <row r="207" s="2" customFormat="1" ht="16.5" customHeight="1">
      <c r="A207" s="41"/>
      <c r="B207" s="42"/>
      <c r="C207" s="216" t="s">
        <v>74</v>
      </c>
      <c r="D207" s="216" t="s">
        <v>182</v>
      </c>
      <c r="E207" s="217" t="s">
        <v>1673</v>
      </c>
      <c r="F207" s="218" t="s">
        <v>1674</v>
      </c>
      <c r="G207" s="219" t="s">
        <v>386</v>
      </c>
      <c r="H207" s="220">
        <v>4</v>
      </c>
      <c r="I207" s="221"/>
      <c r="J207" s="222">
        <f>ROUND(I207*H207,2)</f>
        <v>0</v>
      </c>
      <c r="K207" s="218" t="s">
        <v>1501</v>
      </c>
      <c r="L207" s="47"/>
      <c r="M207" s="223" t="s">
        <v>19</v>
      </c>
      <c r="N207" s="224" t="s">
        <v>45</v>
      </c>
      <c r="O207" s="87"/>
      <c r="P207" s="225">
        <f>O207*H207</f>
        <v>0</v>
      </c>
      <c r="Q207" s="225">
        <v>0</v>
      </c>
      <c r="R207" s="225">
        <f>Q207*H207</f>
        <v>0</v>
      </c>
      <c r="S207" s="225">
        <v>0</v>
      </c>
      <c r="T207" s="226">
        <f>S207*H207</f>
        <v>0</v>
      </c>
      <c r="U207" s="41"/>
      <c r="V207" s="41"/>
      <c r="W207" s="41"/>
      <c r="X207" s="41"/>
      <c r="Y207" s="41"/>
      <c r="Z207" s="41"/>
      <c r="AA207" s="41"/>
      <c r="AB207" s="41"/>
      <c r="AC207" s="41"/>
      <c r="AD207" s="41"/>
      <c r="AE207" s="41"/>
      <c r="AR207" s="227" t="s">
        <v>186</v>
      </c>
      <c r="AT207" s="227" t="s">
        <v>182</v>
      </c>
      <c r="AU207" s="227" t="s">
        <v>81</v>
      </c>
      <c r="AY207" s="20" t="s">
        <v>180</v>
      </c>
      <c r="BE207" s="228">
        <f>IF(N207="základní",J207,0)</f>
        <v>0</v>
      </c>
      <c r="BF207" s="228">
        <f>IF(N207="snížená",J207,0)</f>
        <v>0</v>
      </c>
      <c r="BG207" s="228">
        <f>IF(N207="zákl. přenesená",J207,0)</f>
        <v>0</v>
      </c>
      <c r="BH207" s="228">
        <f>IF(N207="sníž. přenesená",J207,0)</f>
        <v>0</v>
      </c>
      <c r="BI207" s="228">
        <f>IF(N207="nulová",J207,0)</f>
        <v>0</v>
      </c>
      <c r="BJ207" s="20" t="s">
        <v>81</v>
      </c>
      <c r="BK207" s="228">
        <f>ROUND(I207*H207,2)</f>
        <v>0</v>
      </c>
      <c r="BL207" s="20" t="s">
        <v>186</v>
      </c>
      <c r="BM207" s="227" t="s">
        <v>1081</v>
      </c>
    </row>
    <row r="208" s="2" customFormat="1" ht="16.5" customHeight="1">
      <c r="A208" s="41"/>
      <c r="B208" s="42"/>
      <c r="C208" s="216" t="s">
        <v>74</v>
      </c>
      <c r="D208" s="216" t="s">
        <v>182</v>
      </c>
      <c r="E208" s="217" t="s">
        <v>1675</v>
      </c>
      <c r="F208" s="218" t="s">
        <v>1676</v>
      </c>
      <c r="G208" s="219" t="s">
        <v>386</v>
      </c>
      <c r="H208" s="220">
        <v>5</v>
      </c>
      <c r="I208" s="221"/>
      <c r="J208" s="222">
        <f>ROUND(I208*H208,2)</f>
        <v>0</v>
      </c>
      <c r="K208" s="218" t="s">
        <v>1501</v>
      </c>
      <c r="L208" s="47"/>
      <c r="M208" s="223" t="s">
        <v>19</v>
      </c>
      <c r="N208" s="224" t="s">
        <v>45</v>
      </c>
      <c r="O208" s="87"/>
      <c r="P208" s="225">
        <f>O208*H208</f>
        <v>0</v>
      </c>
      <c r="Q208" s="225">
        <v>0</v>
      </c>
      <c r="R208" s="225">
        <f>Q208*H208</f>
        <v>0</v>
      </c>
      <c r="S208" s="225">
        <v>0</v>
      </c>
      <c r="T208" s="226">
        <f>S208*H208</f>
        <v>0</v>
      </c>
      <c r="U208" s="41"/>
      <c r="V208" s="41"/>
      <c r="W208" s="41"/>
      <c r="X208" s="41"/>
      <c r="Y208" s="41"/>
      <c r="Z208" s="41"/>
      <c r="AA208" s="41"/>
      <c r="AB208" s="41"/>
      <c r="AC208" s="41"/>
      <c r="AD208" s="41"/>
      <c r="AE208" s="41"/>
      <c r="AR208" s="227" t="s">
        <v>186</v>
      </c>
      <c r="AT208" s="227" t="s">
        <v>182</v>
      </c>
      <c r="AU208" s="227" t="s">
        <v>81</v>
      </c>
      <c r="AY208" s="20" t="s">
        <v>180</v>
      </c>
      <c r="BE208" s="228">
        <f>IF(N208="základní",J208,0)</f>
        <v>0</v>
      </c>
      <c r="BF208" s="228">
        <f>IF(N208="snížená",J208,0)</f>
        <v>0</v>
      </c>
      <c r="BG208" s="228">
        <f>IF(N208="zákl. přenesená",J208,0)</f>
        <v>0</v>
      </c>
      <c r="BH208" s="228">
        <f>IF(N208="sníž. přenesená",J208,0)</f>
        <v>0</v>
      </c>
      <c r="BI208" s="228">
        <f>IF(N208="nulová",J208,0)</f>
        <v>0</v>
      </c>
      <c r="BJ208" s="20" t="s">
        <v>81</v>
      </c>
      <c r="BK208" s="228">
        <f>ROUND(I208*H208,2)</f>
        <v>0</v>
      </c>
      <c r="BL208" s="20" t="s">
        <v>186</v>
      </c>
      <c r="BM208" s="227" t="s">
        <v>1090</v>
      </c>
    </row>
    <row r="209" s="2" customFormat="1" ht="16.5" customHeight="1">
      <c r="A209" s="41"/>
      <c r="B209" s="42"/>
      <c r="C209" s="216" t="s">
        <v>74</v>
      </c>
      <c r="D209" s="216" t="s">
        <v>182</v>
      </c>
      <c r="E209" s="217" t="s">
        <v>1677</v>
      </c>
      <c r="F209" s="218" t="s">
        <v>1678</v>
      </c>
      <c r="G209" s="219" t="s">
        <v>386</v>
      </c>
      <c r="H209" s="220">
        <v>1</v>
      </c>
      <c r="I209" s="221"/>
      <c r="J209" s="222">
        <f>ROUND(I209*H209,2)</f>
        <v>0</v>
      </c>
      <c r="K209" s="218" t="s">
        <v>1501</v>
      </c>
      <c r="L209" s="47"/>
      <c r="M209" s="223" t="s">
        <v>19</v>
      </c>
      <c r="N209" s="224" t="s">
        <v>45</v>
      </c>
      <c r="O209" s="87"/>
      <c r="P209" s="225">
        <f>O209*H209</f>
        <v>0</v>
      </c>
      <c r="Q209" s="225">
        <v>0</v>
      </c>
      <c r="R209" s="225">
        <f>Q209*H209</f>
        <v>0</v>
      </c>
      <c r="S209" s="225">
        <v>0</v>
      </c>
      <c r="T209" s="226">
        <f>S209*H209</f>
        <v>0</v>
      </c>
      <c r="U209" s="41"/>
      <c r="V209" s="41"/>
      <c r="W209" s="41"/>
      <c r="X209" s="41"/>
      <c r="Y209" s="41"/>
      <c r="Z209" s="41"/>
      <c r="AA209" s="41"/>
      <c r="AB209" s="41"/>
      <c r="AC209" s="41"/>
      <c r="AD209" s="41"/>
      <c r="AE209" s="41"/>
      <c r="AR209" s="227" t="s">
        <v>186</v>
      </c>
      <c r="AT209" s="227" t="s">
        <v>182</v>
      </c>
      <c r="AU209" s="227" t="s">
        <v>81</v>
      </c>
      <c r="AY209" s="20" t="s">
        <v>180</v>
      </c>
      <c r="BE209" s="228">
        <f>IF(N209="základní",J209,0)</f>
        <v>0</v>
      </c>
      <c r="BF209" s="228">
        <f>IF(N209="snížená",J209,0)</f>
        <v>0</v>
      </c>
      <c r="BG209" s="228">
        <f>IF(N209="zákl. přenesená",J209,0)</f>
        <v>0</v>
      </c>
      <c r="BH209" s="228">
        <f>IF(N209="sníž. přenesená",J209,0)</f>
        <v>0</v>
      </c>
      <c r="BI209" s="228">
        <f>IF(N209="nulová",J209,0)</f>
        <v>0</v>
      </c>
      <c r="BJ209" s="20" t="s">
        <v>81</v>
      </c>
      <c r="BK209" s="228">
        <f>ROUND(I209*H209,2)</f>
        <v>0</v>
      </c>
      <c r="BL209" s="20" t="s">
        <v>186</v>
      </c>
      <c r="BM209" s="227" t="s">
        <v>1102</v>
      </c>
    </row>
    <row r="210" s="12" customFormat="1" ht="25.92" customHeight="1">
      <c r="A210" s="12"/>
      <c r="B210" s="200"/>
      <c r="C210" s="201"/>
      <c r="D210" s="202" t="s">
        <v>73</v>
      </c>
      <c r="E210" s="203" t="s">
        <v>736</v>
      </c>
      <c r="F210" s="203" t="s">
        <v>1679</v>
      </c>
      <c r="G210" s="201"/>
      <c r="H210" s="201"/>
      <c r="I210" s="204"/>
      <c r="J210" s="205">
        <f>BK210</f>
        <v>0</v>
      </c>
      <c r="K210" s="201"/>
      <c r="L210" s="206"/>
      <c r="M210" s="207"/>
      <c r="N210" s="208"/>
      <c r="O210" s="208"/>
      <c r="P210" s="209">
        <f>SUM(P211:P214)</f>
        <v>0</v>
      </c>
      <c r="Q210" s="208"/>
      <c r="R210" s="209">
        <f>SUM(R211:R214)</f>
        <v>0</v>
      </c>
      <c r="S210" s="208"/>
      <c r="T210" s="210">
        <f>SUM(T211:T214)</f>
        <v>0</v>
      </c>
      <c r="U210" s="12"/>
      <c r="V210" s="12"/>
      <c r="W210" s="12"/>
      <c r="X210" s="12"/>
      <c r="Y210" s="12"/>
      <c r="Z210" s="12"/>
      <c r="AA210" s="12"/>
      <c r="AB210" s="12"/>
      <c r="AC210" s="12"/>
      <c r="AD210" s="12"/>
      <c r="AE210" s="12"/>
      <c r="AR210" s="211" t="s">
        <v>81</v>
      </c>
      <c r="AT210" s="212" t="s">
        <v>73</v>
      </c>
      <c r="AU210" s="212" t="s">
        <v>74</v>
      </c>
      <c r="AY210" s="211" t="s">
        <v>180</v>
      </c>
      <c r="BK210" s="213">
        <f>SUM(BK211:BK214)</f>
        <v>0</v>
      </c>
    </row>
    <row r="211" s="2" customFormat="1" ht="16.5" customHeight="1">
      <c r="A211" s="41"/>
      <c r="B211" s="42"/>
      <c r="C211" s="216" t="s">
        <v>74</v>
      </c>
      <c r="D211" s="216" t="s">
        <v>182</v>
      </c>
      <c r="E211" s="217" t="s">
        <v>1680</v>
      </c>
      <c r="F211" s="218" t="s">
        <v>1681</v>
      </c>
      <c r="G211" s="219" t="s">
        <v>386</v>
      </c>
      <c r="H211" s="220">
        <v>1</v>
      </c>
      <c r="I211" s="221"/>
      <c r="J211" s="222">
        <f>ROUND(I211*H211,2)</f>
        <v>0</v>
      </c>
      <c r="K211" s="218" t="s">
        <v>1501</v>
      </c>
      <c r="L211" s="47"/>
      <c r="M211" s="223" t="s">
        <v>19</v>
      </c>
      <c r="N211" s="224" t="s">
        <v>45</v>
      </c>
      <c r="O211" s="87"/>
      <c r="P211" s="225">
        <f>O211*H211</f>
        <v>0</v>
      </c>
      <c r="Q211" s="225">
        <v>0</v>
      </c>
      <c r="R211" s="225">
        <f>Q211*H211</f>
        <v>0</v>
      </c>
      <c r="S211" s="225">
        <v>0</v>
      </c>
      <c r="T211" s="226">
        <f>S211*H211</f>
        <v>0</v>
      </c>
      <c r="U211" s="41"/>
      <c r="V211" s="41"/>
      <c r="W211" s="41"/>
      <c r="X211" s="41"/>
      <c r="Y211" s="41"/>
      <c r="Z211" s="41"/>
      <c r="AA211" s="41"/>
      <c r="AB211" s="41"/>
      <c r="AC211" s="41"/>
      <c r="AD211" s="41"/>
      <c r="AE211" s="41"/>
      <c r="AR211" s="227" t="s">
        <v>186</v>
      </c>
      <c r="AT211" s="227" t="s">
        <v>182</v>
      </c>
      <c r="AU211" s="227" t="s">
        <v>81</v>
      </c>
      <c r="AY211" s="20" t="s">
        <v>180</v>
      </c>
      <c r="BE211" s="228">
        <f>IF(N211="základní",J211,0)</f>
        <v>0</v>
      </c>
      <c r="BF211" s="228">
        <f>IF(N211="snížená",J211,0)</f>
        <v>0</v>
      </c>
      <c r="BG211" s="228">
        <f>IF(N211="zákl. přenesená",J211,0)</f>
        <v>0</v>
      </c>
      <c r="BH211" s="228">
        <f>IF(N211="sníž. přenesená",J211,0)</f>
        <v>0</v>
      </c>
      <c r="BI211" s="228">
        <f>IF(N211="nulová",J211,0)</f>
        <v>0</v>
      </c>
      <c r="BJ211" s="20" t="s">
        <v>81</v>
      </c>
      <c r="BK211" s="228">
        <f>ROUND(I211*H211,2)</f>
        <v>0</v>
      </c>
      <c r="BL211" s="20" t="s">
        <v>186</v>
      </c>
      <c r="BM211" s="227" t="s">
        <v>1117</v>
      </c>
    </row>
    <row r="212" s="2" customFormat="1" ht="16.5" customHeight="1">
      <c r="A212" s="41"/>
      <c r="B212" s="42"/>
      <c r="C212" s="216" t="s">
        <v>74</v>
      </c>
      <c r="D212" s="216" t="s">
        <v>182</v>
      </c>
      <c r="E212" s="217" t="s">
        <v>1682</v>
      </c>
      <c r="F212" s="218" t="s">
        <v>1683</v>
      </c>
      <c r="G212" s="219" t="s">
        <v>386</v>
      </c>
      <c r="H212" s="220">
        <v>1</v>
      </c>
      <c r="I212" s="221"/>
      <c r="J212" s="222">
        <f>ROUND(I212*H212,2)</f>
        <v>0</v>
      </c>
      <c r="K212" s="218" t="s">
        <v>1501</v>
      </c>
      <c r="L212" s="47"/>
      <c r="M212" s="223" t="s">
        <v>19</v>
      </c>
      <c r="N212" s="224" t="s">
        <v>45</v>
      </c>
      <c r="O212" s="87"/>
      <c r="P212" s="225">
        <f>O212*H212</f>
        <v>0</v>
      </c>
      <c r="Q212" s="225">
        <v>0</v>
      </c>
      <c r="R212" s="225">
        <f>Q212*H212</f>
        <v>0</v>
      </c>
      <c r="S212" s="225">
        <v>0</v>
      </c>
      <c r="T212" s="226">
        <f>S212*H212</f>
        <v>0</v>
      </c>
      <c r="U212" s="41"/>
      <c r="V212" s="41"/>
      <c r="W212" s="41"/>
      <c r="X212" s="41"/>
      <c r="Y212" s="41"/>
      <c r="Z212" s="41"/>
      <c r="AA212" s="41"/>
      <c r="AB212" s="41"/>
      <c r="AC212" s="41"/>
      <c r="AD212" s="41"/>
      <c r="AE212" s="41"/>
      <c r="AR212" s="227" t="s">
        <v>186</v>
      </c>
      <c r="AT212" s="227" t="s">
        <v>182</v>
      </c>
      <c r="AU212" s="227" t="s">
        <v>81</v>
      </c>
      <c r="AY212" s="20" t="s">
        <v>180</v>
      </c>
      <c r="BE212" s="228">
        <f>IF(N212="základní",J212,0)</f>
        <v>0</v>
      </c>
      <c r="BF212" s="228">
        <f>IF(N212="snížená",J212,0)</f>
        <v>0</v>
      </c>
      <c r="BG212" s="228">
        <f>IF(N212="zákl. přenesená",J212,0)</f>
        <v>0</v>
      </c>
      <c r="BH212" s="228">
        <f>IF(N212="sníž. přenesená",J212,0)</f>
        <v>0</v>
      </c>
      <c r="BI212" s="228">
        <f>IF(N212="nulová",J212,0)</f>
        <v>0</v>
      </c>
      <c r="BJ212" s="20" t="s">
        <v>81</v>
      </c>
      <c r="BK212" s="228">
        <f>ROUND(I212*H212,2)</f>
        <v>0</v>
      </c>
      <c r="BL212" s="20" t="s">
        <v>186</v>
      </c>
      <c r="BM212" s="227" t="s">
        <v>1128</v>
      </c>
    </row>
    <row r="213" s="2" customFormat="1" ht="16.5" customHeight="1">
      <c r="A213" s="41"/>
      <c r="B213" s="42"/>
      <c r="C213" s="216" t="s">
        <v>74</v>
      </c>
      <c r="D213" s="216" t="s">
        <v>182</v>
      </c>
      <c r="E213" s="217" t="s">
        <v>1684</v>
      </c>
      <c r="F213" s="218" t="s">
        <v>1685</v>
      </c>
      <c r="G213" s="219" t="s">
        <v>350</v>
      </c>
      <c r="H213" s="220">
        <v>74.299999999999997</v>
      </c>
      <c r="I213" s="221"/>
      <c r="J213" s="222">
        <f>ROUND(I213*H213,2)</f>
        <v>0</v>
      </c>
      <c r="K213" s="218" t="s">
        <v>1501</v>
      </c>
      <c r="L213" s="47"/>
      <c r="M213" s="223" t="s">
        <v>19</v>
      </c>
      <c r="N213" s="224" t="s">
        <v>45</v>
      </c>
      <c r="O213" s="87"/>
      <c r="P213" s="225">
        <f>O213*H213</f>
        <v>0</v>
      </c>
      <c r="Q213" s="225">
        <v>0</v>
      </c>
      <c r="R213" s="225">
        <f>Q213*H213</f>
        <v>0</v>
      </c>
      <c r="S213" s="225">
        <v>0</v>
      </c>
      <c r="T213" s="226">
        <f>S213*H213</f>
        <v>0</v>
      </c>
      <c r="U213" s="41"/>
      <c r="V213" s="41"/>
      <c r="W213" s="41"/>
      <c r="X213" s="41"/>
      <c r="Y213" s="41"/>
      <c r="Z213" s="41"/>
      <c r="AA213" s="41"/>
      <c r="AB213" s="41"/>
      <c r="AC213" s="41"/>
      <c r="AD213" s="41"/>
      <c r="AE213" s="41"/>
      <c r="AR213" s="227" t="s">
        <v>186</v>
      </c>
      <c r="AT213" s="227" t="s">
        <v>182</v>
      </c>
      <c r="AU213" s="227" t="s">
        <v>81</v>
      </c>
      <c r="AY213" s="20" t="s">
        <v>180</v>
      </c>
      <c r="BE213" s="228">
        <f>IF(N213="základní",J213,0)</f>
        <v>0</v>
      </c>
      <c r="BF213" s="228">
        <f>IF(N213="snížená",J213,0)</f>
        <v>0</v>
      </c>
      <c r="BG213" s="228">
        <f>IF(N213="zákl. přenesená",J213,0)</f>
        <v>0</v>
      </c>
      <c r="BH213" s="228">
        <f>IF(N213="sníž. přenesená",J213,0)</f>
        <v>0</v>
      </c>
      <c r="BI213" s="228">
        <f>IF(N213="nulová",J213,0)</f>
        <v>0</v>
      </c>
      <c r="BJ213" s="20" t="s">
        <v>81</v>
      </c>
      <c r="BK213" s="228">
        <f>ROUND(I213*H213,2)</f>
        <v>0</v>
      </c>
      <c r="BL213" s="20" t="s">
        <v>186</v>
      </c>
      <c r="BM213" s="227" t="s">
        <v>1141</v>
      </c>
    </row>
    <row r="214" s="2" customFormat="1" ht="16.5" customHeight="1">
      <c r="A214" s="41"/>
      <c r="B214" s="42"/>
      <c r="C214" s="216" t="s">
        <v>74</v>
      </c>
      <c r="D214" s="216" t="s">
        <v>182</v>
      </c>
      <c r="E214" s="217" t="s">
        <v>1686</v>
      </c>
      <c r="F214" s="218" t="s">
        <v>1687</v>
      </c>
      <c r="G214" s="219" t="s">
        <v>1688</v>
      </c>
      <c r="H214" s="220">
        <v>3</v>
      </c>
      <c r="I214" s="221"/>
      <c r="J214" s="222">
        <f>ROUND(I214*H214,2)</f>
        <v>0</v>
      </c>
      <c r="K214" s="218" t="s">
        <v>1501</v>
      </c>
      <c r="L214" s="47"/>
      <c r="M214" s="223" t="s">
        <v>19</v>
      </c>
      <c r="N214" s="224" t="s">
        <v>45</v>
      </c>
      <c r="O214" s="87"/>
      <c r="P214" s="225">
        <f>O214*H214</f>
        <v>0</v>
      </c>
      <c r="Q214" s="225">
        <v>0</v>
      </c>
      <c r="R214" s="225">
        <f>Q214*H214</f>
        <v>0</v>
      </c>
      <c r="S214" s="225">
        <v>0</v>
      </c>
      <c r="T214" s="226">
        <f>S214*H214</f>
        <v>0</v>
      </c>
      <c r="U214" s="41"/>
      <c r="V214" s="41"/>
      <c r="W214" s="41"/>
      <c r="X214" s="41"/>
      <c r="Y214" s="41"/>
      <c r="Z214" s="41"/>
      <c r="AA214" s="41"/>
      <c r="AB214" s="41"/>
      <c r="AC214" s="41"/>
      <c r="AD214" s="41"/>
      <c r="AE214" s="41"/>
      <c r="AR214" s="227" t="s">
        <v>186</v>
      </c>
      <c r="AT214" s="227" t="s">
        <v>182</v>
      </c>
      <c r="AU214" s="227" t="s">
        <v>81</v>
      </c>
      <c r="AY214" s="20" t="s">
        <v>180</v>
      </c>
      <c r="BE214" s="228">
        <f>IF(N214="základní",J214,0)</f>
        <v>0</v>
      </c>
      <c r="BF214" s="228">
        <f>IF(N214="snížená",J214,0)</f>
        <v>0</v>
      </c>
      <c r="BG214" s="228">
        <f>IF(N214="zákl. přenesená",J214,0)</f>
        <v>0</v>
      </c>
      <c r="BH214" s="228">
        <f>IF(N214="sníž. přenesená",J214,0)</f>
        <v>0</v>
      </c>
      <c r="BI214" s="228">
        <f>IF(N214="nulová",J214,0)</f>
        <v>0</v>
      </c>
      <c r="BJ214" s="20" t="s">
        <v>81</v>
      </c>
      <c r="BK214" s="228">
        <f>ROUND(I214*H214,2)</f>
        <v>0</v>
      </c>
      <c r="BL214" s="20" t="s">
        <v>186</v>
      </c>
      <c r="BM214" s="227" t="s">
        <v>1156</v>
      </c>
    </row>
    <row r="215" s="12" customFormat="1" ht="25.92" customHeight="1">
      <c r="A215" s="12"/>
      <c r="B215" s="200"/>
      <c r="C215" s="201"/>
      <c r="D215" s="202" t="s">
        <v>73</v>
      </c>
      <c r="E215" s="203" t="s">
        <v>1689</v>
      </c>
      <c r="F215" s="203" t="s">
        <v>1690</v>
      </c>
      <c r="G215" s="201"/>
      <c r="H215" s="201"/>
      <c r="I215" s="204"/>
      <c r="J215" s="205">
        <f>BK215</f>
        <v>0</v>
      </c>
      <c r="K215" s="201"/>
      <c r="L215" s="206"/>
      <c r="M215" s="207"/>
      <c r="N215" s="208"/>
      <c r="O215" s="208"/>
      <c r="P215" s="209">
        <f>SUM(P216:P217)</f>
        <v>0</v>
      </c>
      <c r="Q215" s="208"/>
      <c r="R215" s="209">
        <f>SUM(R216:R217)</f>
        <v>0</v>
      </c>
      <c r="S215" s="208"/>
      <c r="T215" s="210">
        <f>SUM(T216:T217)</f>
        <v>0</v>
      </c>
      <c r="U215" s="12"/>
      <c r="V215" s="12"/>
      <c r="W215" s="12"/>
      <c r="X215" s="12"/>
      <c r="Y215" s="12"/>
      <c r="Z215" s="12"/>
      <c r="AA215" s="12"/>
      <c r="AB215" s="12"/>
      <c r="AC215" s="12"/>
      <c r="AD215" s="12"/>
      <c r="AE215" s="12"/>
      <c r="AR215" s="211" t="s">
        <v>81</v>
      </c>
      <c r="AT215" s="212" t="s">
        <v>73</v>
      </c>
      <c r="AU215" s="212" t="s">
        <v>74</v>
      </c>
      <c r="AY215" s="211" t="s">
        <v>180</v>
      </c>
      <c r="BK215" s="213">
        <f>SUM(BK216:BK217)</f>
        <v>0</v>
      </c>
    </row>
    <row r="216" s="2" customFormat="1" ht="16.5" customHeight="1">
      <c r="A216" s="41"/>
      <c r="B216" s="42"/>
      <c r="C216" s="216" t="s">
        <v>74</v>
      </c>
      <c r="D216" s="216" t="s">
        <v>182</v>
      </c>
      <c r="E216" s="217" t="s">
        <v>1691</v>
      </c>
      <c r="F216" s="218" t="s">
        <v>1692</v>
      </c>
      <c r="G216" s="219" t="s">
        <v>231</v>
      </c>
      <c r="H216" s="220">
        <v>136.10499999999999</v>
      </c>
      <c r="I216" s="221"/>
      <c r="J216" s="222">
        <f>ROUND(I216*H216,2)</f>
        <v>0</v>
      </c>
      <c r="K216" s="218" t="s">
        <v>1501</v>
      </c>
      <c r="L216" s="47"/>
      <c r="M216" s="223" t="s">
        <v>19</v>
      </c>
      <c r="N216" s="224" t="s">
        <v>45</v>
      </c>
      <c r="O216" s="87"/>
      <c r="P216" s="225">
        <f>O216*H216</f>
        <v>0</v>
      </c>
      <c r="Q216" s="225">
        <v>0</v>
      </c>
      <c r="R216" s="225">
        <f>Q216*H216</f>
        <v>0</v>
      </c>
      <c r="S216" s="225">
        <v>0</v>
      </c>
      <c r="T216" s="226">
        <f>S216*H216</f>
        <v>0</v>
      </c>
      <c r="U216" s="41"/>
      <c r="V216" s="41"/>
      <c r="W216" s="41"/>
      <c r="X216" s="41"/>
      <c r="Y216" s="41"/>
      <c r="Z216" s="41"/>
      <c r="AA216" s="41"/>
      <c r="AB216" s="41"/>
      <c r="AC216" s="41"/>
      <c r="AD216" s="41"/>
      <c r="AE216" s="41"/>
      <c r="AR216" s="227" t="s">
        <v>186</v>
      </c>
      <c r="AT216" s="227" t="s">
        <v>182</v>
      </c>
      <c r="AU216" s="227" t="s">
        <v>81</v>
      </c>
      <c r="AY216" s="20" t="s">
        <v>180</v>
      </c>
      <c r="BE216" s="228">
        <f>IF(N216="základní",J216,0)</f>
        <v>0</v>
      </c>
      <c r="BF216" s="228">
        <f>IF(N216="snížená",J216,0)</f>
        <v>0</v>
      </c>
      <c r="BG216" s="228">
        <f>IF(N216="zákl. přenesená",J216,0)</f>
        <v>0</v>
      </c>
      <c r="BH216" s="228">
        <f>IF(N216="sníž. přenesená",J216,0)</f>
        <v>0</v>
      </c>
      <c r="BI216" s="228">
        <f>IF(N216="nulová",J216,0)</f>
        <v>0</v>
      </c>
      <c r="BJ216" s="20" t="s">
        <v>81</v>
      </c>
      <c r="BK216" s="228">
        <f>ROUND(I216*H216,2)</f>
        <v>0</v>
      </c>
      <c r="BL216" s="20" t="s">
        <v>186</v>
      </c>
      <c r="BM216" s="227" t="s">
        <v>1170</v>
      </c>
    </row>
    <row r="217" s="2" customFormat="1" ht="16.5" customHeight="1">
      <c r="A217" s="41"/>
      <c r="B217" s="42"/>
      <c r="C217" s="216" t="s">
        <v>74</v>
      </c>
      <c r="D217" s="216" t="s">
        <v>182</v>
      </c>
      <c r="E217" s="217" t="s">
        <v>1693</v>
      </c>
      <c r="F217" s="218" t="s">
        <v>1694</v>
      </c>
      <c r="G217" s="219" t="s">
        <v>231</v>
      </c>
      <c r="H217" s="220">
        <v>136.10499999999999</v>
      </c>
      <c r="I217" s="221"/>
      <c r="J217" s="222">
        <f>ROUND(I217*H217,2)</f>
        <v>0</v>
      </c>
      <c r="K217" s="218" t="s">
        <v>1501</v>
      </c>
      <c r="L217" s="47"/>
      <c r="M217" s="223" t="s">
        <v>19</v>
      </c>
      <c r="N217" s="224" t="s">
        <v>45</v>
      </c>
      <c r="O217" s="87"/>
      <c r="P217" s="225">
        <f>O217*H217</f>
        <v>0</v>
      </c>
      <c r="Q217" s="225">
        <v>0</v>
      </c>
      <c r="R217" s="225">
        <f>Q217*H217</f>
        <v>0</v>
      </c>
      <c r="S217" s="225">
        <v>0</v>
      </c>
      <c r="T217" s="226">
        <f>S217*H217</f>
        <v>0</v>
      </c>
      <c r="U217" s="41"/>
      <c r="V217" s="41"/>
      <c r="W217" s="41"/>
      <c r="X217" s="41"/>
      <c r="Y217" s="41"/>
      <c r="Z217" s="41"/>
      <c r="AA217" s="41"/>
      <c r="AB217" s="41"/>
      <c r="AC217" s="41"/>
      <c r="AD217" s="41"/>
      <c r="AE217" s="41"/>
      <c r="AR217" s="227" t="s">
        <v>186</v>
      </c>
      <c r="AT217" s="227" t="s">
        <v>182</v>
      </c>
      <c r="AU217" s="227" t="s">
        <v>81</v>
      </c>
      <c r="AY217" s="20" t="s">
        <v>180</v>
      </c>
      <c r="BE217" s="228">
        <f>IF(N217="základní",J217,0)</f>
        <v>0</v>
      </c>
      <c r="BF217" s="228">
        <f>IF(N217="snížená",J217,0)</f>
        <v>0</v>
      </c>
      <c r="BG217" s="228">
        <f>IF(N217="zákl. přenesená",J217,0)</f>
        <v>0</v>
      </c>
      <c r="BH217" s="228">
        <f>IF(N217="sníž. přenesená",J217,0)</f>
        <v>0</v>
      </c>
      <c r="BI217" s="228">
        <f>IF(N217="nulová",J217,0)</f>
        <v>0</v>
      </c>
      <c r="BJ217" s="20" t="s">
        <v>81</v>
      </c>
      <c r="BK217" s="228">
        <f>ROUND(I217*H217,2)</f>
        <v>0</v>
      </c>
      <c r="BL217" s="20" t="s">
        <v>186</v>
      </c>
      <c r="BM217" s="227" t="s">
        <v>1182</v>
      </c>
    </row>
    <row r="218" s="12" customFormat="1" ht="25.92" customHeight="1">
      <c r="A218" s="12"/>
      <c r="B218" s="200"/>
      <c r="C218" s="201"/>
      <c r="D218" s="202" t="s">
        <v>73</v>
      </c>
      <c r="E218" s="203" t="s">
        <v>1695</v>
      </c>
      <c r="F218" s="203" t="s">
        <v>1595</v>
      </c>
      <c r="G218" s="201"/>
      <c r="H218" s="201"/>
      <c r="I218" s="204"/>
      <c r="J218" s="205">
        <f>BK218</f>
        <v>0</v>
      </c>
      <c r="K218" s="201"/>
      <c r="L218" s="206"/>
      <c r="M218" s="207"/>
      <c r="N218" s="208"/>
      <c r="O218" s="208"/>
      <c r="P218" s="209">
        <f>P219</f>
        <v>0</v>
      </c>
      <c r="Q218" s="208"/>
      <c r="R218" s="209">
        <f>R219</f>
        <v>0</v>
      </c>
      <c r="S218" s="208"/>
      <c r="T218" s="210">
        <f>T219</f>
        <v>0</v>
      </c>
      <c r="U218" s="12"/>
      <c r="V218" s="12"/>
      <c r="W218" s="12"/>
      <c r="X218" s="12"/>
      <c r="Y218" s="12"/>
      <c r="Z218" s="12"/>
      <c r="AA218" s="12"/>
      <c r="AB218" s="12"/>
      <c r="AC218" s="12"/>
      <c r="AD218" s="12"/>
      <c r="AE218" s="12"/>
      <c r="AR218" s="211" t="s">
        <v>81</v>
      </c>
      <c r="AT218" s="212" t="s">
        <v>73</v>
      </c>
      <c r="AU218" s="212" t="s">
        <v>74</v>
      </c>
      <c r="AY218" s="211" t="s">
        <v>180</v>
      </c>
      <c r="BK218" s="213">
        <f>BK219</f>
        <v>0</v>
      </c>
    </row>
    <row r="219" s="2" customFormat="1" ht="16.5" customHeight="1">
      <c r="A219" s="41"/>
      <c r="B219" s="42"/>
      <c r="C219" s="216" t="s">
        <v>74</v>
      </c>
      <c r="D219" s="216" t="s">
        <v>182</v>
      </c>
      <c r="E219" s="217" t="s">
        <v>1696</v>
      </c>
      <c r="F219" s="218" t="s">
        <v>1697</v>
      </c>
      <c r="G219" s="219" t="s">
        <v>231</v>
      </c>
      <c r="H219" s="220">
        <v>2.8170000000000002</v>
      </c>
      <c r="I219" s="221"/>
      <c r="J219" s="222">
        <f>ROUND(I219*H219,2)</f>
        <v>0</v>
      </c>
      <c r="K219" s="218" t="s">
        <v>1570</v>
      </c>
      <c r="L219" s="47"/>
      <c r="M219" s="223" t="s">
        <v>19</v>
      </c>
      <c r="N219" s="224" t="s">
        <v>45</v>
      </c>
      <c r="O219" s="87"/>
      <c r="P219" s="225">
        <f>O219*H219</f>
        <v>0</v>
      </c>
      <c r="Q219" s="225">
        <v>0</v>
      </c>
      <c r="R219" s="225">
        <f>Q219*H219</f>
        <v>0</v>
      </c>
      <c r="S219" s="225">
        <v>0</v>
      </c>
      <c r="T219" s="226">
        <f>S219*H219</f>
        <v>0</v>
      </c>
      <c r="U219" s="41"/>
      <c r="V219" s="41"/>
      <c r="W219" s="41"/>
      <c r="X219" s="41"/>
      <c r="Y219" s="41"/>
      <c r="Z219" s="41"/>
      <c r="AA219" s="41"/>
      <c r="AB219" s="41"/>
      <c r="AC219" s="41"/>
      <c r="AD219" s="41"/>
      <c r="AE219" s="41"/>
      <c r="AR219" s="227" t="s">
        <v>186</v>
      </c>
      <c r="AT219" s="227" t="s">
        <v>182</v>
      </c>
      <c r="AU219" s="227" t="s">
        <v>81</v>
      </c>
      <c r="AY219" s="20" t="s">
        <v>180</v>
      </c>
      <c r="BE219" s="228">
        <f>IF(N219="základní",J219,0)</f>
        <v>0</v>
      </c>
      <c r="BF219" s="228">
        <f>IF(N219="snížená",J219,0)</f>
        <v>0</v>
      </c>
      <c r="BG219" s="228">
        <f>IF(N219="zákl. přenesená",J219,0)</f>
        <v>0</v>
      </c>
      <c r="BH219" s="228">
        <f>IF(N219="sníž. přenesená",J219,0)</f>
        <v>0</v>
      </c>
      <c r="BI219" s="228">
        <f>IF(N219="nulová",J219,0)</f>
        <v>0</v>
      </c>
      <c r="BJ219" s="20" t="s">
        <v>81</v>
      </c>
      <c r="BK219" s="228">
        <f>ROUND(I219*H219,2)</f>
        <v>0</v>
      </c>
      <c r="BL219" s="20" t="s">
        <v>186</v>
      </c>
      <c r="BM219" s="227" t="s">
        <v>1195</v>
      </c>
    </row>
    <row r="220" s="12" customFormat="1" ht="25.92" customHeight="1">
      <c r="A220" s="12"/>
      <c r="B220" s="200"/>
      <c r="C220" s="201"/>
      <c r="D220" s="202" t="s">
        <v>73</v>
      </c>
      <c r="E220" s="203" t="s">
        <v>1698</v>
      </c>
      <c r="F220" s="203" t="s">
        <v>1626</v>
      </c>
      <c r="G220" s="201"/>
      <c r="H220" s="201"/>
      <c r="I220" s="204"/>
      <c r="J220" s="205">
        <f>BK220</f>
        <v>0</v>
      </c>
      <c r="K220" s="201"/>
      <c r="L220" s="206"/>
      <c r="M220" s="207"/>
      <c r="N220" s="208"/>
      <c r="O220" s="208"/>
      <c r="P220" s="209">
        <f>P221</f>
        <v>0</v>
      </c>
      <c r="Q220" s="208"/>
      <c r="R220" s="209">
        <f>R221</f>
        <v>0</v>
      </c>
      <c r="S220" s="208"/>
      <c r="T220" s="210">
        <f>T221</f>
        <v>0</v>
      </c>
      <c r="U220" s="12"/>
      <c r="V220" s="12"/>
      <c r="W220" s="12"/>
      <c r="X220" s="12"/>
      <c r="Y220" s="12"/>
      <c r="Z220" s="12"/>
      <c r="AA220" s="12"/>
      <c r="AB220" s="12"/>
      <c r="AC220" s="12"/>
      <c r="AD220" s="12"/>
      <c r="AE220" s="12"/>
      <c r="AR220" s="211" t="s">
        <v>81</v>
      </c>
      <c r="AT220" s="212" t="s">
        <v>73</v>
      </c>
      <c r="AU220" s="212" t="s">
        <v>74</v>
      </c>
      <c r="AY220" s="211" t="s">
        <v>180</v>
      </c>
      <c r="BK220" s="213">
        <f>BK221</f>
        <v>0</v>
      </c>
    </row>
    <row r="221" s="2" customFormat="1" ht="16.5" customHeight="1">
      <c r="A221" s="41"/>
      <c r="B221" s="42"/>
      <c r="C221" s="216" t="s">
        <v>74</v>
      </c>
      <c r="D221" s="216" t="s">
        <v>182</v>
      </c>
      <c r="E221" s="217" t="s">
        <v>1699</v>
      </c>
      <c r="F221" s="218" t="s">
        <v>1700</v>
      </c>
      <c r="G221" s="219" t="s">
        <v>231</v>
      </c>
      <c r="H221" s="220">
        <v>0.045999999999999999</v>
      </c>
      <c r="I221" s="221"/>
      <c r="J221" s="222">
        <f>ROUND(I221*H221,2)</f>
        <v>0</v>
      </c>
      <c r="K221" s="218" t="s">
        <v>1570</v>
      </c>
      <c r="L221" s="47"/>
      <c r="M221" s="223" t="s">
        <v>19</v>
      </c>
      <c r="N221" s="224" t="s">
        <v>45</v>
      </c>
      <c r="O221" s="87"/>
      <c r="P221" s="225">
        <f>O221*H221</f>
        <v>0</v>
      </c>
      <c r="Q221" s="225">
        <v>0</v>
      </c>
      <c r="R221" s="225">
        <f>Q221*H221</f>
        <v>0</v>
      </c>
      <c r="S221" s="225">
        <v>0</v>
      </c>
      <c r="T221" s="226">
        <f>S221*H221</f>
        <v>0</v>
      </c>
      <c r="U221" s="41"/>
      <c r="V221" s="41"/>
      <c r="W221" s="41"/>
      <c r="X221" s="41"/>
      <c r="Y221" s="41"/>
      <c r="Z221" s="41"/>
      <c r="AA221" s="41"/>
      <c r="AB221" s="41"/>
      <c r="AC221" s="41"/>
      <c r="AD221" s="41"/>
      <c r="AE221" s="41"/>
      <c r="AR221" s="227" t="s">
        <v>186</v>
      </c>
      <c r="AT221" s="227" t="s">
        <v>182</v>
      </c>
      <c r="AU221" s="227" t="s">
        <v>81</v>
      </c>
      <c r="AY221" s="20" t="s">
        <v>180</v>
      </c>
      <c r="BE221" s="228">
        <f>IF(N221="základní",J221,0)</f>
        <v>0</v>
      </c>
      <c r="BF221" s="228">
        <f>IF(N221="snížená",J221,0)</f>
        <v>0</v>
      </c>
      <c r="BG221" s="228">
        <f>IF(N221="zákl. přenesená",J221,0)</f>
        <v>0</v>
      </c>
      <c r="BH221" s="228">
        <f>IF(N221="sníž. přenesená",J221,0)</f>
        <v>0</v>
      </c>
      <c r="BI221" s="228">
        <f>IF(N221="nulová",J221,0)</f>
        <v>0</v>
      </c>
      <c r="BJ221" s="20" t="s">
        <v>81</v>
      </c>
      <c r="BK221" s="228">
        <f>ROUND(I221*H221,2)</f>
        <v>0</v>
      </c>
      <c r="BL221" s="20" t="s">
        <v>186</v>
      </c>
      <c r="BM221" s="227" t="s">
        <v>1211</v>
      </c>
    </row>
    <row r="222" s="12" customFormat="1" ht="25.92" customHeight="1">
      <c r="A222" s="12"/>
      <c r="B222" s="200"/>
      <c r="C222" s="201"/>
      <c r="D222" s="202" t="s">
        <v>73</v>
      </c>
      <c r="E222" s="203" t="s">
        <v>1701</v>
      </c>
      <c r="F222" s="203" t="s">
        <v>1653</v>
      </c>
      <c r="G222" s="201"/>
      <c r="H222" s="201"/>
      <c r="I222" s="204"/>
      <c r="J222" s="205">
        <f>BK222</f>
        <v>0</v>
      </c>
      <c r="K222" s="201"/>
      <c r="L222" s="206"/>
      <c r="M222" s="207"/>
      <c r="N222" s="208"/>
      <c r="O222" s="208"/>
      <c r="P222" s="209">
        <f>P223</f>
        <v>0</v>
      </c>
      <c r="Q222" s="208"/>
      <c r="R222" s="209">
        <f>R223</f>
        <v>0</v>
      </c>
      <c r="S222" s="208"/>
      <c r="T222" s="210">
        <f>T223</f>
        <v>0</v>
      </c>
      <c r="U222" s="12"/>
      <c r="V222" s="12"/>
      <c r="W222" s="12"/>
      <c r="X222" s="12"/>
      <c r="Y222" s="12"/>
      <c r="Z222" s="12"/>
      <c r="AA222" s="12"/>
      <c r="AB222" s="12"/>
      <c r="AC222" s="12"/>
      <c r="AD222" s="12"/>
      <c r="AE222" s="12"/>
      <c r="AR222" s="211" t="s">
        <v>81</v>
      </c>
      <c r="AT222" s="212" t="s">
        <v>73</v>
      </c>
      <c r="AU222" s="212" t="s">
        <v>74</v>
      </c>
      <c r="AY222" s="211" t="s">
        <v>180</v>
      </c>
      <c r="BK222" s="213">
        <f>BK223</f>
        <v>0</v>
      </c>
    </row>
    <row r="223" s="2" customFormat="1" ht="16.5" customHeight="1">
      <c r="A223" s="41"/>
      <c r="B223" s="42"/>
      <c r="C223" s="216" t="s">
        <v>74</v>
      </c>
      <c r="D223" s="216" t="s">
        <v>182</v>
      </c>
      <c r="E223" s="217" t="s">
        <v>1702</v>
      </c>
      <c r="F223" s="218" t="s">
        <v>1703</v>
      </c>
      <c r="G223" s="219" t="s">
        <v>231</v>
      </c>
      <c r="H223" s="220">
        <v>0.044999999999999998</v>
      </c>
      <c r="I223" s="221"/>
      <c r="J223" s="222">
        <f>ROUND(I223*H223,2)</f>
        <v>0</v>
      </c>
      <c r="K223" s="218" t="s">
        <v>1570</v>
      </c>
      <c r="L223" s="47"/>
      <c r="M223" s="223" t="s">
        <v>19</v>
      </c>
      <c r="N223" s="224" t="s">
        <v>45</v>
      </c>
      <c r="O223" s="87"/>
      <c r="P223" s="225">
        <f>O223*H223</f>
        <v>0</v>
      </c>
      <c r="Q223" s="225">
        <v>0</v>
      </c>
      <c r="R223" s="225">
        <f>Q223*H223</f>
        <v>0</v>
      </c>
      <c r="S223" s="225">
        <v>0</v>
      </c>
      <c r="T223" s="226">
        <f>S223*H223</f>
        <v>0</v>
      </c>
      <c r="U223" s="41"/>
      <c r="V223" s="41"/>
      <c r="W223" s="41"/>
      <c r="X223" s="41"/>
      <c r="Y223" s="41"/>
      <c r="Z223" s="41"/>
      <c r="AA223" s="41"/>
      <c r="AB223" s="41"/>
      <c r="AC223" s="41"/>
      <c r="AD223" s="41"/>
      <c r="AE223" s="41"/>
      <c r="AR223" s="227" t="s">
        <v>186</v>
      </c>
      <c r="AT223" s="227" t="s">
        <v>182</v>
      </c>
      <c r="AU223" s="227" t="s">
        <v>81</v>
      </c>
      <c r="AY223" s="20" t="s">
        <v>180</v>
      </c>
      <c r="BE223" s="228">
        <f>IF(N223="základní",J223,0)</f>
        <v>0</v>
      </c>
      <c r="BF223" s="228">
        <f>IF(N223="snížená",J223,0)</f>
        <v>0</v>
      </c>
      <c r="BG223" s="228">
        <f>IF(N223="zákl. přenesená",J223,0)</f>
        <v>0</v>
      </c>
      <c r="BH223" s="228">
        <f>IF(N223="sníž. přenesená",J223,0)</f>
        <v>0</v>
      </c>
      <c r="BI223" s="228">
        <f>IF(N223="nulová",J223,0)</f>
        <v>0</v>
      </c>
      <c r="BJ223" s="20" t="s">
        <v>81</v>
      </c>
      <c r="BK223" s="228">
        <f>ROUND(I223*H223,2)</f>
        <v>0</v>
      </c>
      <c r="BL223" s="20" t="s">
        <v>186</v>
      </c>
      <c r="BM223" s="227" t="s">
        <v>1221</v>
      </c>
    </row>
    <row r="224" s="12" customFormat="1" ht="25.92" customHeight="1">
      <c r="A224" s="12"/>
      <c r="B224" s="200"/>
      <c r="C224" s="201"/>
      <c r="D224" s="202" t="s">
        <v>73</v>
      </c>
      <c r="E224" s="203" t="s">
        <v>1704</v>
      </c>
      <c r="F224" s="203" t="s">
        <v>1705</v>
      </c>
      <c r="G224" s="201"/>
      <c r="H224" s="201"/>
      <c r="I224" s="204"/>
      <c r="J224" s="205">
        <f>BK224</f>
        <v>0</v>
      </c>
      <c r="K224" s="201"/>
      <c r="L224" s="206"/>
      <c r="M224" s="207"/>
      <c r="N224" s="208"/>
      <c r="O224" s="208"/>
      <c r="P224" s="209">
        <f>P225</f>
        <v>0</v>
      </c>
      <c r="Q224" s="208"/>
      <c r="R224" s="209">
        <f>R225</f>
        <v>0</v>
      </c>
      <c r="S224" s="208"/>
      <c r="T224" s="210">
        <f>T225</f>
        <v>0</v>
      </c>
      <c r="U224" s="12"/>
      <c r="V224" s="12"/>
      <c r="W224" s="12"/>
      <c r="X224" s="12"/>
      <c r="Y224" s="12"/>
      <c r="Z224" s="12"/>
      <c r="AA224" s="12"/>
      <c r="AB224" s="12"/>
      <c r="AC224" s="12"/>
      <c r="AD224" s="12"/>
      <c r="AE224" s="12"/>
      <c r="AR224" s="211" t="s">
        <v>81</v>
      </c>
      <c r="AT224" s="212" t="s">
        <v>73</v>
      </c>
      <c r="AU224" s="212" t="s">
        <v>74</v>
      </c>
      <c r="AY224" s="211" t="s">
        <v>180</v>
      </c>
      <c r="BK224" s="213">
        <f>BK225</f>
        <v>0</v>
      </c>
    </row>
    <row r="225" s="2" customFormat="1" ht="16.5" customHeight="1">
      <c r="A225" s="41"/>
      <c r="B225" s="42"/>
      <c r="C225" s="216" t="s">
        <v>74</v>
      </c>
      <c r="D225" s="216" t="s">
        <v>182</v>
      </c>
      <c r="E225" s="217" t="s">
        <v>1706</v>
      </c>
      <c r="F225" s="218" t="s">
        <v>1707</v>
      </c>
      <c r="G225" s="219" t="s">
        <v>231</v>
      </c>
      <c r="H225" s="220">
        <v>0.20399999999999999</v>
      </c>
      <c r="I225" s="221"/>
      <c r="J225" s="222">
        <f>ROUND(I225*H225,2)</f>
        <v>0</v>
      </c>
      <c r="K225" s="218" t="s">
        <v>1570</v>
      </c>
      <c r="L225" s="47"/>
      <c r="M225" s="223" t="s">
        <v>19</v>
      </c>
      <c r="N225" s="224" t="s">
        <v>45</v>
      </c>
      <c r="O225" s="87"/>
      <c r="P225" s="225">
        <f>O225*H225</f>
        <v>0</v>
      </c>
      <c r="Q225" s="225">
        <v>0</v>
      </c>
      <c r="R225" s="225">
        <f>Q225*H225</f>
        <v>0</v>
      </c>
      <c r="S225" s="225">
        <v>0</v>
      </c>
      <c r="T225" s="226">
        <f>S225*H225</f>
        <v>0</v>
      </c>
      <c r="U225" s="41"/>
      <c r="V225" s="41"/>
      <c r="W225" s="41"/>
      <c r="X225" s="41"/>
      <c r="Y225" s="41"/>
      <c r="Z225" s="41"/>
      <c r="AA225" s="41"/>
      <c r="AB225" s="41"/>
      <c r="AC225" s="41"/>
      <c r="AD225" s="41"/>
      <c r="AE225" s="41"/>
      <c r="AR225" s="227" t="s">
        <v>186</v>
      </c>
      <c r="AT225" s="227" t="s">
        <v>182</v>
      </c>
      <c r="AU225" s="227" t="s">
        <v>81</v>
      </c>
      <c r="AY225" s="20" t="s">
        <v>180</v>
      </c>
      <c r="BE225" s="228">
        <f>IF(N225="základní",J225,0)</f>
        <v>0</v>
      </c>
      <c r="BF225" s="228">
        <f>IF(N225="snížená",J225,0)</f>
        <v>0</v>
      </c>
      <c r="BG225" s="228">
        <f>IF(N225="zákl. přenesená",J225,0)</f>
        <v>0</v>
      </c>
      <c r="BH225" s="228">
        <f>IF(N225="sníž. přenesená",J225,0)</f>
        <v>0</v>
      </c>
      <c r="BI225" s="228">
        <f>IF(N225="nulová",J225,0)</f>
        <v>0</v>
      </c>
      <c r="BJ225" s="20" t="s">
        <v>81</v>
      </c>
      <c r="BK225" s="228">
        <f>ROUND(I225*H225,2)</f>
        <v>0</v>
      </c>
      <c r="BL225" s="20" t="s">
        <v>186</v>
      </c>
      <c r="BM225" s="227" t="s">
        <v>1237</v>
      </c>
    </row>
    <row r="226" s="12" customFormat="1" ht="25.92" customHeight="1">
      <c r="A226" s="12"/>
      <c r="B226" s="200"/>
      <c r="C226" s="201"/>
      <c r="D226" s="202" t="s">
        <v>73</v>
      </c>
      <c r="E226" s="203" t="s">
        <v>1708</v>
      </c>
      <c r="F226" s="203" t="s">
        <v>1709</v>
      </c>
      <c r="G226" s="201"/>
      <c r="H226" s="201"/>
      <c r="I226" s="204"/>
      <c r="J226" s="205">
        <f>BK226</f>
        <v>0</v>
      </c>
      <c r="K226" s="201"/>
      <c r="L226" s="206"/>
      <c r="M226" s="207"/>
      <c r="N226" s="208"/>
      <c r="O226" s="208"/>
      <c r="P226" s="209">
        <f>SUM(P227:P228)</f>
        <v>0</v>
      </c>
      <c r="Q226" s="208"/>
      <c r="R226" s="209">
        <f>SUM(R227:R228)</f>
        <v>0</v>
      </c>
      <c r="S226" s="208"/>
      <c r="T226" s="210">
        <f>SUM(T227:T228)</f>
        <v>0</v>
      </c>
      <c r="U226" s="12"/>
      <c r="V226" s="12"/>
      <c r="W226" s="12"/>
      <c r="X226" s="12"/>
      <c r="Y226" s="12"/>
      <c r="Z226" s="12"/>
      <c r="AA226" s="12"/>
      <c r="AB226" s="12"/>
      <c r="AC226" s="12"/>
      <c r="AD226" s="12"/>
      <c r="AE226" s="12"/>
      <c r="AR226" s="211" t="s">
        <v>81</v>
      </c>
      <c r="AT226" s="212" t="s">
        <v>73</v>
      </c>
      <c r="AU226" s="212" t="s">
        <v>74</v>
      </c>
      <c r="AY226" s="211" t="s">
        <v>180</v>
      </c>
      <c r="BK226" s="213">
        <f>SUM(BK227:BK228)</f>
        <v>0</v>
      </c>
    </row>
    <row r="227" s="2" customFormat="1" ht="16.5" customHeight="1">
      <c r="A227" s="41"/>
      <c r="B227" s="42"/>
      <c r="C227" s="216" t="s">
        <v>74</v>
      </c>
      <c r="D227" s="216" t="s">
        <v>182</v>
      </c>
      <c r="E227" s="217" t="s">
        <v>1710</v>
      </c>
      <c r="F227" s="218" t="s">
        <v>1711</v>
      </c>
      <c r="G227" s="219" t="s">
        <v>350</v>
      </c>
      <c r="H227" s="220">
        <v>11</v>
      </c>
      <c r="I227" s="221"/>
      <c r="J227" s="222">
        <f>ROUND(I227*H227,2)</f>
        <v>0</v>
      </c>
      <c r="K227" s="218" t="s">
        <v>1501</v>
      </c>
      <c r="L227" s="47"/>
      <c r="M227" s="223" t="s">
        <v>19</v>
      </c>
      <c r="N227" s="224" t="s">
        <v>45</v>
      </c>
      <c r="O227" s="87"/>
      <c r="P227" s="225">
        <f>O227*H227</f>
        <v>0</v>
      </c>
      <c r="Q227" s="225">
        <v>0</v>
      </c>
      <c r="R227" s="225">
        <f>Q227*H227</f>
        <v>0</v>
      </c>
      <c r="S227" s="225">
        <v>0</v>
      </c>
      <c r="T227" s="226">
        <f>S227*H227</f>
        <v>0</v>
      </c>
      <c r="U227" s="41"/>
      <c r="V227" s="41"/>
      <c r="W227" s="41"/>
      <c r="X227" s="41"/>
      <c r="Y227" s="41"/>
      <c r="Z227" s="41"/>
      <c r="AA227" s="41"/>
      <c r="AB227" s="41"/>
      <c r="AC227" s="41"/>
      <c r="AD227" s="41"/>
      <c r="AE227" s="41"/>
      <c r="AR227" s="227" t="s">
        <v>186</v>
      </c>
      <c r="AT227" s="227" t="s">
        <v>182</v>
      </c>
      <c r="AU227" s="227" t="s">
        <v>81</v>
      </c>
      <c r="AY227" s="20" t="s">
        <v>180</v>
      </c>
      <c r="BE227" s="228">
        <f>IF(N227="základní",J227,0)</f>
        <v>0</v>
      </c>
      <c r="BF227" s="228">
        <f>IF(N227="snížená",J227,0)</f>
        <v>0</v>
      </c>
      <c r="BG227" s="228">
        <f>IF(N227="zákl. přenesená",J227,0)</f>
        <v>0</v>
      </c>
      <c r="BH227" s="228">
        <f>IF(N227="sníž. přenesená",J227,0)</f>
        <v>0</v>
      </c>
      <c r="BI227" s="228">
        <f>IF(N227="nulová",J227,0)</f>
        <v>0</v>
      </c>
      <c r="BJ227" s="20" t="s">
        <v>81</v>
      </c>
      <c r="BK227" s="228">
        <f>ROUND(I227*H227,2)</f>
        <v>0</v>
      </c>
      <c r="BL227" s="20" t="s">
        <v>186</v>
      </c>
      <c r="BM227" s="227" t="s">
        <v>1251</v>
      </c>
    </row>
    <row r="228" s="2" customFormat="1" ht="16.5" customHeight="1">
      <c r="A228" s="41"/>
      <c r="B228" s="42"/>
      <c r="C228" s="216" t="s">
        <v>74</v>
      </c>
      <c r="D228" s="216" t="s">
        <v>182</v>
      </c>
      <c r="E228" s="217" t="s">
        <v>1712</v>
      </c>
      <c r="F228" s="218" t="s">
        <v>1713</v>
      </c>
      <c r="G228" s="219" t="s">
        <v>350</v>
      </c>
      <c r="H228" s="220">
        <v>11</v>
      </c>
      <c r="I228" s="221"/>
      <c r="J228" s="222">
        <f>ROUND(I228*H228,2)</f>
        <v>0</v>
      </c>
      <c r="K228" s="218" t="s">
        <v>1501</v>
      </c>
      <c r="L228" s="47"/>
      <c r="M228" s="223" t="s">
        <v>19</v>
      </c>
      <c r="N228" s="224" t="s">
        <v>45</v>
      </c>
      <c r="O228" s="87"/>
      <c r="P228" s="225">
        <f>O228*H228</f>
        <v>0</v>
      </c>
      <c r="Q228" s="225">
        <v>0</v>
      </c>
      <c r="R228" s="225">
        <f>Q228*H228</f>
        <v>0</v>
      </c>
      <c r="S228" s="225">
        <v>0</v>
      </c>
      <c r="T228" s="226">
        <f>S228*H228</f>
        <v>0</v>
      </c>
      <c r="U228" s="41"/>
      <c r="V228" s="41"/>
      <c r="W228" s="41"/>
      <c r="X228" s="41"/>
      <c r="Y228" s="41"/>
      <c r="Z228" s="41"/>
      <c r="AA228" s="41"/>
      <c r="AB228" s="41"/>
      <c r="AC228" s="41"/>
      <c r="AD228" s="41"/>
      <c r="AE228" s="41"/>
      <c r="AR228" s="227" t="s">
        <v>186</v>
      </c>
      <c r="AT228" s="227" t="s">
        <v>182</v>
      </c>
      <c r="AU228" s="227" t="s">
        <v>81</v>
      </c>
      <c r="AY228" s="20" t="s">
        <v>180</v>
      </c>
      <c r="BE228" s="228">
        <f>IF(N228="základní",J228,0)</f>
        <v>0</v>
      </c>
      <c r="BF228" s="228">
        <f>IF(N228="snížená",J228,0)</f>
        <v>0</v>
      </c>
      <c r="BG228" s="228">
        <f>IF(N228="zákl. přenesená",J228,0)</f>
        <v>0</v>
      </c>
      <c r="BH228" s="228">
        <f>IF(N228="sníž. přenesená",J228,0)</f>
        <v>0</v>
      </c>
      <c r="BI228" s="228">
        <f>IF(N228="nulová",J228,0)</f>
        <v>0</v>
      </c>
      <c r="BJ228" s="20" t="s">
        <v>81</v>
      </c>
      <c r="BK228" s="228">
        <f>ROUND(I228*H228,2)</f>
        <v>0</v>
      </c>
      <c r="BL228" s="20" t="s">
        <v>186</v>
      </c>
      <c r="BM228" s="227" t="s">
        <v>1270</v>
      </c>
    </row>
    <row r="229" s="12" customFormat="1" ht="25.92" customHeight="1">
      <c r="A229" s="12"/>
      <c r="B229" s="200"/>
      <c r="C229" s="201"/>
      <c r="D229" s="202" t="s">
        <v>73</v>
      </c>
      <c r="E229" s="203" t="s">
        <v>1287</v>
      </c>
      <c r="F229" s="203" t="s">
        <v>1714</v>
      </c>
      <c r="G229" s="201"/>
      <c r="H229" s="201"/>
      <c r="I229" s="204"/>
      <c r="J229" s="205">
        <f>BK229</f>
        <v>0</v>
      </c>
      <c r="K229" s="201"/>
      <c r="L229" s="206"/>
      <c r="M229" s="207"/>
      <c r="N229" s="208"/>
      <c r="O229" s="208"/>
      <c r="P229" s="209">
        <f>SUM(P230:P264)</f>
        <v>0</v>
      </c>
      <c r="Q229" s="208"/>
      <c r="R229" s="209">
        <f>SUM(R230:R264)</f>
        <v>0</v>
      </c>
      <c r="S229" s="208"/>
      <c r="T229" s="210">
        <f>SUM(T230:T264)</f>
        <v>0</v>
      </c>
      <c r="U229" s="12"/>
      <c r="V229" s="12"/>
      <c r="W229" s="12"/>
      <c r="X229" s="12"/>
      <c r="Y229" s="12"/>
      <c r="Z229" s="12"/>
      <c r="AA229" s="12"/>
      <c r="AB229" s="12"/>
      <c r="AC229" s="12"/>
      <c r="AD229" s="12"/>
      <c r="AE229" s="12"/>
      <c r="AR229" s="211" t="s">
        <v>81</v>
      </c>
      <c r="AT229" s="212" t="s">
        <v>73</v>
      </c>
      <c r="AU229" s="212" t="s">
        <v>74</v>
      </c>
      <c r="AY229" s="211" t="s">
        <v>180</v>
      </c>
      <c r="BK229" s="213">
        <f>SUM(BK230:BK264)</f>
        <v>0</v>
      </c>
    </row>
    <row r="230" s="2" customFormat="1" ht="16.5" customHeight="1">
      <c r="A230" s="41"/>
      <c r="B230" s="42"/>
      <c r="C230" s="216" t="s">
        <v>74</v>
      </c>
      <c r="D230" s="216" t="s">
        <v>182</v>
      </c>
      <c r="E230" s="217" t="s">
        <v>1715</v>
      </c>
      <c r="F230" s="218" t="s">
        <v>1716</v>
      </c>
      <c r="G230" s="219" t="s">
        <v>350</v>
      </c>
      <c r="H230" s="220">
        <v>19</v>
      </c>
      <c r="I230" s="221"/>
      <c r="J230" s="222">
        <f>ROUND(I230*H230,2)</f>
        <v>0</v>
      </c>
      <c r="K230" s="218" t="s">
        <v>1501</v>
      </c>
      <c r="L230" s="47"/>
      <c r="M230" s="223" t="s">
        <v>19</v>
      </c>
      <c r="N230" s="224" t="s">
        <v>45</v>
      </c>
      <c r="O230" s="87"/>
      <c r="P230" s="225">
        <f>O230*H230</f>
        <v>0</v>
      </c>
      <c r="Q230" s="225">
        <v>0</v>
      </c>
      <c r="R230" s="225">
        <f>Q230*H230</f>
        <v>0</v>
      </c>
      <c r="S230" s="225">
        <v>0</v>
      </c>
      <c r="T230" s="226">
        <f>S230*H230</f>
        <v>0</v>
      </c>
      <c r="U230" s="41"/>
      <c r="V230" s="41"/>
      <c r="W230" s="41"/>
      <c r="X230" s="41"/>
      <c r="Y230" s="41"/>
      <c r="Z230" s="41"/>
      <c r="AA230" s="41"/>
      <c r="AB230" s="41"/>
      <c r="AC230" s="41"/>
      <c r="AD230" s="41"/>
      <c r="AE230" s="41"/>
      <c r="AR230" s="227" t="s">
        <v>186</v>
      </c>
      <c r="AT230" s="227" t="s">
        <v>182</v>
      </c>
      <c r="AU230" s="227" t="s">
        <v>81</v>
      </c>
      <c r="AY230" s="20" t="s">
        <v>180</v>
      </c>
      <c r="BE230" s="228">
        <f>IF(N230="základní",J230,0)</f>
        <v>0</v>
      </c>
      <c r="BF230" s="228">
        <f>IF(N230="snížená",J230,0)</f>
        <v>0</v>
      </c>
      <c r="BG230" s="228">
        <f>IF(N230="zákl. přenesená",J230,0)</f>
        <v>0</v>
      </c>
      <c r="BH230" s="228">
        <f>IF(N230="sníž. přenesená",J230,0)</f>
        <v>0</v>
      </c>
      <c r="BI230" s="228">
        <f>IF(N230="nulová",J230,0)</f>
        <v>0</v>
      </c>
      <c r="BJ230" s="20" t="s">
        <v>81</v>
      </c>
      <c r="BK230" s="228">
        <f>ROUND(I230*H230,2)</f>
        <v>0</v>
      </c>
      <c r="BL230" s="20" t="s">
        <v>186</v>
      </c>
      <c r="BM230" s="227" t="s">
        <v>1717</v>
      </c>
    </row>
    <row r="231" s="2" customFormat="1" ht="16.5" customHeight="1">
      <c r="A231" s="41"/>
      <c r="B231" s="42"/>
      <c r="C231" s="216" t="s">
        <v>74</v>
      </c>
      <c r="D231" s="216" t="s">
        <v>182</v>
      </c>
      <c r="E231" s="217" t="s">
        <v>1718</v>
      </c>
      <c r="F231" s="218" t="s">
        <v>1719</v>
      </c>
      <c r="G231" s="219" t="s">
        <v>350</v>
      </c>
      <c r="H231" s="220">
        <v>3</v>
      </c>
      <c r="I231" s="221"/>
      <c r="J231" s="222">
        <f>ROUND(I231*H231,2)</f>
        <v>0</v>
      </c>
      <c r="K231" s="218" t="s">
        <v>1501</v>
      </c>
      <c r="L231" s="47"/>
      <c r="M231" s="223" t="s">
        <v>19</v>
      </c>
      <c r="N231" s="224" t="s">
        <v>45</v>
      </c>
      <c r="O231" s="87"/>
      <c r="P231" s="225">
        <f>O231*H231</f>
        <v>0</v>
      </c>
      <c r="Q231" s="225">
        <v>0</v>
      </c>
      <c r="R231" s="225">
        <f>Q231*H231</f>
        <v>0</v>
      </c>
      <c r="S231" s="225">
        <v>0</v>
      </c>
      <c r="T231" s="226">
        <f>S231*H231</f>
        <v>0</v>
      </c>
      <c r="U231" s="41"/>
      <c r="V231" s="41"/>
      <c r="W231" s="41"/>
      <c r="X231" s="41"/>
      <c r="Y231" s="41"/>
      <c r="Z231" s="41"/>
      <c r="AA231" s="41"/>
      <c r="AB231" s="41"/>
      <c r="AC231" s="41"/>
      <c r="AD231" s="41"/>
      <c r="AE231" s="41"/>
      <c r="AR231" s="227" t="s">
        <v>186</v>
      </c>
      <c r="AT231" s="227" t="s">
        <v>182</v>
      </c>
      <c r="AU231" s="227" t="s">
        <v>81</v>
      </c>
      <c r="AY231" s="20" t="s">
        <v>180</v>
      </c>
      <c r="BE231" s="228">
        <f>IF(N231="základní",J231,0)</f>
        <v>0</v>
      </c>
      <c r="BF231" s="228">
        <f>IF(N231="snížená",J231,0)</f>
        <v>0</v>
      </c>
      <c r="BG231" s="228">
        <f>IF(N231="zákl. přenesená",J231,0)</f>
        <v>0</v>
      </c>
      <c r="BH231" s="228">
        <f>IF(N231="sníž. přenesená",J231,0)</f>
        <v>0</v>
      </c>
      <c r="BI231" s="228">
        <f>IF(N231="nulová",J231,0)</f>
        <v>0</v>
      </c>
      <c r="BJ231" s="20" t="s">
        <v>81</v>
      </c>
      <c r="BK231" s="228">
        <f>ROUND(I231*H231,2)</f>
        <v>0</v>
      </c>
      <c r="BL231" s="20" t="s">
        <v>186</v>
      </c>
      <c r="BM231" s="227" t="s">
        <v>1720</v>
      </c>
    </row>
    <row r="232" s="2" customFormat="1" ht="16.5" customHeight="1">
      <c r="A232" s="41"/>
      <c r="B232" s="42"/>
      <c r="C232" s="216" t="s">
        <v>74</v>
      </c>
      <c r="D232" s="216" t="s">
        <v>182</v>
      </c>
      <c r="E232" s="217" t="s">
        <v>1721</v>
      </c>
      <c r="F232" s="218" t="s">
        <v>1722</v>
      </c>
      <c r="G232" s="219" t="s">
        <v>350</v>
      </c>
      <c r="H232" s="220">
        <v>38</v>
      </c>
      <c r="I232" s="221"/>
      <c r="J232" s="222">
        <f>ROUND(I232*H232,2)</f>
        <v>0</v>
      </c>
      <c r="K232" s="218" t="s">
        <v>1501</v>
      </c>
      <c r="L232" s="47"/>
      <c r="M232" s="223" t="s">
        <v>19</v>
      </c>
      <c r="N232" s="224" t="s">
        <v>45</v>
      </c>
      <c r="O232" s="87"/>
      <c r="P232" s="225">
        <f>O232*H232</f>
        <v>0</v>
      </c>
      <c r="Q232" s="225">
        <v>0</v>
      </c>
      <c r="R232" s="225">
        <f>Q232*H232</f>
        <v>0</v>
      </c>
      <c r="S232" s="225">
        <v>0</v>
      </c>
      <c r="T232" s="226">
        <f>S232*H232</f>
        <v>0</v>
      </c>
      <c r="U232" s="41"/>
      <c r="V232" s="41"/>
      <c r="W232" s="41"/>
      <c r="X232" s="41"/>
      <c r="Y232" s="41"/>
      <c r="Z232" s="41"/>
      <c r="AA232" s="41"/>
      <c r="AB232" s="41"/>
      <c r="AC232" s="41"/>
      <c r="AD232" s="41"/>
      <c r="AE232" s="41"/>
      <c r="AR232" s="227" t="s">
        <v>186</v>
      </c>
      <c r="AT232" s="227" t="s">
        <v>182</v>
      </c>
      <c r="AU232" s="227" t="s">
        <v>81</v>
      </c>
      <c r="AY232" s="20" t="s">
        <v>180</v>
      </c>
      <c r="BE232" s="228">
        <f>IF(N232="základní",J232,0)</f>
        <v>0</v>
      </c>
      <c r="BF232" s="228">
        <f>IF(N232="snížená",J232,0)</f>
        <v>0</v>
      </c>
      <c r="BG232" s="228">
        <f>IF(N232="zákl. přenesená",J232,0)</f>
        <v>0</v>
      </c>
      <c r="BH232" s="228">
        <f>IF(N232="sníž. přenesená",J232,0)</f>
        <v>0</v>
      </c>
      <c r="BI232" s="228">
        <f>IF(N232="nulová",J232,0)</f>
        <v>0</v>
      </c>
      <c r="BJ232" s="20" t="s">
        <v>81</v>
      </c>
      <c r="BK232" s="228">
        <f>ROUND(I232*H232,2)</f>
        <v>0</v>
      </c>
      <c r="BL232" s="20" t="s">
        <v>186</v>
      </c>
      <c r="BM232" s="227" t="s">
        <v>1723</v>
      </c>
    </row>
    <row r="233" s="2" customFormat="1" ht="16.5" customHeight="1">
      <c r="A233" s="41"/>
      <c r="B233" s="42"/>
      <c r="C233" s="216" t="s">
        <v>74</v>
      </c>
      <c r="D233" s="216" t="s">
        <v>182</v>
      </c>
      <c r="E233" s="217" t="s">
        <v>1724</v>
      </c>
      <c r="F233" s="218" t="s">
        <v>1725</v>
      </c>
      <c r="G233" s="219" t="s">
        <v>386</v>
      </c>
      <c r="H233" s="220">
        <v>1</v>
      </c>
      <c r="I233" s="221"/>
      <c r="J233" s="222">
        <f>ROUND(I233*H233,2)</f>
        <v>0</v>
      </c>
      <c r="K233" s="218" t="s">
        <v>1501</v>
      </c>
      <c r="L233" s="47"/>
      <c r="M233" s="223" t="s">
        <v>19</v>
      </c>
      <c r="N233" s="224" t="s">
        <v>45</v>
      </c>
      <c r="O233" s="87"/>
      <c r="P233" s="225">
        <f>O233*H233</f>
        <v>0</v>
      </c>
      <c r="Q233" s="225">
        <v>0</v>
      </c>
      <c r="R233" s="225">
        <f>Q233*H233</f>
        <v>0</v>
      </c>
      <c r="S233" s="225">
        <v>0</v>
      </c>
      <c r="T233" s="226">
        <f>S233*H233</f>
        <v>0</v>
      </c>
      <c r="U233" s="41"/>
      <c r="V233" s="41"/>
      <c r="W233" s="41"/>
      <c r="X233" s="41"/>
      <c r="Y233" s="41"/>
      <c r="Z233" s="41"/>
      <c r="AA233" s="41"/>
      <c r="AB233" s="41"/>
      <c r="AC233" s="41"/>
      <c r="AD233" s="41"/>
      <c r="AE233" s="41"/>
      <c r="AR233" s="227" t="s">
        <v>186</v>
      </c>
      <c r="AT233" s="227" t="s">
        <v>182</v>
      </c>
      <c r="AU233" s="227" t="s">
        <v>81</v>
      </c>
      <c r="AY233" s="20" t="s">
        <v>180</v>
      </c>
      <c r="BE233" s="228">
        <f>IF(N233="základní",J233,0)</f>
        <v>0</v>
      </c>
      <c r="BF233" s="228">
        <f>IF(N233="snížená",J233,0)</f>
        <v>0</v>
      </c>
      <c r="BG233" s="228">
        <f>IF(N233="zákl. přenesená",J233,0)</f>
        <v>0</v>
      </c>
      <c r="BH233" s="228">
        <f>IF(N233="sníž. přenesená",J233,0)</f>
        <v>0</v>
      </c>
      <c r="BI233" s="228">
        <f>IF(N233="nulová",J233,0)</f>
        <v>0</v>
      </c>
      <c r="BJ233" s="20" t="s">
        <v>81</v>
      </c>
      <c r="BK233" s="228">
        <f>ROUND(I233*H233,2)</f>
        <v>0</v>
      </c>
      <c r="BL233" s="20" t="s">
        <v>186</v>
      </c>
      <c r="BM233" s="227" t="s">
        <v>1726</v>
      </c>
    </row>
    <row r="234" s="2" customFormat="1" ht="16.5" customHeight="1">
      <c r="A234" s="41"/>
      <c r="B234" s="42"/>
      <c r="C234" s="216" t="s">
        <v>74</v>
      </c>
      <c r="D234" s="216" t="s">
        <v>182</v>
      </c>
      <c r="E234" s="217" t="s">
        <v>1727</v>
      </c>
      <c r="F234" s="218" t="s">
        <v>1728</v>
      </c>
      <c r="G234" s="219" t="s">
        <v>246</v>
      </c>
      <c r="H234" s="220">
        <v>1</v>
      </c>
      <c r="I234" s="221"/>
      <c r="J234" s="222">
        <f>ROUND(I234*H234,2)</f>
        <v>0</v>
      </c>
      <c r="K234" s="218" t="s">
        <v>19</v>
      </c>
      <c r="L234" s="47"/>
      <c r="M234" s="223" t="s">
        <v>19</v>
      </c>
      <c r="N234" s="224" t="s">
        <v>45</v>
      </c>
      <c r="O234" s="87"/>
      <c r="P234" s="225">
        <f>O234*H234</f>
        <v>0</v>
      </c>
      <c r="Q234" s="225">
        <v>0</v>
      </c>
      <c r="R234" s="225">
        <f>Q234*H234</f>
        <v>0</v>
      </c>
      <c r="S234" s="225">
        <v>0</v>
      </c>
      <c r="T234" s="226">
        <f>S234*H234</f>
        <v>0</v>
      </c>
      <c r="U234" s="41"/>
      <c r="V234" s="41"/>
      <c r="W234" s="41"/>
      <c r="X234" s="41"/>
      <c r="Y234" s="41"/>
      <c r="Z234" s="41"/>
      <c r="AA234" s="41"/>
      <c r="AB234" s="41"/>
      <c r="AC234" s="41"/>
      <c r="AD234" s="41"/>
      <c r="AE234" s="41"/>
      <c r="AR234" s="227" t="s">
        <v>186</v>
      </c>
      <c r="AT234" s="227" t="s">
        <v>182</v>
      </c>
      <c r="AU234" s="227" t="s">
        <v>81</v>
      </c>
      <c r="AY234" s="20" t="s">
        <v>180</v>
      </c>
      <c r="BE234" s="228">
        <f>IF(N234="základní",J234,0)</f>
        <v>0</v>
      </c>
      <c r="BF234" s="228">
        <f>IF(N234="snížená",J234,0)</f>
        <v>0</v>
      </c>
      <c r="BG234" s="228">
        <f>IF(N234="zákl. přenesená",J234,0)</f>
        <v>0</v>
      </c>
      <c r="BH234" s="228">
        <f>IF(N234="sníž. přenesená",J234,0)</f>
        <v>0</v>
      </c>
      <c r="BI234" s="228">
        <f>IF(N234="nulová",J234,0)</f>
        <v>0</v>
      </c>
      <c r="BJ234" s="20" t="s">
        <v>81</v>
      </c>
      <c r="BK234" s="228">
        <f>ROUND(I234*H234,2)</f>
        <v>0</v>
      </c>
      <c r="BL234" s="20" t="s">
        <v>186</v>
      </c>
      <c r="BM234" s="227" t="s">
        <v>1729</v>
      </c>
    </row>
    <row r="235" s="2" customFormat="1" ht="16.5" customHeight="1">
      <c r="A235" s="41"/>
      <c r="B235" s="42"/>
      <c r="C235" s="216" t="s">
        <v>74</v>
      </c>
      <c r="D235" s="216" t="s">
        <v>182</v>
      </c>
      <c r="E235" s="217" t="s">
        <v>1730</v>
      </c>
      <c r="F235" s="218" t="s">
        <v>1731</v>
      </c>
      <c r="G235" s="219" t="s">
        <v>386</v>
      </c>
      <c r="H235" s="220">
        <v>1</v>
      </c>
      <c r="I235" s="221"/>
      <c r="J235" s="222">
        <f>ROUND(I235*H235,2)</f>
        <v>0</v>
      </c>
      <c r="K235" s="218" t="s">
        <v>1501</v>
      </c>
      <c r="L235" s="47"/>
      <c r="M235" s="223" t="s">
        <v>19</v>
      </c>
      <c r="N235" s="224" t="s">
        <v>45</v>
      </c>
      <c r="O235" s="87"/>
      <c r="P235" s="225">
        <f>O235*H235</f>
        <v>0</v>
      </c>
      <c r="Q235" s="225">
        <v>0</v>
      </c>
      <c r="R235" s="225">
        <f>Q235*H235</f>
        <v>0</v>
      </c>
      <c r="S235" s="225">
        <v>0</v>
      </c>
      <c r="T235" s="226">
        <f>S235*H235</f>
        <v>0</v>
      </c>
      <c r="U235" s="41"/>
      <c r="V235" s="41"/>
      <c r="W235" s="41"/>
      <c r="X235" s="41"/>
      <c r="Y235" s="41"/>
      <c r="Z235" s="41"/>
      <c r="AA235" s="41"/>
      <c r="AB235" s="41"/>
      <c r="AC235" s="41"/>
      <c r="AD235" s="41"/>
      <c r="AE235" s="41"/>
      <c r="AR235" s="227" t="s">
        <v>186</v>
      </c>
      <c r="AT235" s="227" t="s">
        <v>182</v>
      </c>
      <c r="AU235" s="227" t="s">
        <v>81</v>
      </c>
      <c r="AY235" s="20" t="s">
        <v>180</v>
      </c>
      <c r="BE235" s="228">
        <f>IF(N235="základní",J235,0)</f>
        <v>0</v>
      </c>
      <c r="BF235" s="228">
        <f>IF(N235="snížená",J235,0)</f>
        <v>0</v>
      </c>
      <c r="BG235" s="228">
        <f>IF(N235="zákl. přenesená",J235,0)</f>
        <v>0</v>
      </c>
      <c r="BH235" s="228">
        <f>IF(N235="sníž. přenesená",J235,0)</f>
        <v>0</v>
      </c>
      <c r="BI235" s="228">
        <f>IF(N235="nulová",J235,0)</f>
        <v>0</v>
      </c>
      <c r="BJ235" s="20" t="s">
        <v>81</v>
      </c>
      <c r="BK235" s="228">
        <f>ROUND(I235*H235,2)</f>
        <v>0</v>
      </c>
      <c r="BL235" s="20" t="s">
        <v>186</v>
      </c>
      <c r="BM235" s="227" t="s">
        <v>1732</v>
      </c>
    </row>
    <row r="236" s="2" customFormat="1">
      <c r="A236" s="41"/>
      <c r="B236" s="42"/>
      <c r="C236" s="43"/>
      <c r="D236" s="236" t="s">
        <v>672</v>
      </c>
      <c r="E236" s="43"/>
      <c r="F236" s="289" t="s">
        <v>1616</v>
      </c>
      <c r="G236" s="43"/>
      <c r="H236" s="43"/>
      <c r="I236" s="231"/>
      <c r="J236" s="43"/>
      <c r="K236" s="43"/>
      <c r="L236" s="47"/>
      <c r="M236" s="232"/>
      <c r="N236" s="233"/>
      <c r="O236" s="87"/>
      <c r="P236" s="87"/>
      <c r="Q236" s="87"/>
      <c r="R236" s="87"/>
      <c r="S236" s="87"/>
      <c r="T236" s="88"/>
      <c r="U236" s="41"/>
      <c r="V236" s="41"/>
      <c r="W236" s="41"/>
      <c r="X236" s="41"/>
      <c r="Y236" s="41"/>
      <c r="Z236" s="41"/>
      <c r="AA236" s="41"/>
      <c r="AB236" s="41"/>
      <c r="AC236" s="41"/>
      <c r="AD236" s="41"/>
      <c r="AE236" s="41"/>
      <c r="AT236" s="20" t="s">
        <v>672</v>
      </c>
      <c r="AU236" s="20" t="s">
        <v>81</v>
      </c>
    </row>
    <row r="237" s="2" customFormat="1" ht="16.5" customHeight="1">
      <c r="A237" s="41"/>
      <c r="B237" s="42"/>
      <c r="C237" s="216" t="s">
        <v>74</v>
      </c>
      <c r="D237" s="216" t="s">
        <v>182</v>
      </c>
      <c r="E237" s="217" t="s">
        <v>1733</v>
      </c>
      <c r="F237" s="218" t="s">
        <v>1734</v>
      </c>
      <c r="G237" s="219" t="s">
        <v>350</v>
      </c>
      <c r="H237" s="220">
        <v>74.299999999999997</v>
      </c>
      <c r="I237" s="221"/>
      <c r="J237" s="222">
        <f>ROUND(I237*H237,2)</f>
        <v>0</v>
      </c>
      <c r="K237" s="218" t="s">
        <v>1501</v>
      </c>
      <c r="L237" s="47"/>
      <c r="M237" s="223" t="s">
        <v>19</v>
      </c>
      <c r="N237" s="224" t="s">
        <v>45</v>
      </c>
      <c r="O237" s="87"/>
      <c r="P237" s="225">
        <f>O237*H237</f>
        <v>0</v>
      </c>
      <c r="Q237" s="225">
        <v>0</v>
      </c>
      <c r="R237" s="225">
        <f>Q237*H237</f>
        <v>0</v>
      </c>
      <c r="S237" s="225">
        <v>0</v>
      </c>
      <c r="T237" s="226">
        <f>S237*H237</f>
        <v>0</v>
      </c>
      <c r="U237" s="41"/>
      <c r="V237" s="41"/>
      <c r="W237" s="41"/>
      <c r="X237" s="41"/>
      <c r="Y237" s="41"/>
      <c r="Z237" s="41"/>
      <c r="AA237" s="41"/>
      <c r="AB237" s="41"/>
      <c r="AC237" s="41"/>
      <c r="AD237" s="41"/>
      <c r="AE237" s="41"/>
      <c r="AR237" s="227" t="s">
        <v>186</v>
      </c>
      <c r="AT237" s="227" t="s">
        <v>182</v>
      </c>
      <c r="AU237" s="227" t="s">
        <v>81</v>
      </c>
      <c r="AY237" s="20" t="s">
        <v>180</v>
      </c>
      <c r="BE237" s="228">
        <f>IF(N237="základní",J237,0)</f>
        <v>0</v>
      </c>
      <c r="BF237" s="228">
        <f>IF(N237="snížená",J237,0)</f>
        <v>0</v>
      </c>
      <c r="BG237" s="228">
        <f>IF(N237="zákl. přenesená",J237,0)</f>
        <v>0</v>
      </c>
      <c r="BH237" s="228">
        <f>IF(N237="sníž. přenesená",J237,0)</f>
        <v>0</v>
      </c>
      <c r="BI237" s="228">
        <f>IF(N237="nulová",J237,0)</f>
        <v>0</v>
      </c>
      <c r="BJ237" s="20" t="s">
        <v>81</v>
      </c>
      <c r="BK237" s="228">
        <f>ROUND(I237*H237,2)</f>
        <v>0</v>
      </c>
      <c r="BL237" s="20" t="s">
        <v>186</v>
      </c>
      <c r="BM237" s="227" t="s">
        <v>1735</v>
      </c>
    </row>
    <row r="238" s="2" customFormat="1" ht="16.5" customHeight="1">
      <c r="A238" s="41"/>
      <c r="B238" s="42"/>
      <c r="C238" s="216" t="s">
        <v>74</v>
      </c>
      <c r="D238" s="216" t="s">
        <v>182</v>
      </c>
      <c r="E238" s="217" t="s">
        <v>1736</v>
      </c>
      <c r="F238" s="218" t="s">
        <v>1737</v>
      </c>
      <c r="G238" s="219" t="s">
        <v>386</v>
      </c>
      <c r="H238" s="220">
        <v>1</v>
      </c>
      <c r="I238" s="221"/>
      <c r="J238" s="222">
        <f>ROUND(I238*H238,2)</f>
        <v>0</v>
      </c>
      <c r="K238" s="218" t="s">
        <v>1501</v>
      </c>
      <c r="L238" s="47"/>
      <c r="M238" s="223" t="s">
        <v>19</v>
      </c>
      <c r="N238" s="224" t="s">
        <v>45</v>
      </c>
      <c r="O238" s="87"/>
      <c r="P238" s="225">
        <f>O238*H238</f>
        <v>0</v>
      </c>
      <c r="Q238" s="225">
        <v>0</v>
      </c>
      <c r="R238" s="225">
        <f>Q238*H238</f>
        <v>0</v>
      </c>
      <c r="S238" s="225">
        <v>0</v>
      </c>
      <c r="T238" s="226">
        <f>S238*H238</f>
        <v>0</v>
      </c>
      <c r="U238" s="41"/>
      <c r="V238" s="41"/>
      <c r="W238" s="41"/>
      <c r="X238" s="41"/>
      <c r="Y238" s="41"/>
      <c r="Z238" s="41"/>
      <c r="AA238" s="41"/>
      <c r="AB238" s="41"/>
      <c r="AC238" s="41"/>
      <c r="AD238" s="41"/>
      <c r="AE238" s="41"/>
      <c r="AR238" s="227" t="s">
        <v>186</v>
      </c>
      <c r="AT238" s="227" t="s">
        <v>182</v>
      </c>
      <c r="AU238" s="227" t="s">
        <v>81</v>
      </c>
      <c r="AY238" s="20" t="s">
        <v>180</v>
      </c>
      <c r="BE238" s="228">
        <f>IF(N238="základní",J238,0)</f>
        <v>0</v>
      </c>
      <c r="BF238" s="228">
        <f>IF(N238="snížená",J238,0)</f>
        <v>0</v>
      </c>
      <c r="BG238" s="228">
        <f>IF(N238="zákl. přenesená",J238,0)</f>
        <v>0</v>
      </c>
      <c r="BH238" s="228">
        <f>IF(N238="sníž. přenesená",J238,0)</f>
        <v>0</v>
      </c>
      <c r="BI238" s="228">
        <f>IF(N238="nulová",J238,0)</f>
        <v>0</v>
      </c>
      <c r="BJ238" s="20" t="s">
        <v>81</v>
      </c>
      <c r="BK238" s="228">
        <f>ROUND(I238*H238,2)</f>
        <v>0</v>
      </c>
      <c r="BL238" s="20" t="s">
        <v>186</v>
      </c>
      <c r="BM238" s="227" t="s">
        <v>1738</v>
      </c>
    </row>
    <row r="239" s="2" customFormat="1" ht="16.5" customHeight="1">
      <c r="A239" s="41"/>
      <c r="B239" s="42"/>
      <c r="C239" s="216" t="s">
        <v>74</v>
      </c>
      <c r="D239" s="216" t="s">
        <v>182</v>
      </c>
      <c r="E239" s="217" t="s">
        <v>1739</v>
      </c>
      <c r="F239" s="218" t="s">
        <v>1740</v>
      </c>
      <c r="G239" s="219" t="s">
        <v>386</v>
      </c>
      <c r="H239" s="220">
        <v>1</v>
      </c>
      <c r="I239" s="221"/>
      <c r="J239" s="222">
        <f>ROUND(I239*H239,2)</f>
        <v>0</v>
      </c>
      <c r="K239" s="218" t="s">
        <v>1501</v>
      </c>
      <c r="L239" s="47"/>
      <c r="M239" s="223" t="s">
        <v>19</v>
      </c>
      <c r="N239" s="224" t="s">
        <v>45</v>
      </c>
      <c r="O239" s="87"/>
      <c r="P239" s="225">
        <f>O239*H239</f>
        <v>0</v>
      </c>
      <c r="Q239" s="225">
        <v>0</v>
      </c>
      <c r="R239" s="225">
        <f>Q239*H239</f>
        <v>0</v>
      </c>
      <c r="S239" s="225">
        <v>0</v>
      </c>
      <c r="T239" s="226">
        <f>S239*H239</f>
        <v>0</v>
      </c>
      <c r="U239" s="41"/>
      <c r="V239" s="41"/>
      <c r="W239" s="41"/>
      <c r="X239" s="41"/>
      <c r="Y239" s="41"/>
      <c r="Z239" s="41"/>
      <c r="AA239" s="41"/>
      <c r="AB239" s="41"/>
      <c r="AC239" s="41"/>
      <c r="AD239" s="41"/>
      <c r="AE239" s="41"/>
      <c r="AR239" s="227" t="s">
        <v>186</v>
      </c>
      <c r="AT239" s="227" t="s">
        <v>182</v>
      </c>
      <c r="AU239" s="227" t="s">
        <v>81</v>
      </c>
      <c r="AY239" s="20" t="s">
        <v>180</v>
      </c>
      <c r="BE239" s="228">
        <f>IF(N239="základní",J239,0)</f>
        <v>0</v>
      </c>
      <c r="BF239" s="228">
        <f>IF(N239="snížená",J239,0)</f>
        <v>0</v>
      </c>
      <c r="BG239" s="228">
        <f>IF(N239="zákl. přenesená",J239,0)</f>
        <v>0</v>
      </c>
      <c r="BH239" s="228">
        <f>IF(N239="sníž. přenesená",J239,0)</f>
        <v>0</v>
      </c>
      <c r="BI239" s="228">
        <f>IF(N239="nulová",J239,0)</f>
        <v>0</v>
      </c>
      <c r="BJ239" s="20" t="s">
        <v>81</v>
      </c>
      <c r="BK239" s="228">
        <f>ROUND(I239*H239,2)</f>
        <v>0</v>
      </c>
      <c r="BL239" s="20" t="s">
        <v>186</v>
      </c>
      <c r="BM239" s="227" t="s">
        <v>1741</v>
      </c>
    </row>
    <row r="240" s="2" customFormat="1" ht="16.5" customHeight="1">
      <c r="A240" s="41"/>
      <c r="B240" s="42"/>
      <c r="C240" s="216" t="s">
        <v>74</v>
      </c>
      <c r="D240" s="216" t="s">
        <v>182</v>
      </c>
      <c r="E240" s="217" t="s">
        <v>1742</v>
      </c>
      <c r="F240" s="218" t="s">
        <v>1743</v>
      </c>
      <c r="G240" s="219" t="s">
        <v>386</v>
      </c>
      <c r="H240" s="220">
        <v>1</v>
      </c>
      <c r="I240" s="221"/>
      <c r="J240" s="222">
        <f>ROUND(I240*H240,2)</f>
        <v>0</v>
      </c>
      <c r="K240" s="218" t="s">
        <v>1501</v>
      </c>
      <c r="L240" s="47"/>
      <c r="M240" s="223" t="s">
        <v>19</v>
      </c>
      <c r="N240" s="224" t="s">
        <v>45</v>
      </c>
      <c r="O240" s="87"/>
      <c r="P240" s="225">
        <f>O240*H240</f>
        <v>0</v>
      </c>
      <c r="Q240" s="225">
        <v>0</v>
      </c>
      <c r="R240" s="225">
        <f>Q240*H240</f>
        <v>0</v>
      </c>
      <c r="S240" s="225">
        <v>0</v>
      </c>
      <c r="T240" s="226">
        <f>S240*H240</f>
        <v>0</v>
      </c>
      <c r="U240" s="41"/>
      <c r="V240" s="41"/>
      <c r="W240" s="41"/>
      <c r="X240" s="41"/>
      <c r="Y240" s="41"/>
      <c r="Z240" s="41"/>
      <c r="AA240" s="41"/>
      <c r="AB240" s="41"/>
      <c r="AC240" s="41"/>
      <c r="AD240" s="41"/>
      <c r="AE240" s="41"/>
      <c r="AR240" s="227" t="s">
        <v>186</v>
      </c>
      <c r="AT240" s="227" t="s">
        <v>182</v>
      </c>
      <c r="AU240" s="227" t="s">
        <v>81</v>
      </c>
      <c r="AY240" s="20" t="s">
        <v>180</v>
      </c>
      <c r="BE240" s="228">
        <f>IF(N240="základní",J240,0)</f>
        <v>0</v>
      </c>
      <c r="BF240" s="228">
        <f>IF(N240="snížená",J240,0)</f>
        <v>0</v>
      </c>
      <c r="BG240" s="228">
        <f>IF(N240="zákl. přenesená",J240,0)</f>
        <v>0</v>
      </c>
      <c r="BH240" s="228">
        <f>IF(N240="sníž. přenesená",J240,0)</f>
        <v>0</v>
      </c>
      <c r="BI240" s="228">
        <f>IF(N240="nulová",J240,0)</f>
        <v>0</v>
      </c>
      <c r="BJ240" s="20" t="s">
        <v>81</v>
      </c>
      <c r="BK240" s="228">
        <f>ROUND(I240*H240,2)</f>
        <v>0</v>
      </c>
      <c r="BL240" s="20" t="s">
        <v>186</v>
      </c>
      <c r="BM240" s="227" t="s">
        <v>1744</v>
      </c>
    </row>
    <row r="241" s="2" customFormat="1" ht="16.5" customHeight="1">
      <c r="A241" s="41"/>
      <c r="B241" s="42"/>
      <c r="C241" s="216" t="s">
        <v>74</v>
      </c>
      <c r="D241" s="216" t="s">
        <v>182</v>
      </c>
      <c r="E241" s="217" t="s">
        <v>1745</v>
      </c>
      <c r="F241" s="218" t="s">
        <v>1746</v>
      </c>
      <c r="G241" s="219" t="s">
        <v>386</v>
      </c>
      <c r="H241" s="220">
        <v>1</v>
      </c>
      <c r="I241" s="221"/>
      <c r="J241" s="222">
        <f>ROUND(I241*H241,2)</f>
        <v>0</v>
      </c>
      <c r="K241" s="218" t="s">
        <v>1501</v>
      </c>
      <c r="L241" s="47"/>
      <c r="M241" s="223" t="s">
        <v>19</v>
      </c>
      <c r="N241" s="224" t="s">
        <v>45</v>
      </c>
      <c r="O241" s="87"/>
      <c r="P241" s="225">
        <f>O241*H241</f>
        <v>0</v>
      </c>
      <c r="Q241" s="225">
        <v>0</v>
      </c>
      <c r="R241" s="225">
        <f>Q241*H241</f>
        <v>0</v>
      </c>
      <c r="S241" s="225">
        <v>0</v>
      </c>
      <c r="T241" s="226">
        <f>S241*H241</f>
        <v>0</v>
      </c>
      <c r="U241" s="41"/>
      <c r="V241" s="41"/>
      <c r="W241" s="41"/>
      <c r="X241" s="41"/>
      <c r="Y241" s="41"/>
      <c r="Z241" s="41"/>
      <c r="AA241" s="41"/>
      <c r="AB241" s="41"/>
      <c r="AC241" s="41"/>
      <c r="AD241" s="41"/>
      <c r="AE241" s="41"/>
      <c r="AR241" s="227" t="s">
        <v>186</v>
      </c>
      <c r="AT241" s="227" t="s">
        <v>182</v>
      </c>
      <c r="AU241" s="227" t="s">
        <v>81</v>
      </c>
      <c r="AY241" s="20" t="s">
        <v>180</v>
      </c>
      <c r="BE241" s="228">
        <f>IF(N241="základní",J241,0)</f>
        <v>0</v>
      </c>
      <c r="BF241" s="228">
        <f>IF(N241="snížená",J241,0)</f>
        <v>0</v>
      </c>
      <c r="BG241" s="228">
        <f>IF(N241="zákl. přenesená",J241,0)</f>
        <v>0</v>
      </c>
      <c r="BH241" s="228">
        <f>IF(N241="sníž. přenesená",J241,0)</f>
        <v>0</v>
      </c>
      <c r="BI241" s="228">
        <f>IF(N241="nulová",J241,0)</f>
        <v>0</v>
      </c>
      <c r="BJ241" s="20" t="s">
        <v>81</v>
      </c>
      <c r="BK241" s="228">
        <f>ROUND(I241*H241,2)</f>
        <v>0</v>
      </c>
      <c r="BL241" s="20" t="s">
        <v>186</v>
      </c>
      <c r="BM241" s="227" t="s">
        <v>1747</v>
      </c>
    </row>
    <row r="242" s="2" customFormat="1" ht="16.5" customHeight="1">
      <c r="A242" s="41"/>
      <c r="B242" s="42"/>
      <c r="C242" s="216" t="s">
        <v>74</v>
      </c>
      <c r="D242" s="216" t="s">
        <v>182</v>
      </c>
      <c r="E242" s="217" t="s">
        <v>1748</v>
      </c>
      <c r="F242" s="218" t="s">
        <v>1749</v>
      </c>
      <c r="G242" s="219" t="s">
        <v>231</v>
      </c>
      <c r="H242" s="220">
        <v>50.299999999999997</v>
      </c>
      <c r="I242" s="221"/>
      <c r="J242" s="222">
        <f>ROUND(I242*H242,2)</f>
        <v>0</v>
      </c>
      <c r="K242" s="218" t="s">
        <v>1501</v>
      </c>
      <c r="L242" s="47"/>
      <c r="M242" s="223" t="s">
        <v>19</v>
      </c>
      <c r="N242" s="224" t="s">
        <v>45</v>
      </c>
      <c r="O242" s="87"/>
      <c r="P242" s="225">
        <f>O242*H242</f>
        <v>0</v>
      </c>
      <c r="Q242" s="225">
        <v>0</v>
      </c>
      <c r="R242" s="225">
        <f>Q242*H242</f>
        <v>0</v>
      </c>
      <c r="S242" s="225">
        <v>0</v>
      </c>
      <c r="T242" s="226">
        <f>S242*H242</f>
        <v>0</v>
      </c>
      <c r="U242" s="41"/>
      <c r="V242" s="41"/>
      <c r="W242" s="41"/>
      <c r="X242" s="41"/>
      <c r="Y242" s="41"/>
      <c r="Z242" s="41"/>
      <c r="AA242" s="41"/>
      <c r="AB242" s="41"/>
      <c r="AC242" s="41"/>
      <c r="AD242" s="41"/>
      <c r="AE242" s="41"/>
      <c r="AR242" s="227" t="s">
        <v>186</v>
      </c>
      <c r="AT242" s="227" t="s">
        <v>182</v>
      </c>
      <c r="AU242" s="227" t="s">
        <v>81</v>
      </c>
      <c r="AY242" s="20" t="s">
        <v>180</v>
      </c>
      <c r="BE242" s="228">
        <f>IF(N242="základní",J242,0)</f>
        <v>0</v>
      </c>
      <c r="BF242" s="228">
        <f>IF(N242="snížená",J242,0)</f>
        <v>0</v>
      </c>
      <c r="BG242" s="228">
        <f>IF(N242="zákl. přenesená",J242,0)</f>
        <v>0</v>
      </c>
      <c r="BH242" s="228">
        <f>IF(N242="sníž. přenesená",J242,0)</f>
        <v>0</v>
      </c>
      <c r="BI242" s="228">
        <f>IF(N242="nulová",J242,0)</f>
        <v>0</v>
      </c>
      <c r="BJ242" s="20" t="s">
        <v>81</v>
      </c>
      <c r="BK242" s="228">
        <f>ROUND(I242*H242,2)</f>
        <v>0</v>
      </c>
      <c r="BL242" s="20" t="s">
        <v>186</v>
      </c>
      <c r="BM242" s="227" t="s">
        <v>1750</v>
      </c>
    </row>
    <row r="243" s="2" customFormat="1" ht="16.5" customHeight="1">
      <c r="A243" s="41"/>
      <c r="B243" s="42"/>
      <c r="C243" s="216" t="s">
        <v>74</v>
      </c>
      <c r="D243" s="216" t="s">
        <v>182</v>
      </c>
      <c r="E243" s="217" t="s">
        <v>1751</v>
      </c>
      <c r="F243" s="218" t="s">
        <v>1752</v>
      </c>
      <c r="G243" s="219" t="s">
        <v>386</v>
      </c>
      <c r="H243" s="220">
        <v>4</v>
      </c>
      <c r="I243" s="221"/>
      <c r="J243" s="222">
        <f>ROUND(I243*H243,2)</f>
        <v>0</v>
      </c>
      <c r="K243" s="218" t="s">
        <v>1501</v>
      </c>
      <c r="L243" s="47"/>
      <c r="M243" s="223" t="s">
        <v>19</v>
      </c>
      <c r="N243" s="224" t="s">
        <v>45</v>
      </c>
      <c r="O243" s="87"/>
      <c r="P243" s="225">
        <f>O243*H243</f>
        <v>0</v>
      </c>
      <c r="Q243" s="225">
        <v>0</v>
      </c>
      <c r="R243" s="225">
        <f>Q243*H243</f>
        <v>0</v>
      </c>
      <c r="S243" s="225">
        <v>0</v>
      </c>
      <c r="T243" s="226">
        <f>S243*H243</f>
        <v>0</v>
      </c>
      <c r="U243" s="41"/>
      <c r="V243" s="41"/>
      <c r="W243" s="41"/>
      <c r="X243" s="41"/>
      <c r="Y243" s="41"/>
      <c r="Z243" s="41"/>
      <c r="AA243" s="41"/>
      <c r="AB243" s="41"/>
      <c r="AC243" s="41"/>
      <c r="AD243" s="41"/>
      <c r="AE243" s="41"/>
      <c r="AR243" s="227" t="s">
        <v>186</v>
      </c>
      <c r="AT243" s="227" t="s">
        <v>182</v>
      </c>
      <c r="AU243" s="227" t="s">
        <v>81</v>
      </c>
      <c r="AY243" s="20" t="s">
        <v>180</v>
      </c>
      <c r="BE243" s="228">
        <f>IF(N243="základní",J243,0)</f>
        <v>0</v>
      </c>
      <c r="BF243" s="228">
        <f>IF(N243="snížená",J243,0)</f>
        <v>0</v>
      </c>
      <c r="BG243" s="228">
        <f>IF(N243="zákl. přenesená",J243,0)</f>
        <v>0</v>
      </c>
      <c r="BH243" s="228">
        <f>IF(N243="sníž. přenesená",J243,0)</f>
        <v>0</v>
      </c>
      <c r="BI243" s="228">
        <f>IF(N243="nulová",J243,0)</f>
        <v>0</v>
      </c>
      <c r="BJ243" s="20" t="s">
        <v>81</v>
      </c>
      <c r="BK243" s="228">
        <f>ROUND(I243*H243,2)</f>
        <v>0</v>
      </c>
      <c r="BL243" s="20" t="s">
        <v>186</v>
      </c>
      <c r="BM243" s="227" t="s">
        <v>1753</v>
      </c>
    </row>
    <row r="244" s="2" customFormat="1" ht="24.15" customHeight="1">
      <c r="A244" s="41"/>
      <c r="B244" s="42"/>
      <c r="C244" s="216" t="s">
        <v>74</v>
      </c>
      <c r="D244" s="216" t="s">
        <v>182</v>
      </c>
      <c r="E244" s="217" t="s">
        <v>1754</v>
      </c>
      <c r="F244" s="218" t="s">
        <v>1755</v>
      </c>
      <c r="G244" s="219" t="s">
        <v>246</v>
      </c>
      <c r="H244" s="220">
        <v>8</v>
      </c>
      <c r="I244" s="221"/>
      <c r="J244" s="222">
        <f>ROUND(I244*H244,2)</f>
        <v>0</v>
      </c>
      <c r="K244" s="218" t="s">
        <v>19</v>
      </c>
      <c r="L244" s="47"/>
      <c r="M244" s="223" t="s">
        <v>19</v>
      </c>
      <c r="N244" s="224" t="s">
        <v>45</v>
      </c>
      <c r="O244" s="87"/>
      <c r="P244" s="225">
        <f>O244*H244</f>
        <v>0</v>
      </c>
      <c r="Q244" s="225">
        <v>0</v>
      </c>
      <c r="R244" s="225">
        <f>Q244*H244</f>
        <v>0</v>
      </c>
      <c r="S244" s="225">
        <v>0</v>
      </c>
      <c r="T244" s="226">
        <f>S244*H244</f>
        <v>0</v>
      </c>
      <c r="U244" s="41"/>
      <c r="V244" s="41"/>
      <c r="W244" s="41"/>
      <c r="X244" s="41"/>
      <c r="Y244" s="41"/>
      <c r="Z244" s="41"/>
      <c r="AA244" s="41"/>
      <c r="AB244" s="41"/>
      <c r="AC244" s="41"/>
      <c r="AD244" s="41"/>
      <c r="AE244" s="41"/>
      <c r="AR244" s="227" t="s">
        <v>186</v>
      </c>
      <c r="AT244" s="227" t="s">
        <v>182</v>
      </c>
      <c r="AU244" s="227" t="s">
        <v>81</v>
      </c>
      <c r="AY244" s="20" t="s">
        <v>180</v>
      </c>
      <c r="BE244" s="228">
        <f>IF(N244="základní",J244,0)</f>
        <v>0</v>
      </c>
      <c r="BF244" s="228">
        <f>IF(N244="snížená",J244,0)</f>
        <v>0</v>
      </c>
      <c r="BG244" s="228">
        <f>IF(N244="zákl. přenesená",J244,0)</f>
        <v>0</v>
      </c>
      <c r="BH244" s="228">
        <f>IF(N244="sníž. přenesená",J244,0)</f>
        <v>0</v>
      </c>
      <c r="BI244" s="228">
        <f>IF(N244="nulová",J244,0)</f>
        <v>0</v>
      </c>
      <c r="BJ244" s="20" t="s">
        <v>81</v>
      </c>
      <c r="BK244" s="228">
        <f>ROUND(I244*H244,2)</f>
        <v>0</v>
      </c>
      <c r="BL244" s="20" t="s">
        <v>186</v>
      </c>
      <c r="BM244" s="227" t="s">
        <v>1756</v>
      </c>
    </row>
    <row r="245" s="2" customFormat="1" ht="24.15" customHeight="1">
      <c r="A245" s="41"/>
      <c r="B245" s="42"/>
      <c r="C245" s="216" t="s">
        <v>74</v>
      </c>
      <c r="D245" s="216" t="s">
        <v>182</v>
      </c>
      <c r="E245" s="217" t="s">
        <v>1757</v>
      </c>
      <c r="F245" s="218" t="s">
        <v>1758</v>
      </c>
      <c r="G245" s="219" t="s">
        <v>246</v>
      </c>
      <c r="H245" s="220">
        <v>96</v>
      </c>
      <c r="I245" s="221"/>
      <c r="J245" s="222">
        <f>ROUND(I245*H245,2)</f>
        <v>0</v>
      </c>
      <c r="K245" s="218" t="s">
        <v>19</v>
      </c>
      <c r="L245" s="47"/>
      <c r="M245" s="223" t="s">
        <v>19</v>
      </c>
      <c r="N245" s="224" t="s">
        <v>45</v>
      </c>
      <c r="O245" s="87"/>
      <c r="P245" s="225">
        <f>O245*H245</f>
        <v>0</v>
      </c>
      <c r="Q245" s="225">
        <v>0</v>
      </c>
      <c r="R245" s="225">
        <f>Q245*H245</f>
        <v>0</v>
      </c>
      <c r="S245" s="225">
        <v>0</v>
      </c>
      <c r="T245" s="226">
        <f>S245*H245</f>
        <v>0</v>
      </c>
      <c r="U245" s="41"/>
      <c r="V245" s="41"/>
      <c r="W245" s="41"/>
      <c r="X245" s="41"/>
      <c r="Y245" s="41"/>
      <c r="Z245" s="41"/>
      <c r="AA245" s="41"/>
      <c r="AB245" s="41"/>
      <c r="AC245" s="41"/>
      <c r="AD245" s="41"/>
      <c r="AE245" s="41"/>
      <c r="AR245" s="227" t="s">
        <v>186</v>
      </c>
      <c r="AT245" s="227" t="s">
        <v>182</v>
      </c>
      <c r="AU245" s="227" t="s">
        <v>81</v>
      </c>
      <c r="AY245" s="20" t="s">
        <v>180</v>
      </c>
      <c r="BE245" s="228">
        <f>IF(N245="základní",J245,0)</f>
        <v>0</v>
      </c>
      <c r="BF245" s="228">
        <f>IF(N245="snížená",J245,0)</f>
        <v>0</v>
      </c>
      <c r="BG245" s="228">
        <f>IF(N245="zákl. přenesená",J245,0)</f>
        <v>0</v>
      </c>
      <c r="BH245" s="228">
        <f>IF(N245="sníž. přenesená",J245,0)</f>
        <v>0</v>
      </c>
      <c r="BI245" s="228">
        <f>IF(N245="nulová",J245,0)</f>
        <v>0</v>
      </c>
      <c r="BJ245" s="20" t="s">
        <v>81</v>
      </c>
      <c r="BK245" s="228">
        <f>ROUND(I245*H245,2)</f>
        <v>0</v>
      </c>
      <c r="BL245" s="20" t="s">
        <v>186</v>
      </c>
      <c r="BM245" s="227" t="s">
        <v>1759</v>
      </c>
    </row>
    <row r="246" s="2" customFormat="1" ht="16.5" customHeight="1">
      <c r="A246" s="41"/>
      <c r="B246" s="42"/>
      <c r="C246" s="216" t="s">
        <v>74</v>
      </c>
      <c r="D246" s="216" t="s">
        <v>182</v>
      </c>
      <c r="E246" s="217" t="s">
        <v>1760</v>
      </c>
      <c r="F246" s="218" t="s">
        <v>1761</v>
      </c>
      <c r="G246" s="219" t="s">
        <v>246</v>
      </c>
      <c r="H246" s="220">
        <v>96</v>
      </c>
      <c r="I246" s="221"/>
      <c r="J246" s="222">
        <f>ROUND(I246*H246,2)</f>
        <v>0</v>
      </c>
      <c r="K246" s="218" t="s">
        <v>19</v>
      </c>
      <c r="L246" s="47"/>
      <c r="M246" s="223" t="s">
        <v>19</v>
      </c>
      <c r="N246" s="224" t="s">
        <v>45</v>
      </c>
      <c r="O246" s="87"/>
      <c r="P246" s="225">
        <f>O246*H246</f>
        <v>0</v>
      </c>
      <c r="Q246" s="225">
        <v>0</v>
      </c>
      <c r="R246" s="225">
        <f>Q246*H246</f>
        <v>0</v>
      </c>
      <c r="S246" s="225">
        <v>0</v>
      </c>
      <c r="T246" s="226">
        <f>S246*H246</f>
        <v>0</v>
      </c>
      <c r="U246" s="41"/>
      <c r="V246" s="41"/>
      <c r="W246" s="41"/>
      <c r="X246" s="41"/>
      <c r="Y246" s="41"/>
      <c r="Z246" s="41"/>
      <c r="AA246" s="41"/>
      <c r="AB246" s="41"/>
      <c r="AC246" s="41"/>
      <c r="AD246" s="41"/>
      <c r="AE246" s="41"/>
      <c r="AR246" s="227" t="s">
        <v>186</v>
      </c>
      <c r="AT246" s="227" t="s">
        <v>182</v>
      </c>
      <c r="AU246" s="227" t="s">
        <v>81</v>
      </c>
      <c r="AY246" s="20" t="s">
        <v>180</v>
      </c>
      <c r="BE246" s="228">
        <f>IF(N246="základní",J246,0)</f>
        <v>0</v>
      </c>
      <c r="BF246" s="228">
        <f>IF(N246="snížená",J246,0)</f>
        <v>0</v>
      </c>
      <c r="BG246" s="228">
        <f>IF(N246="zákl. přenesená",J246,0)</f>
        <v>0</v>
      </c>
      <c r="BH246" s="228">
        <f>IF(N246="sníž. přenesená",J246,0)</f>
        <v>0</v>
      </c>
      <c r="BI246" s="228">
        <f>IF(N246="nulová",J246,0)</f>
        <v>0</v>
      </c>
      <c r="BJ246" s="20" t="s">
        <v>81</v>
      </c>
      <c r="BK246" s="228">
        <f>ROUND(I246*H246,2)</f>
        <v>0</v>
      </c>
      <c r="BL246" s="20" t="s">
        <v>186</v>
      </c>
      <c r="BM246" s="227" t="s">
        <v>1762</v>
      </c>
    </row>
    <row r="247" s="2" customFormat="1" ht="24.15" customHeight="1">
      <c r="A247" s="41"/>
      <c r="B247" s="42"/>
      <c r="C247" s="216" t="s">
        <v>74</v>
      </c>
      <c r="D247" s="216" t="s">
        <v>182</v>
      </c>
      <c r="E247" s="217" t="s">
        <v>1763</v>
      </c>
      <c r="F247" s="218" t="s">
        <v>1764</v>
      </c>
      <c r="G247" s="219" t="s">
        <v>122</v>
      </c>
      <c r="H247" s="220">
        <v>174.69999999999999</v>
      </c>
      <c r="I247" s="221"/>
      <c r="J247" s="222">
        <f>ROUND(I247*H247,2)</f>
        <v>0</v>
      </c>
      <c r="K247" s="218" t="s">
        <v>19</v>
      </c>
      <c r="L247" s="47"/>
      <c r="M247" s="223" t="s">
        <v>19</v>
      </c>
      <c r="N247" s="224" t="s">
        <v>45</v>
      </c>
      <c r="O247" s="87"/>
      <c r="P247" s="225">
        <f>O247*H247</f>
        <v>0</v>
      </c>
      <c r="Q247" s="225">
        <v>0</v>
      </c>
      <c r="R247" s="225">
        <f>Q247*H247</f>
        <v>0</v>
      </c>
      <c r="S247" s="225">
        <v>0</v>
      </c>
      <c r="T247" s="226">
        <f>S247*H247</f>
        <v>0</v>
      </c>
      <c r="U247" s="41"/>
      <c r="V247" s="41"/>
      <c r="W247" s="41"/>
      <c r="X247" s="41"/>
      <c r="Y247" s="41"/>
      <c r="Z247" s="41"/>
      <c r="AA247" s="41"/>
      <c r="AB247" s="41"/>
      <c r="AC247" s="41"/>
      <c r="AD247" s="41"/>
      <c r="AE247" s="41"/>
      <c r="AR247" s="227" t="s">
        <v>186</v>
      </c>
      <c r="AT247" s="227" t="s">
        <v>182</v>
      </c>
      <c r="AU247" s="227" t="s">
        <v>81</v>
      </c>
      <c r="AY247" s="20" t="s">
        <v>180</v>
      </c>
      <c r="BE247" s="228">
        <f>IF(N247="základní",J247,0)</f>
        <v>0</v>
      </c>
      <c r="BF247" s="228">
        <f>IF(N247="snížená",J247,0)</f>
        <v>0</v>
      </c>
      <c r="BG247" s="228">
        <f>IF(N247="zákl. přenesená",J247,0)</f>
        <v>0</v>
      </c>
      <c r="BH247" s="228">
        <f>IF(N247="sníž. přenesená",J247,0)</f>
        <v>0</v>
      </c>
      <c r="BI247" s="228">
        <f>IF(N247="nulová",J247,0)</f>
        <v>0</v>
      </c>
      <c r="BJ247" s="20" t="s">
        <v>81</v>
      </c>
      <c r="BK247" s="228">
        <f>ROUND(I247*H247,2)</f>
        <v>0</v>
      </c>
      <c r="BL247" s="20" t="s">
        <v>186</v>
      </c>
      <c r="BM247" s="227" t="s">
        <v>1765</v>
      </c>
    </row>
    <row r="248" s="2" customFormat="1" ht="24.15" customHeight="1">
      <c r="A248" s="41"/>
      <c r="B248" s="42"/>
      <c r="C248" s="216" t="s">
        <v>74</v>
      </c>
      <c r="D248" s="216" t="s">
        <v>182</v>
      </c>
      <c r="E248" s="217" t="s">
        <v>1766</v>
      </c>
      <c r="F248" s="218" t="s">
        <v>1767</v>
      </c>
      <c r="G248" s="219" t="s">
        <v>246</v>
      </c>
      <c r="H248" s="220">
        <v>1</v>
      </c>
      <c r="I248" s="221"/>
      <c r="J248" s="222">
        <f>ROUND(I248*H248,2)</f>
        <v>0</v>
      </c>
      <c r="K248" s="218" t="s">
        <v>19</v>
      </c>
      <c r="L248" s="47"/>
      <c r="M248" s="223" t="s">
        <v>19</v>
      </c>
      <c r="N248" s="224" t="s">
        <v>45</v>
      </c>
      <c r="O248" s="87"/>
      <c r="P248" s="225">
        <f>O248*H248</f>
        <v>0</v>
      </c>
      <c r="Q248" s="225">
        <v>0</v>
      </c>
      <c r="R248" s="225">
        <f>Q248*H248</f>
        <v>0</v>
      </c>
      <c r="S248" s="225">
        <v>0</v>
      </c>
      <c r="T248" s="226">
        <f>S248*H248</f>
        <v>0</v>
      </c>
      <c r="U248" s="41"/>
      <c r="V248" s="41"/>
      <c r="W248" s="41"/>
      <c r="X248" s="41"/>
      <c r="Y248" s="41"/>
      <c r="Z248" s="41"/>
      <c r="AA248" s="41"/>
      <c r="AB248" s="41"/>
      <c r="AC248" s="41"/>
      <c r="AD248" s="41"/>
      <c r="AE248" s="41"/>
      <c r="AR248" s="227" t="s">
        <v>186</v>
      </c>
      <c r="AT248" s="227" t="s">
        <v>182</v>
      </c>
      <c r="AU248" s="227" t="s">
        <v>81</v>
      </c>
      <c r="AY248" s="20" t="s">
        <v>180</v>
      </c>
      <c r="BE248" s="228">
        <f>IF(N248="základní",J248,0)</f>
        <v>0</v>
      </c>
      <c r="BF248" s="228">
        <f>IF(N248="snížená",J248,0)</f>
        <v>0</v>
      </c>
      <c r="BG248" s="228">
        <f>IF(N248="zákl. přenesená",J248,0)</f>
        <v>0</v>
      </c>
      <c r="BH248" s="228">
        <f>IF(N248="sníž. přenesená",J248,0)</f>
        <v>0</v>
      </c>
      <c r="BI248" s="228">
        <f>IF(N248="nulová",J248,0)</f>
        <v>0</v>
      </c>
      <c r="BJ248" s="20" t="s">
        <v>81</v>
      </c>
      <c r="BK248" s="228">
        <f>ROUND(I248*H248,2)</f>
        <v>0</v>
      </c>
      <c r="BL248" s="20" t="s">
        <v>186</v>
      </c>
      <c r="BM248" s="227" t="s">
        <v>1768</v>
      </c>
    </row>
    <row r="249" s="2" customFormat="1" ht="16.5" customHeight="1">
      <c r="A249" s="41"/>
      <c r="B249" s="42"/>
      <c r="C249" s="216" t="s">
        <v>74</v>
      </c>
      <c r="D249" s="216" t="s">
        <v>182</v>
      </c>
      <c r="E249" s="217" t="s">
        <v>1769</v>
      </c>
      <c r="F249" s="218" t="s">
        <v>1770</v>
      </c>
      <c r="G249" s="219" t="s">
        <v>386</v>
      </c>
      <c r="H249" s="220">
        <v>10</v>
      </c>
      <c r="I249" s="221"/>
      <c r="J249" s="222">
        <f>ROUND(I249*H249,2)</f>
        <v>0</v>
      </c>
      <c r="K249" s="218" t="s">
        <v>1501</v>
      </c>
      <c r="L249" s="47"/>
      <c r="M249" s="223" t="s">
        <v>19</v>
      </c>
      <c r="N249" s="224" t="s">
        <v>45</v>
      </c>
      <c r="O249" s="87"/>
      <c r="P249" s="225">
        <f>O249*H249</f>
        <v>0</v>
      </c>
      <c r="Q249" s="225">
        <v>0</v>
      </c>
      <c r="R249" s="225">
        <f>Q249*H249</f>
        <v>0</v>
      </c>
      <c r="S249" s="225">
        <v>0</v>
      </c>
      <c r="T249" s="226">
        <f>S249*H249</f>
        <v>0</v>
      </c>
      <c r="U249" s="41"/>
      <c r="V249" s="41"/>
      <c r="W249" s="41"/>
      <c r="X249" s="41"/>
      <c r="Y249" s="41"/>
      <c r="Z249" s="41"/>
      <c r="AA249" s="41"/>
      <c r="AB249" s="41"/>
      <c r="AC249" s="41"/>
      <c r="AD249" s="41"/>
      <c r="AE249" s="41"/>
      <c r="AR249" s="227" t="s">
        <v>186</v>
      </c>
      <c r="AT249" s="227" t="s">
        <v>182</v>
      </c>
      <c r="AU249" s="227" t="s">
        <v>81</v>
      </c>
      <c r="AY249" s="20" t="s">
        <v>180</v>
      </c>
      <c r="BE249" s="228">
        <f>IF(N249="základní",J249,0)</f>
        <v>0</v>
      </c>
      <c r="BF249" s="228">
        <f>IF(N249="snížená",J249,0)</f>
        <v>0</v>
      </c>
      <c r="BG249" s="228">
        <f>IF(N249="zákl. přenesená",J249,0)</f>
        <v>0</v>
      </c>
      <c r="BH249" s="228">
        <f>IF(N249="sníž. přenesená",J249,0)</f>
        <v>0</v>
      </c>
      <c r="BI249" s="228">
        <f>IF(N249="nulová",J249,0)</f>
        <v>0</v>
      </c>
      <c r="BJ249" s="20" t="s">
        <v>81</v>
      </c>
      <c r="BK249" s="228">
        <f>ROUND(I249*H249,2)</f>
        <v>0</v>
      </c>
      <c r="BL249" s="20" t="s">
        <v>186</v>
      </c>
      <c r="BM249" s="227" t="s">
        <v>1771</v>
      </c>
    </row>
    <row r="250" s="2" customFormat="1" ht="16.5" customHeight="1">
      <c r="A250" s="41"/>
      <c r="B250" s="42"/>
      <c r="C250" s="216" t="s">
        <v>74</v>
      </c>
      <c r="D250" s="216" t="s">
        <v>182</v>
      </c>
      <c r="E250" s="217" t="s">
        <v>1772</v>
      </c>
      <c r="F250" s="218" t="s">
        <v>1773</v>
      </c>
      <c r="G250" s="219" t="s">
        <v>386</v>
      </c>
      <c r="H250" s="220">
        <v>8</v>
      </c>
      <c r="I250" s="221"/>
      <c r="J250" s="222">
        <f>ROUND(I250*H250,2)</f>
        <v>0</v>
      </c>
      <c r="K250" s="218" t="s">
        <v>1501</v>
      </c>
      <c r="L250" s="47"/>
      <c r="M250" s="223" t="s">
        <v>19</v>
      </c>
      <c r="N250" s="224" t="s">
        <v>45</v>
      </c>
      <c r="O250" s="87"/>
      <c r="P250" s="225">
        <f>O250*H250</f>
        <v>0</v>
      </c>
      <c r="Q250" s="225">
        <v>0</v>
      </c>
      <c r="R250" s="225">
        <f>Q250*H250</f>
        <v>0</v>
      </c>
      <c r="S250" s="225">
        <v>0</v>
      </c>
      <c r="T250" s="226">
        <f>S250*H250</f>
        <v>0</v>
      </c>
      <c r="U250" s="41"/>
      <c r="V250" s="41"/>
      <c r="W250" s="41"/>
      <c r="X250" s="41"/>
      <c r="Y250" s="41"/>
      <c r="Z250" s="41"/>
      <c r="AA250" s="41"/>
      <c r="AB250" s="41"/>
      <c r="AC250" s="41"/>
      <c r="AD250" s="41"/>
      <c r="AE250" s="41"/>
      <c r="AR250" s="227" t="s">
        <v>186</v>
      </c>
      <c r="AT250" s="227" t="s">
        <v>182</v>
      </c>
      <c r="AU250" s="227" t="s">
        <v>81</v>
      </c>
      <c r="AY250" s="20" t="s">
        <v>180</v>
      </c>
      <c r="BE250" s="228">
        <f>IF(N250="základní",J250,0)</f>
        <v>0</v>
      </c>
      <c r="BF250" s="228">
        <f>IF(N250="snížená",J250,0)</f>
        <v>0</v>
      </c>
      <c r="BG250" s="228">
        <f>IF(N250="zákl. přenesená",J250,0)</f>
        <v>0</v>
      </c>
      <c r="BH250" s="228">
        <f>IF(N250="sníž. přenesená",J250,0)</f>
        <v>0</v>
      </c>
      <c r="BI250" s="228">
        <f>IF(N250="nulová",J250,0)</f>
        <v>0</v>
      </c>
      <c r="BJ250" s="20" t="s">
        <v>81</v>
      </c>
      <c r="BK250" s="228">
        <f>ROUND(I250*H250,2)</f>
        <v>0</v>
      </c>
      <c r="BL250" s="20" t="s">
        <v>186</v>
      </c>
      <c r="BM250" s="227" t="s">
        <v>1774</v>
      </c>
    </row>
    <row r="251" s="2" customFormat="1" ht="16.5" customHeight="1">
      <c r="A251" s="41"/>
      <c r="B251" s="42"/>
      <c r="C251" s="216" t="s">
        <v>74</v>
      </c>
      <c r="D251" s="216" t="s">
        <v>182</v>
      </c>
      <c r="E251" s="217" t="s">
        <v>1775</v>
      </c>
      <c r="F251" s="218" t="s">
        <v>1776</v>
      </c>
      <c r="G251" s="219" t="s">
        <v>386</v>
      </c>
      <c r="H251" s="220">
        <v>5</v>
      </c>
      <c r="I251" s="221"/>
      <c r="J251" s="222">
        <f>ROUND(I251*H251,2)</f>
        <v>0</v>
      </c>
      <c r="K251" s="218" t="s">
        <v>1501</v>
      </c>
      <c r="L251" s="47"/>
      <c r="M251" s="223" t="s">
        <v>19</v>
      </c>
      <c r="N251" s="224" t="s">
        <v>45</v>
      </c>
      <c r="O251" s="87"/>
      <c r="P251" s="225">
        <f>O251*H251</f>
        <v>0</v>
      </c>
      <c r="Q251" s="225">
        <v>0</v>
      </c>
      <c r="R251" s="225">
        <f>Q251*H251</f>
        <v>0</v>
      </c>
      <c r="S251" s="225">
        <v>0</v>
      </c>
      <c r="T251" s="226">
        <f>S251*H251</f>
        <v>0</v>
      </c>
      <c r="U251" s="41"/>
      <c r="V251" s="41"/>
      <c r="W251" s="41"/>
      <c r="X251" s="41"/>
      <c r="Y251" s="41"/>
      <c r="Z251" s="41"/>
      <c r="AA251" s="41"/>
      <c r="AB251" s="41"/>
      <c r="AC251" s="41"/>
      <c r="AD251" s="41"/>
      <c r="AE251" s="41"/>
      <c r="AR251" s="227" t="s">
        <v>186</v>
      </c>
      <c r="AT251" s="227" t="s">
        <v>182</v>
      </c>
      <c r="AU251" s="227" t="s">
        <v>81</v>
      </c>
      <c r="AY251" s="20" t="s">
        <v>180</v>
      </c>
      <c r="BE251" s="228">
        <f>IF(N251="základní",J251,0)</f>
        <v>0</v>
      </c>
      <c r="BF251" s="228">
        <f>IF(N251="snížená",J251,0)</f>
        <v>0</v>
      </c>
      <c r="BG251" s="228">
        <f>IF(N251="zákl. přenesená",J251,0)</f>
        <v>0</v>
      </c>
      <c r="BH251" s="228">
        <f>IF(N251="sníž. přenesená",J251,0)</f>
        <v>0</v>
      </c>
      <c r="BI251" s="228">
        <f>IF(N251="nulová",J251,0)</f>
        <v>0</v>
      </c>
      <c r="BJ251" s="20" t="s">
        <v>81</v>
      </c>
      <c r="BK251" s="228">
        <f>ROUND(I251*H251,2)</f>
        <v>0</v>
      </c>
      <c r="BL251" s="20" t="s">
        <v>186</v>
      </c>
      <c r="BM251" s="227" t="s">
        <v>1777</v>
      </c>
    </row>
    <row r="252" s="2" customFormat="1" ht="16.5" customHeight="1">
      <c r="A252" s="41"/>
      <c r="B252" s="42"/>
      <c r="C252" s="216" t="s">
        <v>74</v>
      </c>
      <c r="D252" s="216" t="s">
        <v>182</v>
      </c>
      <c r="E252" s="217" t="s">
        <v>1778</v>
      </c>
      <c r="F252" s="218" t="s">
        <v>1779</v>
      </c>
      <c r="G252" s="219" t="s">
        <v>386</v>
      </c>
      <c r="H252" s="220">
        <v>1</v>
      </c>
      <c r="I252" s="221"/>
      <c r="J252" s="222">
        <f>ROUND(I252*H252,2)</f>
        <v>0</v>
      </c>
      <c r="K252" s="218" t="s">
        <v>1501</v>
      </c>
      <c r="L252" s="47"/>
      <c r="M252" s="223" t="s">
        <v>19</v>
      </c>
      <c r="N252" s="224" t="s">
        <v>45</v>
      </c>
      <c r="O252" s="87"/>
      <c r="P252" s="225">
        <f>O252*H252</f>
        <v>0</v>
      </c>
      <c r="Q252" s="225">
        <v>0</v>
      </c>
      <c r="R252" s="225">
        <f>Q252*H252</f>
        <v>0</v>
      </c>
      <c r="S252" s="225">
        <v>0</v>
      </c>
      <c r="T252" s="226">
        <f>S252*H252</f>
        <v>0</v>
      </c>
      <c r="U252" s="41"/>
      <c r="V252" s="41"/>
      <c r="W252" s="41"/>
      <c r="X252" s="41"/>
      <c r="Y252" s="41"/>
      <c r="Z252" s="41"/>
      <c r="AA252" s="41"/>
      <c r="AB252" s="41"/>
      <c r="AC252" s="41"/>
      <c r="AD252" s="41"/>
      <c r="AE252" s="41"/>
      <c r="AR252" s="227" t="s">
        <v>186</v>
      </c>
      <c r="AT252" s="227" t="s">
        <v>182</v>
      </c>
      <c r="AU252" s="227" t="s">
        <v>81</v>
      </c>
      <c r="AY252" s="20" t="s">
        <v>180</v>
      </c>
      <c r="BE252" s="228">
        <f>IF(N252="základní",J252,0)</f>
        <v>0</v>
      </c>
      <c r="BF252" s="228">
        <f>IF(N252="snížená",J252,0)</f>
        <v>0</v>
      </c>
      <c r="BG252" s="228">
        <f>IF(N252="zákl. přenesená",J252,0)</f>
        <v>0</v>
      </c>
      <c r="BH252" s="228">
        <f>IF(N252="sníž. přenesená",J252,0)</f>
        <v>0</v>
      </c>
      <c r="BI252" s="228">
        <f>IF(N252="nulová",J252,0)</f>
        <v>0</v>
      </c>
      <c r="BJ252" s="20" t="s">
        <v>81</v>
      </c>
      <c r="BK252" s="228">
        <f>ROUND(I252*H252,2)</f>
        <v>0</v>
      </c>
      <c r="BL252" s="20" t="s">
        <v>186</v>
      </c>
      <c r="BM252" s="227" t="s">
        <v>1780</v>
      </c>
    </row>
    <row r="253" s="2" customFormat="1" ht="16.5" customHeight="1">
      <c r="A253" s="41"/>
      <c r="B253" s="42"/>
      <c r="C253" s="216" t="s">
        <v>74</v>
      </c>
      <c r="D253" s="216" t="s">
        <v>182</v>
      </c>
      <c r="E253" s="217" t="s">
        <v>1781</v>
      </c>
      <c r="F253" s="218" t="s">
        <v>1782</v>
      </c>
      <c r="G253" s="219" t="s">
        <v>386</v>
      </c>
      <c r="H253" s="220">
        <v>1</v>
      </c>
      <c r="I253" s="221"/>
      <c r="J253" s="222">
        <f>ROUND(I253*H253,2)</f>
        <v>0</v>
      </c>
      <c r="K253" s="218" t="s">
        <v>1501</v>
      </c>
      <c r="L253" s="47"/>
      <c r="M253" s="223" t="s">
        <v>19</v>
      </c>
      <c r="N253" s="224" t="s">
        <v>45</v>
      </c>
      <c r="O253" s="87"/>
      <c r="P253" s="225">
        <f>O253*H253</f>
        <v>0</v>
      </c>
      <c r="Q253" s="225">
        <v>0</v>
      </c>
      <c r="R253" s="225">
        <f>Q253*H253</f>
        <v>0</v>
      </c>
      <c r="S253" s="225">
        <v>0</v>
      </c>
      <c r="T253" s="226">
        <f>S253*H253</f>
        <v>0</v>
      </c>
      <c r="U253" s="41"/>
      <c r="V253" s="41"/>
      <c r="W253" s="41"/>
      <c r="X253" s="41"/>
      <c r="Y253" s="41"/>
      <c r="Z253" s="41"/>
      <c r="AA253" s="41"/>
      <c r="AB253" s="41"/>
      <c r="AC253" s="41"/>
      <c r="AD253" s="41"/>
      <c r="AE253" s="41"/>
      <c r="AR253" s="227" t="s">
        <v>186</v>
      </c>
      <c r="AT253" s="227" t="s">
        <v>182</v>
      </c>
      <c r="AU253" s="227" t="s">
        <v>81</v>
      </c>
      <c r="AY253" s="20" t="s">
        <v>180</v>
      </c>
      <c r="BE253" s="228">
        <f>IF(N253="základní",J253,0)</f>
        <v>0</v>
      </c>
      <c r="BF253" s="228">
        <f>IF(N253="snížená",J253,0)</f>
        <v>0</v>
      </c>
      <c r="BG253" s="228">
        <f>IF(N253="zákl. přenesená",J253,0)</f>
        <v>0</v>
      </c>
      <c r="BH253" s="228">
        <f>IF(N253="sníž. přenesená",J253,0)</f>
        <v>0</v>
      </c>
      <c r="BI253" s="228">
        <f>IF(N253="nulová",J253,0)</f>
        <v>0</v>
      </c>
      <c r="BJ253" s="20" t="s">
        <v>81</v>
      </c>
      <c r="BK253" s="228">
        <f>ROUND(I253*H253,2)</f>
        <v>0</v>
      </c>
      <c r="BL253" s="20" t="s">
        <v>186</v>
      </c>
      <c r="BM253" s="227" t="s">
        <v>1783</v>
      </c>
    </row>
    <row r="254" s="2" customFormat="1" ht="16.5" customHeight="1">
      <c r="A254" s="41"/>
      <c r="B254" s="42"/>
      <c r="C254" s="216" t="s">
        <v>74</v>
      </c>
      <c r="D254" s="216" t="s">
        <v>182</v>
      </c>
      <c r="E254" s="217" t="s">
        <v>1784</v>
      </c>
      <c r="F254" s="218" t="s">
        <v>1785</v>
      </c>
      <c r="G254" s="219" t="s">
        <v>386</v>
      </c>
      <c r="H254" s="220">
        <v>2</v>
      </c>
      <c r="I254" s="221"/>
      <c r="J254" s="222">
        <f>ROUND(I254*H254,2)</f>
        <v>0</v>
      </c>
      <c r="K254" s="218" t="s">
        <v>1501</v>
      </c>
      <c r="L254" s="47"/>
      <c r="M254" s="223" t="s">
        <v>19</v>
      </c>
      <c r="N254" s="224" t="s">
        <v>45</v>
      </c>
      <c r="O254" s="87"/>
      <c r="P254" s="225">
        <f>O254*H254</f>
        <v>0</v>
      </c>
      <c r="Q254" s="225">
        <v>0</v>
      </c>
      <c r="R254" s="225">
        <f>Q254*H254</f>
        <v>0</v>
      </c>
      <c r="S254" s="225">
        <v>0</v>
      </c>
      <c r="T254" s="226">
        <f>S254*H254</f>
        <v>0</v>
      </c>
      <c r="U254" s="41"/>
      <c r="V254" s="41"/>
      <c r="W254" s="41"/>
      <c r="X254" s="41"/>
      <c r="Y254" s="41"/>
      <c r="Z254" s="41"/>
      <c r="AA254" s="41"/>
      <c r="AB254" s="41"/>
      <c r="AC254" s="41"/>
      <c r="AD254" s="41"/>
      <c r="AE254" s="41"/>
      <c r="AR254" s="227" t="s">
        <v>186</v>
      </c>
      <c r="AT254" s="227" t="s">
        <v>182</v>
      </c>
      <c r="AU254" s="227" t="s">
        <v>81</v>
      </c>
      <c r="AY254" s="20" t="s">
        <v>180</v>
      </c>
      <c r="BE254" s="228">
        <f>IF(N254="základní",J254,0)</f>
        <v>0</v>
      </c>
      <c r="BF254" s="228">
        <f>IF(N254="snížená",J254,0)</f>
        <v>0</v>
      </c>
      <c r="BG254" s="228">
        <f>IF(N254="zákl. přenesená",J254,0)</f>
        <v>0</v>
      </c>
      <c r="BH254" s="228">
        <f>IF(N254="sníž. přenesená",J254,0)</f>
        <v>0</v>
      </c>
      <c r="BI254" s="228">
        <f>IF(N254="nulová",J254,0)</f>
        <v>0</v>
      </c>
      <c r="BJ254" s="20" t="s">
        <v>81</v>
      </c>
      <c r="BK254" s="228">
        <f>ROUND(I254*H254,2)</f>
        <v>0</v>
      </c>
      <c r="BL254" s="20" t="s">
        <v>186</v>
      </c>
      <c r="BM254" s="227" t="s">
        <v>1786</v>
      </c>
    </row>
    <row r="255" s="2" customFormat="1" ht="16.5" customHeight="1">
      <c r="A255" s="41"/>
      <c r="B255" s="42"/>
      <c r="C255" s="216" t="s">
        <v>74</v>
      </c>
      <c r="D255" s="216" t="s">
        <v>182</v>
      </c>
      <c r="E255" s="217" t="s">
        <v>1787</v>
      </c>
      <c r="F255" s="218" t="s">
        <v>1788</v>
      </c>
      <c r="G255" s="219" t="s">
        <v>386</v>
      </c>
      <c r="H255" s="220">
        <v>8</v>
      </c>
      <c r="I255" s="221"/>
      <c r="J255" s="222">
        <f>ROUND(I255*H255,2)</f>
        <v>0</v>
      </c>
      <c r="K255" s="218" t="s">
        <v>1501</v>
      </c>
      <c r="L255" s="47"/>
      <c r="M255" s="223" t="s">
        <v>19</v>
      </c>
      <c r="N255" s="224" t="s">
        <v>45</v>
      </c>
      <c r="O255" s="87"/>
      <c r="P255" s="225">
        <f>O255*H255</f>
        <v>0</v>
      </c>
      <c r="Q255" s="225">
        <v>0</v>
      </c>
      <c r="R255" s="225">
        <f>Q255*H255</f>
        <v>0</v>
      </c>
      <c r="S255" s="225">
        <v>0</v>
      </c>
      <c r="T255" s="226">
        <f>S255*H255</f>
        <v>0</v>
      </c>
      <c r="U255" s="41"/>
      <c r="V255" s="41"/>
      <c r="W255" s="41"/>
      <c r="X255" s="41"/>
      <c r="Y255" s="41"/>
      <c r="Z255" s="41"/>
      <c r="AA255" s="41"/>
      <c r="AB255" s="41"/>
      <c r="AC255" s="41"/>
      <c r="AD255" s="41"/>
      <c r="AE255" s="41"/>
      <c r="AR255" s="227" t="s">
        <v>186</v>
      </c>
      <c r="AT255" s="227" t="s">
        <v>182</v>
      </c>
      <c r="AU255" s="227" t="s">
        <v>81</v>
      </c>
      <c r="AY255" s="20" t="s">
        <v>180</v>
      </c>
      <c r="BE255" s="228">
        <f>IF(N255="základní",J255,0)</f>
        <v>0</v>
      </c>
      <c r="BF255" s="228">
        <f>IF(N255="snížená",J255,0)</f>
        <v>0</v>
      </c>
      <c r="BG255" s="228">
        <f>IF(N255="zákl. přenesená",J255,0)</f>
        <v>0</v>
      </c>
      <c r="BH255" s="228">
        <f>IF(N255="sníž. přenesená",J255,0)</f>
        <v>0</v>
      </c>
      <c r="BI255" s="228">
        <f>IF(N255="nulová",J255,0)</f>
        <v>0</v>
      </c>
      <c r="BJ255" s="20" t="s">
        <v>81</v>
      </c>
      <c r="BK255" s="228">
        <f>ROUND(I255*H255,2)</f>
        <v>0</v>
      </c>
      <c r="BL255" s="20" t="s">
        <v>186</v>
      </c>
      <c r="BM255" s="227" t="s">
        <v>1789</v>
      </c>
    </row>
    <row r="256" s="2" customFormat="1" ht="16.5" customHeight="1">
      <c r="A256" s="41"/>
      <c r="B256" s="42"/>
      <c r="C256" s="216" t="s">
        <v>74</v>
      </c>
      <c r="D256" s="216" t="s">
        <v>182</v>
      </c>
      <c r="E256" s="217" t="s">
        <v>1790</v>
      </c>
      <c r="F256" s="218" t="s">
        <v>1791</v>
      </c>
      <c r="G256" s="219" t="s">
        <v>386</v>
      </c>
      <c r="H256" s="220">
        <v>4</v>
      </c>
      <c r="I256" s="221"/>
      <c r="J256" s="222">
        <f>ROUND(I256*H256,2)</f>
        <v>0</v>
      </c>
      <c r="K256" s="218" t="s">
        <v>1501</v>
      </c>
      <c r="L256" s="47"/>
      <c r="M256" s="223" t="s">
        <v>19</v>
      </c>
      <c r="N256" s="224" t="s">
        <v>45</v>
      </c>
      <c r="O256" s="87"/>
      <c r="P256" s="225">
        <f>O256*H256</f>
        <v>0</v>
      </c>
      <c r="Q256" s="225">
        <v>0</v>
      </c>
      <c r="R256" s="225">
        <f>Q256*H256</f>
        <v>0</v>
      </c>
      <c r="S256" s="225">
        <v>0</v>
      </c>
      <c r="T256" s="226">
        <f>S256*H256</f>
        <v>0</v>
      </c>
      <c r="U256" s="41"/>
      <c r="V256" s="41"/>
      <c r="W256" s="41"/>
      <c r="X256" s="41"/>
      <c r="Y256" s="41"/>
      <c r="Z256" s="41"/>
      <c r="AA256" s="41"/>
      <c r="AB256" s="41"/>
      <c r="AC256" s="41"/>
      <c r="AD256" s="41"/>
      <c r="AE256" s="41"/>
      <c r="AR256" s="227" t="s">
        <v>186</v>
      </c>
      <c r="AT256" s="227" t="s">
        <v>182</v>
      </c>
      <c r="AU256" s="227" t="s">
        <v>81</v>
      </c>
      <c r="AY256" s="20" t="s">
        <v>180</v>
      </c>
      <c r="BE256" s="228">
        <f>IF(N256="základní",J256,0)</f>
        <v>0</v>
      </c>
      <c r="BF256" s="228">
        <f>IF(N256="snížená",J256,0)</f>
        <v>0</v>
      </c>
      <c r="BG256" s="228">
        <f>IF(N256="zákl. přenesená",J256,0)</f>
        <v>0</v>
      </c>
      <c r="BH256" s="228">
        <f>IF(N256="sníž. přenesená",J256,0)</f>
        <v>0</v>
      </c>
      <c r="BI256" s="228">
        <f>IF(N256="nulová",J256,0)</f>
        <v>0</v>
      </c>
      <c r="BJ256" s="20" t="s">
        <v>81</v>
      </c>
      <c r="BK256" s="228">
        <f>ROUND(I256*H256,2)</f>
        <v>0</v>
      </c>
      <c r="BL256" s="20" t="s">
        <v>186</v>
      </c>
      <c r="BM256" s="227" t="s">
        <v>1792</v>
      </c>
    </row>
    <row r="257" s="2" customFormat="1" ht="16.5" customHeight="1">
      <c r="A257" s="41"/>
      <c r="B257" s="42"/>
      <c r="C257" s="216" t="s">
        <v>74</v>
      </c>
      <c r="D257" s="216" t="s">
        <v>182</v>
      </c>
      <c r="E257" s="217" t="s">
        <v>1793</v>
      </c>
      <c r="F257" s="218" t="s">
        <v>1794</v>
      </c>
      <c r="G257" s="219" t="s">
        <v>386</v>
      </c>
      <c r="H257" s="220">
        <v>7</v>
      </c>
      <c r="I257" s="221"/>
      <c r="J257" s="222">
        <f>ROUND(I257*H257,2)</f>
        <v>0</v>
      </c>
      <c r="K257" s="218" t="s">
        <v>1501</v>
      </c>
      <c r="L257" s="47"/>
      <c r="M257" s="223" t="s">
        <v>19</v>
      </c>
      <c r="N257" s="224" t="s">
        <v>45</v>
      </c>
      <c r="O257" s="87"/>
      <c r="P257" s="225">
        <f>O257*H257</f>
        <v>0</v>
      </c>
      <c r="Q257" s="225">
        <v>0</v>
      </c>
      <c r="R257" s="225">
        <f>Q257*H257</f>
        <v>0</v>
      </c>
      <c r="S257" s="225">
        <v>0</v>
      </c>
      <c r="T257" s="226">
        <f>S257*H257</f>
        <v>0</v>
      </c>
      <c r="U257" s="41"/>
      <c r="V257" s="41"/>
      <c r="W257" s="41"/>
      <c r="X257" s="41"/>
      <c r="Y257" s="41"/>
      <c r="Z257" s="41"/>
      <c r="AA257" s="41"/>
      <c r="AB257" s="41"/>
      <c r="AC257" s="41"/>
      <c r="AD257" s="41"/>
      <c r="AE257" s="41"/>
      <c r="AR257" s="227" t="s">
        <v>186</v>
      </c>
      <c r="AT257" s="227" t="s">
        <v>182</v>
      </c>
      <c r="AU257" s="227" t="s">
        <v>81</v>
      </c>
      <c r="AY257" s="20" t="s">
        <v>180</v>
      </c>
      <c r="BE257" s="228">
        <f>IF(N257="základní",J257,0)</f>
        <v>0</v>
      </c>
      <c r="BF257" s="228">
        <f>IF(N257="snížená",J257,0)</f>
        <v>0</v>
      </c>
      <c r="BG257" s="228">
        <f>IF(N257="zákl. přenesená",J257,0)</f>
        <v>0</v>
      </c>
      <c r="BH257" s="228">
        <f>IF(N257="sníž. přenesená",J257,0)</f>
        <v>0</v>
      </c>
      <c r="BI257" s="228">
        <f>IF(N257="nulová",J257,0)</f>
        <v>0</v>
      </c>
      <c r="BJ257" s="20" t="s">
        <v>81</v>
      </c>
      <c r="BK257" s="228">
        <f>ROUND(I257*H257,2)</f>
        <v>0</v>
      </c>
      <c r="BL257" s="20" t="s">
        <v>186</v>
      </c>
      <c r="BM257" s="227" t="s">
        <v>1795</v>
      </c>
    </row>
    <row r="258" s="2" customFormat="1" ht="16.5" customHeight="1">
      <c r="A258" s="41"/>
      <c r="B258" s="42"/>
      <c r="C258" s="216" t="s">
        <v>74</v>
      </c>
      <c r="D258" s="216" t="s">
        <v>182</v>
      </c>
      <c r="E258" s="217" t="s">
        <v>1796</v>
      </c>
      <c r="F258" s="218" t="s">
        <v>1797</v>
      </c>
      <c r="G258" s="219" t="s">
        <v>386</v>
      </c>
      <c r="H258" s="220">
        <v>3</v>
      </c>
      <c r="I258" s="221"/>
      <c r="J258" s="222">
        <f>ROUND(I258*H258,2)</f>
        <v>0</v>
      </c>
      <c r="K258" s="218" t="s">
        <v>1501</v>
      </c>
      <c r="L258" s="47"/>
      <c r="M258" s="223" t="s">
        <v>19</v>
      </c>
      <c r="N258" s="224" t="s">
        <v>45</v>
      </c>
      <c r="O258" s="87"/>
      <c r="P258" s="225">
        <f>O258*H258</f>
        <v>0</v>
      </c>
      <c r="Q258" s="225">
        <v>0</v>
      </c>
      <c r="R258" s="225">
        <f>Q258*H258</f>
        <v>0</v>
      </c>
      <c r="S258" s="225">
        <v>0</v>
      </c>
      <c r="T258" s="226">
        <f>S258*H258</f>
        <v>0</v>
      </c>
      <c r="U258" s="41"/>
      <c r="V258" s="41"/>
      <c r="W258" s="41"/>
      <c r="X258" s="41"/>
      <c r="Y258" s="41"/>
      <c r="Z258" s="41"/>
      <c r="AA258" s="41"/>
      <c r="AB258" s="41"/>
      <c r="AC258" s="41"/>
      <c r="AD258" s="41"/>
      <c r="AE258" s="41"/>
      <c r="AR258" s="227" t="s">
        <v>186</v>
      </c>
      <c r="AT258" s="227" t="s">
        <v>182</v>
      </c>
      <c r="AU258" s="227" t="s">
        <v>81</v>
      </c>
      <c r="AY258" s="20" t="s">
        <v>180</v>
      </c>
      <c r="BE258" s="228">
        <f>IF(N258="základní",J258,0)</f>
        <v>0</v>
      </c>
      <c r="BF258" s="228">
        <f>IF(N258="snížená",J258,0)</f>
        <v>0</v>
      </c>
      <c r="BG258" s="228">
        <f>IF(N258="zákl. přenesená",J258,0)</f>
        <v>0</v>
      </c>
      <c r="BH258" s="228">
        <f>IF(N258="sníž. přenesená",J258,0)</f>
        <v>0</v>
      </c>
      <c r="BI258" s="228">
        <f>IF(N258="nulová",J258,0)</f>
        <v>0</v>
      </c>
      <c r="BJ258" s="20" t="s">
        <v>81</v>
      </c>
      <c r="BK258" s="228">
        <f>ROUND(I258*H258,2)</f>
        <v>0</v>
      </c>
      <c r="BL258" s="20" t="s">
        <v>186</v>
      </c>
      <c r="BM258" s="227" t="s">
        <v>1798</v>
      </c>
    </row>
    <row r="259" s="2" customFormat="1" ht="16.5" customHeight="1">
      <c r="A259" s="41"/>
      <c r="B259" s="42"/>
      <c r="C259" s="216" t="s">
        <v>74</v>
      </c>
      <c r="D259" s="216" t="s">
        <v>182</v>
      </c>
      <c r="E259" s="217" t="s">
        <v>1799</v>
      </c>
      <c r="F259" s="218" t="s">
        <v>1800</v>
      </c>
      <c r="G259" s="219" t="s">
        <v>386</v>
      </c>
      <c r="H259" s="220">
        <v>4</v>
      </c>
      <c r="I259" s="221"/>
      <c r="J259" s="222">
        <f>ROUND(I259*H259,2)</f>
        <v>0</v>
      </c>
      <c r="K259" s="218" t="s">
        <v>1501</v>
      </c>
      <c r="L259" s="47"/>
      <c r="M259" s="223" t="s">
        <v>19</v>
      </c>
      <c r="N259" s="224" t="s">
        <v>45</v>
      </c>
      <c r="O259" s="87"/>
      <c r="P259" s="225">
        <f>O259*H259</f>
        <v>0</v>
      </c>
      <c r="Q259" s="225">
        <v>0</v>
      </c>
      <c r="R259" s="225">
        <f>Q259*H259</f>
        <v>0</v>
      </c>
      <c r="S259" s="225">
        <v>0</v>
      </c>
      <c r="T259" s="226">
        <f>S259*H259</f>
        <v>0</v>
      </c>
      <c r="U259" s="41"/>
      <c r="V259" s="41"/>
      <c r="W259" s="41"/>
      <c r="X259" s="41"/>
      <c r="Y259" s="41"/>
      <c r="Z259" s="41"/>
      <c r="AA259" s="41"/>
      <c r="AB259" s="41"/>
      <c r="AC259" s="41"/>
      <c r="AD259" s="41"/>
      <c r="AE259" s="41"/>
      <c r="AR259" s="227" t="s">
        <v>186</v>
      </c>
      <c r="AT259" s="227" t="s">
        <v>182</v>
      </c>
      <c r="AU259" s="227" t="s">
        <v>81</v>
      </c>
      <c r="AY259" s="20" t="s">
        <v>180</v>
      </c>
      <c r="BE259" s="228">
        <f>IF(N259="základní",J259,0)</f>
        <v>0</v>
      </c>
      <c r="BF259" s="228">
        <f>IF(N259="snížená",J259,0)</f>
        <v>0</v>
      </c>
      <c r="BG259" s="228">
        <f>IF(N259="zákl. přenesená",J259,0)</f>
        <v>0</v>
      </c>
      <c r="BH259" s="228">
        <f>IF(N259="sníž. přenesená",J259,0)</f>
        <v>0</v>
      </c>
      <c r="BI259" s="228">
        <f>IF(N259="nulová",J259,0)</f>
        <v>0</v>
      </c>
      <c r="BJ259" s="20" t="s">
        <v>81</v>
      </c>
      <c r="BK259" s="228">
        <f>ROUND(I259*H259,2)</f>
        <v>0</v>
      </c>
      <c r="BL259" s="20" t="s">
        <v>186</v>
      </c>
      <c r="BM259" s="227" t="s">
        <v>1801</v>
      </c>
    </row>
    <row r="260" s="2" customFormat="1" ht="16.5" customHeight="1">
      <c r="A260" s="41"/>
      <c r="B260" s="42"/>
      <c r="C260" s="216" t="s">
        <v>74</v>
      </c>
      <c r="D260" s="216" t="s">
        <v>182</v>
      </c>
      <c r="E260" s="217" t="s">
        <v>1802</v>
      </c>
      <c r="F260" s="218" t="s">
        <v>1803</v>
      </c>
      <c r="G260" s="219" t="s">
        <v>386</v>
      </c>
      <c r="H260" s="220">
        <v>2</v>
      </c>
      <c r="I260" s="221"/>
      <c r="J260" s="222">
        <f>ROUND(I260*H260,2)</f>
        <v>0</v>
      </c>
      <c r="K260" s="218" t="s">
        <v>1501</v>
      </c>
      <c r="L260" s="47"/>
      <c r="M260" s="223" t="s">
        <v>19</v>
      </c>
      <c r="N260" s="224" t="s">
        <v>45</v>
      </c>
      <c r="O260" s="87"/>
      <c r="P260" s="225">
        <f>O260*H260</f>
        <v>0</v>
      </c>
      <c r="Q260" s="225">
        <v>0</v>
      </c>
      <c r="R260" s="225">
        <f>Q260*H260</f>
        <v>0</v>
      </c>
      <c r="S260" s="225">
        <v>0</v>
      </c>
      <c r="T260" s="226">
        <f>S260*H260</f>
        <v>0</v>
      </c>
      <c r="U260" s="41"/>
      <c r="V260" s="41"/>
      <c r="W260" s="41"/>
      <c r="X260" s="41"/>
      <c r="Y260" s="41"/>
      <c r="Z260" s="41"/>
      <c r="AA260" s="41"/>
      <c r="AB260" s="41"/>
      <c r="AC260" s="41"/>
      <c r="AD260" s="41"/>
      <c r="AE260" s="41"/>
      <c r="AR260" s="227" t="s">
        <v>186</v>
      </c>
      <c r="AT260" s="227" t="s">
        <v>182</v>
      </c>
      <c r="AU260" s="227" t="s">
        <v>81</v>
      </c>
      <c r="AY260" s="20" t="s">
        <v>180</v>
      </c>
      <c r="BE260" s="228">
        <f>IF(N260="základní",J260,0)</f>
        <v>0</v>
      </c>
      <c r="BF260" s="228">
        <f>IF(N260="snížená",J260,0)</f>
        <v>0</v>
      </c>
      <c r="BG260" s="228">
        <f>IF(N260="zákl. přenesená",J260,0)</f>
        <v>0</v>
      </c>
      <c r="BH260" s="228">
        <f>IF(N260="sníž. přenesená",J260,0)</f>
        <v>0</v>
      </c>
      <c r="BI260" s="228">
        <f>IF(N260="nulová",J260,0)</f>
        <v>0</v>
      </c>
      <c r="BJ260" s="20" t="s">
        <v>81</v>
      </c>
      <c r="BK260" s="228">
        <f>ROUND(I260*H260,2)</f>
        <v>0</v>
      </c>
      <c r="BL260" s="20" t="s">
        <v>186</v>
      </c>
      <c r="BM260" s="227" t="s">
        <v>1804</v>
      </c>
    </row>
    <row r="261" s="2" customFormat="1" ht="16.5" customHeight="1">
      <c r="A261" s="41"/>
      <c r="B261" s="42"/>
      <c r="C261" s="216" t="s">
        <v>74</v>
      </c>
      <c r="D261" s="216" t="s">
        <v>182</v>
      </c>
      <c r="E261" s="217" t="s">
        <v>1805</v>
      </c>
      <c r="F261" s="218" t="s">
        <v>1806</v>
      </c>
      <c r="G261" s="219" t="s">
        <v>386</v>
      </c>
      <c r="H261" s="220">
        <v>3</v>
      </c>
      <c r="I261" s="221"/>
      <c r="J261" s="222">
        <f>ROUND(I261*H261,2)</f>
        <v>0</v>
      </c>
      <c r="K261" s="218" t="s">
        <v>1501</v>
      </c>
      <c r="L261" s="47"/>
      <c r="M261" s="223" t="s">
        <v>19</v>
      </c>
      <c r="N261" s="224" t="s">
        <v>45</v>
      </c>
      <c r="O261" s="87"/>
      <c r="P261" s="225">
        <f>O261*H261</f>
        <v>0</v>
      </c>
      <c r="Q261" s="225">
        <v>0</v>
      </c>
      <c r="R261" s="225">
        <f>Q261*H261</f>
        <v>0</v>
      </c>
      <c r="S261" s="225">
        <v>0</v>
      </c>
      <c r="T261" s="226">
        <f>S261*H261</f>
        <v>0</v>
      </c>
      <c r="U261" s="41"/>
      <c r="V261" s="41"/>
      <c r="W261" s="41"/>
      <c r="X261" s="41"/>
      <c r="Y261" s="41"/>
      <c r="Z261" s="41"/>
      <c r="AA261" s="41"/>
      <c r="AB261" s="41"/>
      <c r="AC261" s="41"/>
      <c r="AD261" s="41"/>
      <c r="AE261" s="41"/>
      <c r="AR261" s="227" t="s">
        <v>186</v>
      </c>
      <c r="AT261" s="227" t="s">
        <v>182</v>
      </c>
      <c r="AU261" s="227" t="s">
        <v>81</v>
      </c>
      <c r="AY261" s="20" t="s">
        <v>180</v>
      </c>
      <c r="BE261" s="228">
        <f>IF(N261="základní",J261,0)</f>
        <v>0</v>
      </c>
      <c r="BF261" s="228">
        <f>IF(N261="snížená",J261,0)</f>
        <v>0</v>
      </c>
      <c r="BG261" s="228">
        <f>IF(N261="zákl. přenesená",J261,0)</f>
        <v>0</v>
      </c>
      <c r="BH261" s="228">
        <f>IF(N261="sníž. přenesená",J261,0)</f>
        <v>0</v>
      </c>
      <c r="BI261" s="228">
        <f>IF(N261="nulová",J261,0)</f>
        <v>0</v>
      </c>
      <c r="BJ261" s="20" t="s">
        <v>81</v>
      </c>
      <c r="BK261" s="228">
        <f>ROUND(I261*H261,2)</f>
        <v>0</v>
      </c>
      <c r="BL261" s="20" t="s">
        <v>186</v>
      </c>
      <c r="BM261" s="227" t="s">
        <v>1807</v>
      </c>
    </row>
    <row r="262" s="2" customFormat="1" ht="16.5" customHeight="1">
      <c r="A262" s="41"/>
      <c r="B262" s="42"/>
      <c r="C262" s="216" t="s">
        <v>74</v>
      </c>
      <c r="D262" s="216" t="s">
        <v>182</v>
      </c>
      <c r="E262" s="217" t="s">
        <v>1808</v>
      </c>
      <c r="F262" s="218" t="s">
        <v>1809</v>
      </c>
      <c r="G262" s="219" t="s">
        <v>1810</v>
      </c>
      <c r="H262" s="220">
        <v>21.399999999999999</v>
      </c>
      <c r="I262" s="221"/>
      <c r="J262" s="222">
        <f>ROUND(I262*H262,2)</f>
        <v>0</v>
      </c>
      <c r="K262" s="218" t="s">
        <v>1501</v>
      </c>
      <c r="L262" s="47"/>
      <c r="M262" s="223" t="s">
        <v>19</v>
      </c>
      <c r="N262" s="224" t="s">
        <v>45</v>
      </c>
      <c r="O262" s="87"/>
      <c r="P262" s="225">
        <f>O262*H262</f>
        <v>0</v>
      </c>
      <c r="Q262" s="225">
        <v>0</v>
      </c>
      <c r="R262" s="225">
        <f>Q262*H262</f>
        <v>0</v>
      </c>
      <c r="S262" s="225">
        <v>0</v>
      </c>
      <c r="T262" s="226">
        <f>S262*H262</f>
        <v>0</v>
      </c>
      <c r="U262" s="41"/>
      <c r="V262" s="41"/>
      <c r="W262" s="41"/>
      <c r="X262" s="41"/>
      <c r="Y262" s="41"/>
      <c r="Z262" s="41"/>
      <c r="AA262" s="41"/>
      <c r="AB262" s="41"/>
      <c r="AC262" s="41"/>
      <c r="AD262" s="41"/>
      <c r="AE262" s="41"/>
      <c r="AR262" s="227" t="s">
        <v>186</v>
      </c>
      <c r="AT262" s="227" t="s">
        <v>182</v>
      </c>
      <c r="AU262" s="227" t="s">
        <v>81</v>
      </c>
      <c r="AY262" s="20" t="s">
        <v>180</v>
      </c>
      <c r="BE262" s="228">
        <f>IF(N262="základní",J262,0)</f>
        <v>0</v>
      </c>
      <c r="BF262" s="228">
        <f>IF(N262="snížená",J262,0)</f>
        <v>0</v>
      </c>
      <c r="BG262" s="228">
        <f>IF(N262="zákl. přenesená",J262,0)</f>
        <v>0</v>
      </c>
      <c r="BH262" s="228">
        <f>IF(N262="sníž. přenesená",J262,0)</f>
        <v>0</v>
      </c>
      <c r="BI262" s="228">
        <f>IF(N262="nulová",J262,0)</f>
        <v>0</v>
      </c>
      <c r="BJ262" s="20" t="s">
        <v>81</v>
      </c>
      <c r="BK262" s="228">
        <f>ROUND(I262*H262,2)</f>
        <v>0</v>
      </c>
      <c r="BL262" s="20" t="s">
        <v>186</v>
      </c>
      <c r="BM262" s="227" t="s">
        <v>1811</v>
      </c>
    </row>
    <row r="263" s="2" customFormat="1" ht="16.5" customHeight="1">
      <c r="A263" s="41"/>
      <c r="B263" s="42"/>
      <c r="C263" s="216" t="s">
        <v>74</v>
      </c>
      <c r="D263" s="216" t="s">
        <v>182</v>
      </c>
      <c r="E263" s="217" t="s">
        <v>1812</v>
      </c>
      <c r="F263" s="218" t="s">
        <v>1813</v>
      </c>
      <c r="G263" s="219" t="s">
        <v>386</v>
      </c>
      <c r="H263" s="220">
        <v>1</v>
      </c>
      <c r="I263" s="221"/>
      <c r="J263" s="222">
        <f>ROUND(I263*H263,2)</f>
        <v>0</v>
      </c>
      <c r="K263" s="218" t="s">
        <v>1501</v>
      </c>
      <c r="L263" s="47"/>
      <c r="M263" s="223" t="s">
        <v>19</v>
      </c>
      <c r="N263" s="224" t="s">
        <v>45</v>
      </c>
      <c r="O263" s="87"/>
      <c r="P263" s="225">
        <f>O263*H263</f>
        <v>0</v>
      </c>
      <c r="Q263" s="225">
        <v>0</v>
      </c>
      <c r="R263" s="225">
        <f>Q263*H263</f>
        <v>0</v>
      </c>
      <c r="S263" s="225">
        <v>0</v>
      </c>
      <c r="T263" s="226">
        <f>S263*H263</f>
        <v>0</v>
      </c>
      <c r="U263" s="41"/>
      <c r="V263" s="41"/>
      <c r="W263" s="41"/>
      <c r="X263" s="41"/>
      <c r="Y263" s="41"/>
      <c r="Z263" s="41"/>
      <c r="AA263" s="41"/>
      <c r="AB263" s="41"/>
      <c r="AC263" s="41"/>
      <c r="AD263" s="41"/>
      <c r="AE263" s="41"/>
      <c r="AR263" s="227" t="s">
        <v>186</v>
      </c>
      <c r="AT263" s="227" t="s">
        <v>182</v>
      </c>
      <c r="AU263" s="227" t="s">
        <v>81</v>
      </c>
      <c r="AY263" s="20" t="s">
        <v>180</v>
      </c>
      <c r="BE263" s="228">
        <f>IF(N263="základní",J263,0)</f>
        <v>0</v>
      </c>
      <c r="BF263" s="228">
        <f>IF(N263="snížená",J263,0)</f>
        <v>0</v>
      </c>
      <c r="BG263" s="228">
        <f>IF(N263="zákl. přenesená",J263,0)</f>
        <v>0</v>
      </c>
      <c r="BH263" s="228">
        <f>IF(N263="sníž. přenesená",J263,0)</f>
        <v>0</v>
      </c>
      <c r="BI263" s="228">
        <f>IF(N263="nulová",J263,0)</f>
        <v>0</v>
      </c>
      <c r="BJ263" s="20" t="s">
        <v>81</v>
      </c>
      <c r="BK263" s="228">
        <f>ROUND(I263*H263,2)</f>
        <v>0</v>
      </c>
      <c r="BL263" s="20" t="s">
        <v>186</v>
      </c>
      <c r="BM263" s="227" t="s">
        <v>1814</v>
      </c>
    </row>
    <row r="264" s="2" customFormat="1" ht="16.5" customHeight="1">
      <c r="A264" s="41"/>
      <c r="B264" s="42"/>
      <c r="C264" s="216" t="s">
        <v>74</v>
      </c>
      <c r="D264" s="216" t="s">
        <v>182</v>
      </c>
      <c r="E264" s="217" t="s">
        <v>1815</v>
      </c>
      <c r="F264" s="218" t="s">
        <v>1816</v>
      </c>
      <c r="G264" s="219" t="s">
        <v>386</v>
      </c>
      <c r="H264" s="220">
        <v>1</v>
      </c>
      <c r="I264" s="221"/>
      <c r="J264" s="222">
        <f>ROUND(I264*H264,2)</f>
        <v>0</v>
      </c>
      <c r="K264" s="218" t="s">
        <v>1501</v>
      </c>
      <c r="L264" s="47"/>
      <c r="M264" s="294" t="s">
        <v>19</v>
      </c>
      <c r="N264" s="295" t="s">
        <v>45</v>
      </c>
      <c r="O264" s="292"/>
      <c r="P264" s="296">
        <f>O264*H264</f>
        <v>0</v>
      </c>
      <c r="Q264" s="296">
        <v>0</v>
      </c>
      <c r="R264" s="296">
        <f>Q264*H264</f>
        <v>0</v>
      </c>
      <c r="S264" s="296">
        <v>0</v>
      </c>
      <c r="T264" s="297">
        <f>S264*H264</f>
        <v>0</v>
      </c>
      <c r="U264" s="41"/>
      <c r="V264" s="41"/>
      <c r="W264" s="41"/>
      <c r="X264" s="41"/>
      <c r="Y264" s="41"/>
      <c r="Z264" s="41"/>
      <c r="AA264" s="41"/>
      <c r="AB264" s="41"/>
      <c r="AC264" s="41"/>
      <c r="AD264" s="41"/>
      <c r="AE264" s="41"/>
      <c r="AR264" s="227" t="s">
        <v>186</v>
      </c>
      <c r="AT264" s="227" t="s">
        <v>182</v>
      </c>
      <c r="AU264" s="227" t="s">
        <v>81</v>
      </c>
      <c r="AY264" s="20" t="s">
        <v>180</v>
      </c>
      <c r="BE264" s="228">
        <f>IF(N264="základní",J264,0)</f>
        <v>0</v>
      </c>
      <c r="BF264" s="228">
        <f>IF(N264="snížená",J264,0)</f>
        <v>0</v>
      </c>
      <c r="BG264" s="228">
        <f>IF(N264="zákl. přenesená",J264,0)</f>
        <v>0</v>
      </c>
      <c r="BH264" s="228">
        <f>IF(N264="sníž. přenesená",J264,0)</f>
        <v>0</v>
      </c>
      <c r="BI264" s="228">
        <f>IF(N264="nulová",J264,0)</f>
        <v>0</v>
      </c>
      <c r="BJ264" s="20" t="s">
        <v>81</v>
      </c>
      <c r="BK264" s="228">
        <f>ROUND(I264*H264,2)</f>
        <v>0</v>
      </c>
      <c r="BL264" s="20" t="s">
        <v>186</v>
      </c>
      <c r="BM264" s="227" t="s">
        <v>1817</v>
      </c>
    </row>
    <row r="265" s="2" customFormat="1" ht="6.96" customHeight="1">
      <c r="A265" s="41"/>
      <c r="B265" s="62"/>
      <c r="C265" s="63"/>
      <c r="D265" s="63"/>
      <c r="E265" s="63"/>
      <c r="F265" s="63"/>
      <c r="G265" s="63"/>
      <c r="H265" s="63"/>
      <c r="I265" s="63"/>
      <c r="J265" s="63"/>
      <c r="K265" s="63"/>
      <c r="L265" s="47"/>
      <c r="M265" s="41"/>
      <c r="O265" s="41"/>
      <c r="P265" s="41"/>
      <c r="Q265" s="41"/>
      <c r="R265" s="41"/>
      <c r="S265" s="41"/>
      <c r="T265" s="41"/>
      <c r="U265" s="41"/>
      <c r="V265" s="41"/>
      <c r="W265" s="41"/>
      <c r="X265" s="41"/>
      <c r="Y265" s="41"/>
      <c r="Z265" s="41"/>
      <c r="AA265" s="41"/>
      <c r="AB265" s="41"/>
      <c r="AC265" s="41"/>
      <c r="AD265" s="41"/>
      <c r="AE265" s="41"/>
    </row>
  </sheetData>
  <sheetProtection sheet="1" autoFilter="0" formatColumns="0" formatRows="0" objects="1" scenarios="1" spinCount="100000" saltValue="/afxB1uDMAbFU8tGVy2zrjfUvy2G29qOoT2mzOBXWEou37ijM5Bt/8+NtnwXBIczTnwPNv6vuC+qLdqrXRASRQ==" hashValue="L8AAZZLorvQbYjkzxARl0+OgvamOocxomMHxTk2J8YEtfxECDBt1LHO8xu+R/QNQroGPvLDAzdyGa2mRMUVwEA==" algorithmName="SHA-512" password="CC35"/>
  <autoFilter ref="C109:K264"/>
  <mergeCells count="12">
    <mergeCell ref="E7:H7"/>
    <mergeCell ref="E9:H9"/>
    <mergeCell ref="E11:H11"/>
    <mergeCell ref="E20:H20"/>
    <mergeCell ref="E29:H29"/>
    <mergeCell ref="E50:H50"/>
    <mergeCell ref="E52:H52"/>
    <mergeCell ref="E54:H54"/>
    <mergeCell ref="E98:H98"/>
    <mergeCell ref="E100:H100"/>
    <mergeCell ref="E102:H102"/>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97</v>
      </c>
    </row>
    <row r="3" s="1" customFormat="1" ht="6.96" customHeight="1">
      <c r="B3" s="142"/>
      <c r="C3" s="143"/>
      <c r="D3" s="143"/>
      <c r="E3" s="143"/>
      <c r="F3" s="143"/>
      <c r="G3" s="143"/>
      <c r="H3" s="143"/>
      <c r="I3" s="143"/>
      <c r="J3" s="143"/>
      <c r="K3" s="143"/>
      <c r="L3" s="23"/>
      <c r="AT3" s="20" t="s">
        <v>83</v>
      </c>
    </row>
    <row r="4" s="1" customFormat="1" ht="24.96" customHeight="1">
      <c r="B4" s="23"/>
      <c r="D4" s="144" t="s">
        <v>128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MŠ Záchlumí - přístavba pavilonu</v>
      </c>
      <c r="F7" s="146"/>
      <c r="G7" s="146"/>
      <c r="H7" s="146"/>
      <c r="L7" s="23"/>
    </row>
    <row r="8" s="1" customFormat="1" ht="12" customHeight="1">
      <c r="B8" s="23"/>
      <c r="D8" s="146" t="s">
        <v>132</v>
      </c>
      <c r="L8" s="23"/>
    </row>
    <row r="9" s="2" customFormat="1" ht="16.5" customHeight="1">
      <c r="A9" s="41"/>
      <c r="B9" s="47"/>
      <c r="C9" s="41"/>
      <c r="D9" s="41"/>
      <c r="E9" s="147" t="s">
        <v>133</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134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1818</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23. 4. 2024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32</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33</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35</v>
      </c>
      <c r="E25" s="41"/>
      <c r="F25" s="41"/>
      <c r="G25" s="41"/>
      <c r="H25" s="41"/>
      <c r="I25" s="146" t="s">
        <v>26</v>
      </c>
      <c r="J25" s="136" t="s">
        <v>36</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37</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38</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40</v>
      </c>
      <c r="E32" s="41"/>
      <c r="F32" s="41"/>
      <c r="G32" s="41"/>
      <c r="H32" s="41"/>
      <c r="I32" s="41"/>
      <c r="J32" s="157">
        <f>ROUND(J90,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42</v>
      </c>
      <c r="G34" s="41"/>
      <c r="H34" s="41"/>
      <c r="I34" s="158" t="s">
        <v>41</v>
      </c>
      <c r="J34" s="158" t="s">
        <v>43</v>
      </c>
      <c r="K34" s="41"/>
      <c r="L34" s="148"/>
      <c r="S34" s="41"/>
      <c r="T34" s="41"/>
      <c r="U34" s="41"/>
      <c r="V34" s="41"/>
      <c r="W34" s="41"/>
      <c r="X34" s="41"/>
      <c r="Y34" s="41"/>
      <c r="Z34" s="41"/>
      <c r="AA34" s="41"/>
      <c r="AB34" s="41"/>
      <c r="AC34" s="41"/>
      <c r="AD34" s="41"/>
      <c r="AE34" s="41"/>
    </row>
    <row r="35" s="2" customFormat="1" ht="14.4" customHeight="1">
      <c r="A35" s="41"/>
      <c r="B35" s="47"/>
      <c r="C35" s="41"/>
      <c r="D35" s="159" t="s">
        <v>44</v>
      </c>
      <c r="E35" s="146" t="s">
        <v>45</v>
      </c>
      <c r="F35" s="160">
        <f>ROUND((SUM(BE90:BE164)),  2)</f>
        <v>0</v>
      </c>
      <c r="G35" s="41"/>
      <c r="H35" s="41"/>
      <c r="I35" s="161">
        <v>0.20999999999999999</v>
      </c>
      <c r="J35" s="160">
        <f>ROUND(((SUM(BE90:BE164))*I35),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46</v>
      </c>
      <c r="F36" s="160">
        <f>ROUND((SUM(BF90:BF164)),  2)</f>
        <v>0</v>
      </c>
      <c r="G36" s="41"/>
      <c r="H36" s="41"/>
      <c r="I36" s="161">
        <v>0.12</v>
      </c>
      <c r="J36" s="160">
        <f>ROUND(((SUM(BF90:BF164))*I36),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47</v>
      </c>
      <c r="F37" s="160">
        <f>ROUND((SUM(BG90:BG164)),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48</v>
      </c>
      <c r="F38" s="160">
        <f>ROUND((SUM(BH90:BH164)),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49</v>
      </c>
      <c r="F39" s="160">
        <f>ROUND((SUM(BI90:BI164)),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50</v>
      </c>
      <c r="E41" s="164"/>
      <c r="F41" s="164"/>
      <c r="G41" s="165" t="s">
        <v>51</v>
      </c>
      <c r="H41" s="166" t="s">
        <v>52</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MŠ Záchlumí - přístavba pavilonu</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132</v>
      </c>
      <c r="D51" s="25"/>
      <c r="E51" s="25"/>
      <c r="F51" s="25"/>
      <c r="G51" s="25"/>
      <c r="H51" s="25"/>
      <c r="I51" s="25"/>
      <c r="J51" s="25"/>
      <c r="K51" s="25"/>
      <c r="L51" s="23"/>
    </row>
    <row r="52" s="2" customFormat="1" ht="16.5" customHeight="1">
      <c r="A52" s="41"/>
      <c r="B52" s="42"/>
      <c r="C52" s="43"/>
      <c r="D52" s="43"/>
      <c r="E52" s="173" t="s">
        <v>133</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134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03 - Vytápění</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23. 4. 2024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Obec Záchlumí</v>
      </c>
      <c r="G58" s="43"/>
      <c r="H58" s="43"/>
      <c r="I58" s="35" t="s">
        <v>31</v>
      </c>
      <c r="J58" s="39" t="str">
        <f>E23</f>
        <v>Ing. Miloš Valíček</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35</v>
      </c>
      <c r="J59" s="39" t="str">
        <f>E26</f>
        <v xml:space="preserve">Veronika Šoulová </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137</v>
      </c>
      <c r="D61" s="175"/>
      <c r="E61" s="175"/>
      <c r="F61" s="175"/>
      <c r="G61" s="175"/>
      <c r="H61" s="175"/>
      <c r="I61" s="175"/>
      <c r="J61" s="176" t="s">
        <v>138</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72</v>
      </c>
      <c r="D63" s="43"/>
      <c r="E63" s="43"/>
      <c r="F63" s="43"/>
      <c r="G63" s="43"/>
      <c r="H63" s="43"/>
      <c r="I63" s="43"/>
      <c r="J63" s="105">
        <f>J90</f>
        <v>0</v>
      </c>
      <c r="K63" s="43"/>
      <c r="L63" s="148"/>
      <c r="S63" s="41"/>
      <c r="T63" s="41"/>
      <c r="U63" s="41"/>
      <c r="V63" s="41"/>
      <c r="W63" s="41"/>
      <c r="X63" s="41"/>
      <c r="Y63" s="41"/>
      <c r="Z63" s="41"/>
      <c r="AA63" s="41"/>
      <c r="AB63" s="41"/>
      <c r="AC63" s="41"/>
      <c r="AD63" s="41"/>
      <c r="AE63" s="41"/>
      <c r="AU63" s="20" t="s">
        <v>139</v>
      </c>
    </row>
    <row r="64" s="9" customFormat="1" ht="24.96" customHeight="1">
      <c r="A64" s="9"/>
      <c r="B64" s="178"/>
      <c r="C64" s="179"/>
      <c r="D64" s="180" t="s">
        <v>146</v>
      </c>
      <c r="E64" s="181"/>
      <c r="F64" s="181"/>
      <c r="G64" s="181"/>
      <c r="H64" s="181"/>
      <c r="I64" s="181"/>
      <c r="J64" s="182">
        <f>J91</f>
        <v>0</v>
      </c>
      <c r="K64" s="179"/>
      <c r="L64" s="183"/>
      <c r="S64" s="9"/>
      <c r="T64" s="9"/>
      <c r="U64" s="9"/>
      <c r="V64" s="9"/>
      <c r="W64" s="9"/>
      <c r="X64" s="9"/>
      <c r="Y64" s="9"/>
      <c r="Z64" s="9"/>
      <c r="AA64" s="9"/>
      <c r="AB64" s="9"/>
      <c r="AC64" s="9"/>
      <c r="AD64" s="9"/>
      <c r="AE64" s="9"/>
    </row>
    <row r="65" s="10" customFormat="1" ht="19.92" customHeight="1">
      <c r="A65" s="10"/>
      <c r="B65" s="184"/>
      <c r="C65" s="128"/>
      <c r="D65" s="185" t="s">
        <v>1819</v>
      </c>
      <c r="E65" s="186"/>
      <c r="F65" s="186"/>
      <c r="G65" s="186"/>
      <c r="H65" s="186"/>
      <c r="I65" s="186"/>
      <c r="J65" s="187">
        <f>J92</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1820</v>
      </c>
      <c r="E66" s="186"/>
      <c r="F66" s="186"/>
      <c r="G66" s="186"/>
      <c r="H66" s="186"/>
      <c r="I66" s="186"/>
      <c r="J66" s="187">
        <f>J114</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1821</v>
      </c>
      <c r="E67" s="186"/>
      <c r="F67" s="186"/>
      <c r="G67" s="186"/>
      <c r="H67" s="186"/>
      <c r="I67" s="186"/>
      <c r="J67" s="187">
        <f>J131</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1822</v>
      </c>
      <c r="E68" s="186"/>
      <c r="F68" s="186"/>
      <c r="G68" s="186"/>
      <c r="H68" s="186"/>
      <c r="I68" s="186"/>
      <c r="J68" s="187">
        <f>J150</f>
        <v>0</v>
      </c>
      <c r="K68" s="128"/>
      <c r="L68" s="188"/>
      <c r="S68" s="10"/>
      <c r="T68" s="10"/>
      <c r="U68" s="10"/>
      <c r="V68" s="10"/>
      <c r="W68" s="10"/>
      <c r="X68" s="10"/>
      <c r="Y68" s="10"/>
      <c r="Z68" s="10"/>
      <c r="AA68" s="10"/>
      <c r="AB68" s="10"/>
      <c r="AC68" s="10"/>
      <c r="AD68" s="10"/>
      <c r="AE68" s="10"/>
    </row>
    <row r="69" s="2" customFormat="1" ht="21.84" customHeight="1">
      <c r="A69" s="41"/>
      <c r="B69" s="42"/>
      <c r="C69" s="43"/>
      <c r="D69" s="43"/>
      <c r="E69" s="43"/>
      <c r="F69" s="43"/>
      <c r="G69" s="43"/>
      <c r="H69" s="43"/>
      <c r="I69" s="43"/>
      <c r="J69" s="43"/>
      <c r="K69" s="43"/>
      <c r="L69" s="148"/>
      <c r="S69" s="41"/>
      <c r="T69" s="41"/>
      <c r="U69" s="41"/>
      <c r="V69" s="41"/>
      <c r="W69" s="41"/>
      <c r="X69" s="41"/>
      <c r="Y69" s="41"/>
      <c r="Z69" s="41"/>
      <c r="AA69" s="41"/>
      <c r="AB69" s="41"/>
      <c r="AC69" s="41"/>
      <c r="AD69" s="41"/>
      <c r="AE69" s="41"/>
    </row>
    <row r="70" s="2" customFormat="1" ht="6.96" customHeight="1">
      <c r="A70" s="41"/>
      <c r="B70" s="62"/>
      <c r="C70" s="63"/>
      <c r="D70" s="63"/>
      <c r="E70" s="63"/>
      <c r="F70" s="63"/>
      <c r="G70" s="63"/>
      <c r="H70" s="63"/>
      <c r="I70" s="63"/>
      <c r="J70" s="63"/>
      <c r="K70" s="63"/>
      <c r="L70" s="148"/>
      <c r="S70" s="41"/>
      <c r="T70" s="41"/>
      <c r="U70" s="41"/>
      <c r="V70" s="41"/>
      <c r="W70" s="41"/>
      <c r="X70" s="41"/>
      <c r="Y70" s="41"/>
      <c r="Z70" s="41"/>
      <c r="AA70" s="41"/>
      <c r="AB70" s="41"/>
      <c r="AC70" s="41"/>
      <c r="AD70" s="41"/>
      <c r="AE70" s="41"/>
    </row>
    <row r="74" s="2" customFormat="1" ht="6.96" customHeight="1">
      <c r="A74" s="41"/>
      <c r="B74" s="64"/>
      <c r="C74" s="65"/>
      <c r="D74" s="65"/>
      <c r="E74" s="65"/>
      <c r="F74" s="65"/>
      <c r="G74" s="65"/>
      <c r="H74" s="65"/>
      <c r="I74" s="65"/>
      <c r="J74" s="65"/>
      <c r="K74" s="65"/>
      <c r="L74" s="148"/>
      <c r="S74" s="41"/>
      <c r="T74" s="41"/>
      <c r="U74" s="41"/>
      <c r="V74" s="41"/>
      <c r="W74" s="41"/>
      <c r="X74" s="41"/>
      <c r="Y74" s="41"/>
      <c r="Z74" s="41"/>
      <c r="AA74" s="41"/>
      <c r="AB74" s="41"/>
      <c r="AC74" s="41"/>
      <c r="AD74" s="41"/>
      <c r="AE74" s="41"/>
    </row>
    <row r="75" s="2" customFormat="1" ht="24.96" customHeight="1">
      <c r="A75" s="41"/>
      <c r="B75" s="42"/>
      <c r="C75" s="26" t="s">
        <v>165</v>
      </c>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12" customHeight="1">
      <c r="A77" s="41"/>
      <c r="B77" s="42"/>
      <c r="C77" s="35" t="s">
        <v>16</v>
      </c>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6.5" customHeight="1">
      <c r="A78" s="41"/>
      <c r="B78" s="42"/>
      <c r="C78" s="43"/>
      <c r="D78" s="43"/>
      <c r="E78" s="173" t="str">
        <f>E7</f>
        <v>MŠ Záchlumí - přístavba pavilonu</v>
      </c>
      <c r="F78" s="35"/>
      <c r="G78" s="35"/>
      <c r="H78" s="35"/>
      <c r="I78" s="43"/>
      <c r="J78" s="43"/>
      <c r="K78" s="43"/>
      <c r="L78" s="148"/>
      <c r="S78" s="41"/>
      <c r="T78" s="41"/>
      <c r="U78" s="41"/>
      <c r="V78" s="41"/>
      <c r="W78" s="41"/>
      <c r="X78" s="41"/>
      <c r="Y78" s="41"/>
      <c r="Z78" s="41"/>
      <c r="AA78" s="41"/>
      <c r="AB78" s="41"/>
      <c r="AC78" s="41"/>
      <c r="AD78" s="41"/>
      <c r="AE78" s="41"/>
    </row>
    <row r="79" s="1" customFormat="1" ht="12" customHeight="1">
      <c r="B79" s="24"/>
      <c r="C79" s="35" t="s">
        <v>132</v>
      </c>
      <c r="D79" s="25"/>
      <c r="E79" s="25"/>
      <c r="F79" s="25"/>
      <c r="G79" s="25"/>
      <c r="H79" s="25"/>
      <c r="I79" s="25"/>
      <c r="J79" s="25"/>
      <c r="K79" s="25"/>
      <c r="L79" s="23"/>
    </row>
    <row r="80" s="2" customFormat="1" ht="16.5" customHeight="1">
      <c r="A80" s="41"/>
      <c r="B80" s="42"/>
      <c r="C80" s="43"/>
      <c r="D80" s="43"/>
      <c r="E80" s="173" t="s">
        <v>133</v>
      </c>
      <c r="F80" s="43"/>
      <c r="G80" s="43"/>
      <c r="H80" s="43"/>
      <c r="I80" s="43"/>
      <c r="J80" s="43"/>
      <c r="K80" s="43"/>
      <c r="L80" s="148"/>
      <c r="S80" s="41"/>
      <c r="T80" s="41"/>
      <c r="U80" s="41"/>
      <c r="V80" s="41"/>
      <c r="W80" s="41"/>
      <c r="X80" s="41"/>
      <c r="Y80" s="41"/>
      <c r="Z80" s="41"/>
      <c r="AA80" s="41"/>
      <c r="AB80" s="41"/>
      <c r="AC80" s="41"/>
      <c r="AD80" s="41"/>
      <c r="AE80" s="41"/>
    </row>
    <row r="81" s="2" customFormat="1" ht="12" customHeight="1">
      <c r="A81" s="41"/>
      <c r="B81" s="42"/>
      <c r="C81" s="35" t="s">
        <v>134</v>
      </c>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16.5" customHeight="1">
      <c r="A82" s="41"/>
      <c r="B82" s="42"/>
      <c r="C82" s="43"/>
      <c r="D82" s="43"/>
      <c r="E82" s="72" t="str">
        <f>E11</f>
        <v>03 - Vytápění</v>
      </c>
      <c r="F82" s="43"/>
      <c r="G82" s="43"/>
      <c r="H82" s="43"/>
      <c r="I82" s="43"/>
      <c r="J82" s="43"/>
      <c r="K82" s="43"/>
      <c r="L82" s="148"/>
      <c r="S82" s="41"/>
      <c r="T82" s="41"/>
      <c r="U82" s="41"/>
      <c r="V82" s="41"/>
      <c r="W82" s="41"/>
      <c r="X82" s="41"/>
      <c r="Y82" s="41"/>
      <c r="Z82" s="41"/>
      <c r="AA82" s="41"/>
      <c r="AB82" s="41"/>
      <c r="AC82" s="41"/>
      <c r="AD82" s="41"/>
      <c r="AE82" s="41"/>
    </row>
    <row r="83" s="2" customFormat="1" ht="6.96" customHeight="1">
      <c r="A83" s="41"/>
      <c r="B83" s="42"/>
      <c r="C83" s="43"/>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12" customHeight="1">
      <c r="A84" s="41"/>
      <c r="B84" s="42"/>
      <c r="C84" s="35" t="s">
        <v>21</v>
      </c>
      <c r="D84" s="43"/>
      <c r="E84" s="43"/>
      <c r="F84" s="30" t="str">
        <f>F14</f>
        <v xml:space="preserve"> </v>
      </c>
      <c r="G84" s="43"/>
      <c r="H84" s="43"/>
      <c r="I84" s="35" t="s">
        <v>23</v>
      </c>
      <c r="J84" s="75" t="str">
        <f>IF(J14="","",J14)</f>
        <v>23. 4. 2024</v>
      </c>
      <c r="K84" s="43"/>
      <c r="L84" s="148"/>
      <c r="S84" s="41"/>
      <c r="T84" s="41"/>
      <c r="U84" s="41"/>
      <c r="V84" s="41"/>
      <c r="W84" s="41"/>
      <c r="X84" s="41"/>
      <c r="Y84" s="41"/>
      <c r="Z84" s="41"/>
      <c r="AA84" s="41"/>
      <c r="AB84" s="41"/>
      <c r="AC84" s="41"/>
      <c r="AD84" s="41"/>
      <c r="AE84" s="41"/>
    </row>
    <row r="85" s="2" customFormat="1" ht="6.96" customHeight="1">
      <c r="A85" s="41"/>
      <c r="B85" s="42"/>
      <c r="C85" s="43"/>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15.15" customHeight="1">
      <c r="A86" s="41"/>
      <c r="B86" s="42"/>
      <c r="C86" s="35" t="s">
        <v>25</v>
      </c>
      <c r="D86" s="43"/>
      <c r="E86" s="43"/>
      <c r="F86" s="30" t="str">
        <f>E17</f>
        <v>Obec Záchlumí</v>
      </c>
      <c r="G86" s="43"/>
      <c r="H86" s="43"/>
      <c r="I86" s="35" t="s">
        <v>31</v>
      </c>
      <c r="J86" s="39" t="str">
        <f>E23</f>
        <v>Ing. Miloš Valíček</v>
      </c>
      <c r="K86" s="43"/>
      <c r="L86" s="148"/>
      <c r="S86" s="41"/>
      <c r="T86" s="41"/>
      <c r="U86" s="41"/>
      <c r="V86" s="41"/>
      <c r="W86" s="41"/>
      <c r="X86" s="41"/>
      <c r="Y86" s="41"/>
      <c r="Z86" s="41"/>
      <c r="AA86" s="41"/>
      <c r="AB86" s="41"/>
      <c r="AC86" s="41"/>
      <c r="AD86" s="41"/>
      <c r="AE86" s="41"/>
    </row>
    <row r="87" s="2" customFormat="1" ht="15.15" customHeight="1">
      <c r="A87" s="41"/>
      <c r="B87" s="42"/>
      <c r="C87" s="35" t="s">
        <v>29</v>
      </c>
      <c r="D87" s="43"/>
      <c r="E87" s="43"/>
      <c r="F87" s="30" t="str">
        <f>IF(E20="","",E20)</f>
        <v>Vyplň údaj</v>
      </c>
      <c r="G87" s="43"/>
      <c r="H87" s="43"/>
      <c r="I87" s="35" t="s">
        <v>35</v>
      </c>
      <c r="J87" s="39" t="str">
        <f>E26</f>
        <v xml:space="preserve">Veronika Šoulová </v>
      </c>
      <c r="K87" s="43"/>
      <c r="L87" s="148"/>
      <c r="S87" s="41"/>
      <c r="T87" s="41"/>
      <c r="U87" s="41"/>
      <c r="V87" s="41"/>
      <c r="W87" s="41"/>
      <c r="X87" s="41"/>
      <c r="Y87" s="41"/>
      <c r="Z87" s="41"/>
      <c r="AA87" s="41"/>
      <c r="AB87" s="41"/>
      <c r="AC87" s="41"/>
      <c r="AD87" s="41"/>
      <c r="AE87" s="41"/>
    </row>
    <row r="88" s="2" customFormat="1" ht="10.32"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11" customFormat="1" ht="29.28" customHeight="1">
      <c r="A89" s="189"/>
      <c r="B89" s="190"/>
      <c r="C89" s="191" t="s">
        <v>166</v>
      </c>
      <c r="D89" s="192" t="s">
        <v>59</v>
      </c>
      <c r="E89" s="192" t="s">
        <v>55</v>
      </c>
      <c r="F89" s="192" t="s">
        <v>56</v>
      </c>
      <c r="G89" s="192" t="s">
        <v>167</v>
      </c>
      <c r="H89" s="192" t="s">
        <v>168</v>
      </c>
      <c r="I89" s="192" t="s">
        <v>169</v>
      </c>
      <c r="J89" s="192" t="s">
        <v>138</v>
      </c>
      <c r="K89" s="193" t="s">
        <v>170</v>
      </c>
      <c r="L89" s="194"/>
      <c r="M89" s="95" t="s">
        <v>19</v>
      </c>
      <c r="N89" s="96" t="s">
        <v>44</v>
      </c>
      <c r="O89" s="96" t="s">
        <v>171</v>
      </c>
      <c r="P89" s="96" t="s">
        <v>172</v>
      </c>
      <c r="Q89" s="96" t="s">
        <v>173</v>
      </c>
      <c r="R89" s="96" t="s">
        <v>174</v>
      </c>
      <c r="S89" s="96" t="s">
        <v>175</v>
      </c>
      <c r="T89" s="97" t="s">
        <v>176</v>
      </c>
      <c r="U89" s="189"/>
      <c r="V89" s="189"/>
      <c r="W89" s="189"/>
      <c r="X89" s="189"/>
      <c r="Y89" s="189"/>
      <c r="Z89" s="189"/>
      <c r="AA89" s="189"/>
      <c r="AB89" s="189"/>
      <c r="AC89" s="189"/>
      <c r="AD89" s="189"/>
      <c r="AE89" s="189"/>
    </row>
    <row r="90" s="2" customFormat="1" ht="22.8" customHeight="1">
      <c r="A90" s="41"/>
      <c r="B90" s="42"/>
      <c r="C90" s="102" t="s">
        <v>177</v>
      </c>
      <c r="D90" s="43"/>
      <c r="E90" s="43"/>
      <c r="F90" s="43"/>
      <c r="G90" s="43"/>
      <c r="H90" s="43"/>
      <c r="I90" s="43"/>
      <c r="J90" s="195">
        <f>BK90</f>
        <v>0</v>
      </c>
      <c r="K90" s="43"/>
      <c r="L90" s="47"/>
      <c r="M90" s="98"/>
      <c r="N90" s="196"/>
      <c r="O90" s="99"/>
      <c r="P90" s="197">
        <f>P91</f>
        <v>0</v>
      </c>
      <c r="Q90" s="99"/>
      <c r="R90" s="197">
        <f>R91</f>
        <v>0</v>
      </c>
      <c r="S90" s="99"/>
      <c r="T90" s="198">
        <f>T91</f>
        <v>0</v>
      </c>
      <c r="U90" s="41"/>
      <c r="V90" s="41"/>
      <c r="W90" s="41"/>
      <c r="X90" s="41"/>
      <c r="Y90" s="41"/>
      <c r="Z90" s="41"/>
      <c r="AA90" s="41"/>
      <c r="AB90" s="41"/>
      <c r="AC90" s="41"/>
      <c r="AD90" s="41"/>
      <c r="AE90" s="41"/>
      <c r="AT90" s="20" t="s">
        <v>73</v>
      </c>
      <c r="AU90" s="20" t="s">
        <v>139</v>
      </c>
      <c r="BK90" s="199">
        <f>BK91</f>
        <v>0</v>
      </c>
    </row>
    <row r="91" s="12" customFormat="1" ht="25.92" customHeight="1">
      <c r="A91" s="12"/>
      <c r="B91" s="200"/>
      <c r="C91" s="201"/>
      <c r="D91" s="202" t="s">
        <v>73</v>
      </c>
      <c r="E91" s="203" t="s">
        <v>414</v>
      </c>
      <c r="F91" s="203" t="s">
        <v>415</v>
      </c>
      <c r="G91" s="201"/>
      <c r="H91" s="201"/>
      <c r="I91" s="204"/>
      <c r="J91" s="205">
        <f>BK91</f>
        <v>0</v>
      </c>
      <c r="K91" s="201"/>
      <c r="L91" s="206"/>
      <c r="M91" s="207"/>
      <c r="N91" s="208"/>
      <c r="O91" s="208"/>
      <c r="P91" s="209">
        <f>P92+P114+P131+P150</f>
        <v>0</v>
      </c>
      <c r="Q91" s="208"/>
      <c r="R91" s="209">
        <f>R92+R114+R131+R150</f>
        <v>0</v>
      </c>
      <c r="S91" s="208"/>
      <c r="T91" s="210">
        <f>T92+T114+T131+T150</f>
        <v>0</v>
      </c>
      <c r="U91" s="12"/>
      <c r="V91" s="12"/>
      <c r="W91" s="12"/>
      <c r="X91" s="12"/>
      <c r="Y91" s="12"/>
      <c r="Z91" s="12"/>
      <c r="AA91" s="12"/>
      <c r="AB91" s="12"/>
      <c r="AC91" s="12"/>
      <c r="AD91" s="12"/>
      <c r="AE91" s="12"/>
      <c r="AR91" s="211" t="s">
        <v>83</v>
      </c>
      <c r="AT91" s="212" t="s">
        <v>73</v>
      </c>
      <c r="AU91" s="212" t="s">
        <v>74</v>
      </c>
      <c r="AY91" s="211" t="s">
        <v>180</v>
      </c>
      <c r="BK91" s="213">
        <f>BK92+BK114+BK131+BK150</f>
        <v>0</v>
      </c>
    </row>
    <row r="92" s="12" customFormat="1" ht="22.8" customHeight="1">
      <c r="A92" s="12"/>
      <c r="B92" s="200"/>
      <c r="C92" s="201"/>
      <c r="D92" s="202" t="s">
        <v>73</v>
      </c>
      <c r="E92" s="214" t="s">
        <v>1823</v>
      </c>
      <c r="F92" s="214" t="s">
        <v>1824</v>
      </c>
      <c r="G92" s="201"/>
      <c r="H92" s="201"/>
      <c r="I92" s="204"/>
      <c r="J92" s="215">
        <f>BK92</f>
        <v>0</v>
      </c>
      <c r="K92" s="201"/>
      <c r="L92" s="206"/>
      <c r="M92" s="207"/>
      <c r="N92" s="208"/>
      <c r="O92" s="208"/>
      <c r="P92" s="209">
        <f>SUM(P93:P113)</f>
        <v>0</v>
      </c>
      <c r="Q92" s="208"/>
      <c r="R92" s="209">
        <f>SUM(R93:R113)</f>
        <v>0</v>
      </c>
      <c r="S92" s="208"/>
      <c r="T92" s="210">
        <f>SUM(T93:T113)</f>
        <v>0</v>
      </c>
      <c r="U92" s="12"/>
      <c r="V92" s="12"/>
      <c r="W92" s="12"/>
      <c r="X92" s="12"/>
      <c r="Y92" s="12"/>
      <c r="Z92" s="12"/>
      <c r="AA92" s="12"/>
      <c r="AB92" s="12"/>
      <c r="AC92" s="12"/>
      <c r="AD92" s="12"/>
      <c r="AE92" s="12"/>
      <c r="AR92" s="211" t="s">
        <v>83</v>
      </c>
      <c r="AT92" s="212" t="s">
        <v>73</v>
      </c>
      <c r="AU92" s="212" t="s">
        <v>81</v>
      </c>
      <c r="AY92" s="211" t="s">
        <v>180</v>
      </c>
      <c r="BK92" s="213">
        <f>SUM(BK93:BK113)</f>
        <v>0</v>
      </c>
    </row>
    <row r="93" s="2" customFormat="1" ht="21.75" customHeight="1">
      <c r="A93" s="41"/>
      <c r="B93" s="42"/>
      <c r="C93" s="216" t="s">
        <v>81</v>
      </c>
      <c r="D93" s="216" t="s">
        <v>182</v>
      </c>
      <c r="E93" s="217" t="s">
        <v>1825</v>
      </c>
      <c r="F93" s="218" t="s">
        <v>1826</v>
      </c>
      <c r="G93" s="219" t="s">
        <v>1272</v>
      </c>
      <c r="H93" s="220">
        <v>1</v>
      </c>
      <c r="I93" s="221"/>
      <c r="J93" s="222">
        <f>ROUND(I93*H93,2)</f>
        <v>0</v>
      </c>
      <c r="K93" s="218" t="s">
        <v>185</v>
      </c>
      <c r="L93" s="47"/>
      <c r="M93" s="223" t="s">
        <v>19</v>
      </c>
      <c r="N93" s="224" t="s">
        <v>45</v>
      </c>
      <c r="O93" s="87"/>
      <c r="P93" s="225">
        <f>O93*H93</f>
        <v>0</v>
      </c>
      <c r="Q93" s="225">
        <v>0</v>
      </c>
      <c r="R93" s="225">
        <f>Q93*H93</f>
        <v>0</v>
      </c>
      <c r="S93" s="225">
        <v>0</v>
      </c>
      <c r="T93" s="226">
        <f>S93*H93</f>
        <v>0</v>
      </c>
      <c r="U93" s="41"/>
      <c r="V93" s="41"/>
      <c r="W93" s="41"/>
      <c r="X93" s="41"/>
      <c r="Y93" s="41"/>
      <c r="Z93" s="41"/>
      <c r="AA93" s="41"/>
      <c r="AB93" s="41"/>
      <c r="AC93" s="41"/>
      <c r="AD93" s="41"/>
      <c r="AE93" s="41"/>
      <c r="AR93" s="227" t="s">
        <v>279</v>
      </c>
      <c r="AT93" s="227" t="s">
        <v>182</v>
      </c>
      <c r="AU93" s="227" t="s">
        <v>83</v>
      </c>
      <c r="AY93" s="20" t="s">
        <v>180</v>
      </c>
      <c r="BE93" s="228">
        <f>IF(N93="základní",J93,0)</f>
        <v>0</v>
      </c>
      <c r="BF93" s="228">
        <f>IF(N93="snížená",J93,0)</f>
        <v>0</v>
      </c>
      <c r="BG93" s="228">
        <f>IF(N93="zákl. přenesená",J93,0)</f>
        <v>0</v>
      </c>
      <c r="BH93" s="228">
        <f>IF(N93="sníž. přenesená",J93,0)</f>
        <v>0</v>
      </c>
      <c r="BI93" s="228">
        <f>IF(N93="nulová",J93,0)</f>
        <v>0</v>
      </c>
      <c r="BJ93" s="20" t="s">
        <v>81</v>
      </c>
      <c r="BK93" s="228">
        <f>ROUND(I93*H93,2)</f>
        <v>0</v>
      </c>
      <c r="BL93" s="20" t="s">
        <v>279</v>
      </c>
      <c r="BM93" s="227" t="s">
        <v>1827</v>
      </c>
    </row>
    <row r="94" s="2" customFormat="1">
      <c r="A94" s="41"/>
      <c r="B94" s="42"/>
      <c r="C94" s="43"/>
      <c r="D94" s="229" t="s">
        <v>188</v>
      </c>
      <c r="E94" s="43"/>
      <c r="F94" s="230" t="s">
        <v>1828</v>
      </c>
      <c r="G94" s="43"/>
      <c r="H94" s="43"/>
      <c r="I94" s="231"/>
      <c r="J94" s="43"/>
      <c r="K94" s="43"/>
      <c r="L94" s="47"/>
      <c r="M94" s="232"/>
      <c r="N94" s="233"/>
      <c r="O94" s="87"/>
      <c r="P94" s="87"/>
      <c r="Q94" s="87"/>
      <c r="R94" s="87"/>
      <c r="S94" s="87"/>
      <c r="T94" s="88"/>
      <c r="U94" s="41"/>
      <c r="V94" s="41"/>
      <c r="W94" s="41"/>
      <c r="X94" s="41"/>
      <c r="Y94" s="41"/>
      <c r="Z94" s="41"/>
      <c r="AA94" s="41"/>
      <c r="AB94" s="41"/>
      <c r="AC94" s="41"/>
      <c r="AD94" s="41"/>
      <c r="AE94" s="41"/>
      <c r="AT94" s="20" t="s">
        <v>188</v>
      </c>
      <c r="AU94" s="20" t="s">
        <v>83</v>
      </c>
    </row>
    <row r="95" s="2" customFormat="1" ht="21.75" customHeight="1">
      <c r="A95" s="41"/>
      <c r="B95" s="42"/>
      <c r="C95" s="216" t="s">
        <v>83</v>
      </c>
      <c r="D95" s="216" t="s">
        <v>182</v>
      </c>
      <c r="E95" s="217" t="s">
        <v>1829</v>
      </c>
      <c r="F95" s="218" t="s">
        <v>1830</v>
      </c>
      <c r="G95" s="219" t="s">
        <v>1272</v>
      </c>
      <c r="H95" s="220">
        <v>1</v>
      </c>
      <c r="I95" s="221"/>
      <c r="J95" s="222">
        <f>ROUND(I95*H95,2)</f>
        <v>0</v>
      </c>
      <c r="K95" s="218" t="s">
        <v>185</v>
      </c>
      <c r="L95" s="47"/>
      <c r="M95" s="223" t="s">
        <v>19</v>
      </c>
      <c r="N95" s="224" t="s">
        <v>45</v>
      </c>
      <c r="O95" s="87"/>
      <c r="P95" s="225">
        <f>O95*H95</f>
        <v>0</v>
      </c>
      <c r="Q95" s="225">
        <v>0</v>
      </c>
      <c r="R95" s="225">
        <f>Q95*H95</f>
        <v>0</v>
      </c>
      <c r="S95" s="225">
        <v>0</v>
      </c>
      <c r="T95" s="226">
        <f>S95*H95</f>
        <v>0</v>
      </c>
      <c r="U95" s="41"/>
      <c r="V95" s="41"/>
      <c r="W95" s="41"/>
      <c r="X95" s="41"/>
      <c r="Y95" s="41"/>
      <c r="Z95" s="41"/>
      <c r="AA95" s="41"/>
      <c r="AB95" s="41"/>
      <c r="AC95" s="41"/>
      <c r="AD95" s="41"/>
      <c r="AE95" s="41"/>
      <c r="AR95" s="227" t="s">
        <v>279</v>
      </c>
      <c r="AT95" s="227" t="s">
        <v>182</v>
      </c>
      <c r="AU95" s="227" t="s">
        <v>83</v>
      </c>
      <c r="AY95" s="20" t="s">
        <v>180</v>
      </c>
      <c r="BE95" s="228">
        <f>IF(N95="základní",J95,0)</f>
        <v>0</v>
      </c>
      <c r="BF95" s="228">
        <f>IF(N95="snížená",J95,0)</f>
        <v>0</v>
      </c>
      <c r="BG95" s="228">
        <f>IF(N95="zákl. přenesená",J95,0)</f>
        <v>0</v>
      </c>
      <c r="BH95" s="228">
        <f>IF(N95="sníž. přenesená",J95,0)</f>
        <v>0</v>
      </c>
      <c r="BI95" s="228">
        <f>IF(N95="nulová",J95,0)</f>
        <v>0</v>
      </c>
      <c r="BJ95" s="20" t="s">
        <v>81</v>
      </c>
      <c r="BK95" s="228">
        <f>ROUND(I95*H95,2)</f>
        <v>0</v>
      </c>
      <c r="BL95" s="20" t="s">
        <v>279</v>
      </c>
      <c r="BM95" s="227" t="s">
        <v>1831</v>
      </c>
    </row>
    <row r="96" s="2" customFormat="1">
      <c r="A96" s="41"/>
      <c r="B96" s="42"/>
      <c r="C96" s="43"/>
      <c r="D96" s="229" t="s">
        <v>188</v>
      </c>
      <c r="E96" s="43"/>
      <c r="F96" s="230" t="s">
        <v>1832</v>
      </c>
      <c r="G96" s="43"/>
      <c r="H96" s="43"/>
      <c r="I96" s="231"/>
      <c r="J96" s="43"/>
      <c r="K96" s="43"/>
      <c r="L96" s="47"/>
      <c r="M96" s="232"/>
      <c r="N96" s="233"/>
      <c r="O96" s="87"/>
      <c r="P96" s="87"/>
      <c r="Q96" s="87"/>
      <c r="R96" s="87"/>
      <c r="S96" s="87"/>
      <c r="T96" s="88"/>
      <c r="U96" s="41"/>
      <c r="V96" s="41"/>
      <c r="W96" s="41"/>
      <c r="X96" s="41"/>
      <c r="Y96" s="41"/>
      <c r="Z96" s="41"/>
      <c r="AA96" s="41"/>
      <c r="AB96" s="41"/>
      <c r="AC96" s="41"/>
      <c r="AD96" s="41"/>
      <c r="AE96" s="41"/>
      <c r="AT96" s="20" t="s">
        <v>188</v>
      </c>
      <c r="AU96" s="20" t="s">
        <v>83</v>
      </c>
    </row>
    <row r="97" s="2" customFormat="1" ht="16.5" customHeight="1">
      <c r="A97" s="41"/>
      <c r="B97" s="42"/>
      <c r="C97" s="278" t="s">
        <v>124</v>
      </c>
      <c r="D97" s="278" t="s">
        <v>330</v>
      </c>
      <c r="E97" s="279" t="s">
        <v>1833</v>
      </c>
      <c r="F97" s="280" t="s">
        <v>1834</v>
      </c>
      <c r="G97" s="281" t="s">
        <v>1272</v>
      </c>
      <c r="H97" s="282">
        <v>1</v>
      </c>
      <c r="I97" s="283"/>
      <c r="J97" s="284">
        <f>ROUND(I97*H97,2)</f>
        <v>0</v>
      </c>
      <c r="K97" s="280" t="s">
        <v>202</v>
      </c>
      <c r="L97" s="285"/>
      <c r="M97" s="286" t="s">
        <v>19</v>
      </c>
      <c r="N97" s="287" t="s">
        <v>45</v>
      </c>
      <c r="O97" s="87"/>
      <c r="P97" s="225">
        <f>O97*H97</f>
        <v>0</v>
      </c>
      <c r="Q97" s="225">
        <v>0</v>
      </c>
      <c r="R97" s="225">
        <f>Q97*H97</f>
        <v>0</v>
      </c>
      <c r="S97" s="225">
        <v>0</v>
      </c>
      <c r="T97" s="226">
        <f>S97*H97</f>
        <v>0</v>
      </c>
      <c r="U97" s="41"/>
      <c r="V97" s="41"/>
      <c r="W97" s="41"/>
      <c r="X97" s="41"/>
      <c r="Y97" s="41"/>
      <c r="Z97" s="41"/>
      <c r="AA97" s="41"/>
      <c r="AB97" s="41"/>
      <c r="AC97" s="41"/>
      <c r="AD97" s="41"/>
      <c r="AE97" s="41"/>
      <c r="AR97" s="227" t="s">
        <v>409</v>
      </c>
      <c r="AT97" s="227" t="s">
        <v>330</v>
      </c>
      <c r="AU97" s="227" t="s">
        <v>83</v>
      </c>
      <c r="AY97" s="20" t="s">
        <v>180</v>
      </c>
      <c r="BE97" s="228">
        <f>IF(N97="základní",J97,0)</f>
        <v>0</v>
      </c>
      <c r="BF97" s="228">
        <f>IF(N97="snížená",J97,0)</f>
        <v>0</v>
      </c>
      <c r="BG97" s="228">
        <f>IF(N97="zákl. přenesená",J97,0)</f>
        <v>0</v>
      </c>
      <c r="BH97" s="228">
        <f>IF(N97="sníž. přenesená",J97,0)</f>
        <v>0</v>
      </c>
      <c r="BI97" s="228">
        <f>IF(N97="nulová",J97,0)</f>
        <v>0</v>
      </c>
      <c r="BJ97" s="20" t="s">
        <v>81</v>
      </c>
      <c r="BK97" s="228">
        <f>ROUND(I97*H97,2)</f>
        <v>0</v>
      </c>
      <c r="BL97" s="20" t="s">
        <v>279</v>
      </c>
      <c r="BM97" s="227" t="s">
        <v>1835</v>
      </c>
    </row>
    <row r="98" s="2" customFormat="1" ht="16.5" customHeight="1">
      <c r="A98" s="41"/>
      <c r="B98" s="42"/>
      <c r="C98" s="278" t="s">
        <v>186</v>
      </c>
      <c r="D98" s="278" t="s">
        <v>330</v>
      </c>
      <c r="E98" s="279" t="s">
        <v>1836</v>
      </c>
      <c r="F98" s="280" t="s">
        <v>1837</v>
      </c>
      <c r="G98" s="281" t="s">
        <v>1272</v>
      </c>
      <c r="H98" s="282">
        <v>1</v>
      </c>
      <c r="I98" s="283"/>
      <c r="J98" s="284">
        <f>ROUND(I98*H98,2)</f>
        <v>0</v>
      </c>
      <c r="K98" s="280" t="s">
        <v>202</v>
      </c>
      <c r="L98" s="285"/>
      <c r="M98" s="286" t="s">
        <v>19</v>
      </c>
      <c r="N98" s="287" t="s">
        <v>45</v>
      </c>
      <c r="O98" s="87"/>
      <c r="P98" s="225">
        <f>O98*H98</f>
        <v>0</v>
      </c>
      <c r="Q98" s="225">
        <v>0</v>
      </c>
      <c r="R98" s="225">
        <f>Q98*H98</f>
        <v>0</v>
      </c>
      <c r="S98" s="225">
        <v>0</v>
      </c>
      <c r="T98" s="226">
        <f>S98*H98</f>
        <v>0</v>
      </c>
      <c r="U98" s="41"/>
      <c r="V98" s="41"/>
      <c r="W98" s="41"/>
      <c r="X98" s="41"/>
      <c r="Y98" s="41"/>
      <c r="Z98" s="41"/>
      <c r="AA98" s="41"/>
      <c r="AB98" s="41"/>
      <c r="AC98" s="41"/>
      <c r="AD98" s="41"/>
      <c r="AE98" s="41"/>
      <c r="AR98" s="227" t="s">
        <v>409</v>
      </c>
      <c r="AT98" s="227" t="s">
        <v>330</v>
      </c>
      <c r="AU98" s="227" t="s">
        <v>83</v>
      </c>
      <c r="AY98" s="20" t="s">
        <v>180</v>
      </c>
      <c r="BE98" s="228">
        <f>IF(N98="základní",J98,0)</f>
        <v>0</v>
      </c>
      <c r="BF98" s="228">
        <f>IF(N98="snížená",J98,0)</f>
        <v>0</v>
      </c>
      <c r="BG98" s="228">
        <f>IF(N98="zákl. přenesená",J98,0)</f>
        <v>0</v>
      </c>
      <c r="BH98" s="228">
        <f>IF(N98="sníž. přenesená",J98,0)</f>
        <v>0</v>
      </c>
      <c r="BI98" s="228">
        <f>IF(N98="nulová",J98,0)</f>
        <v>0</v>
      </c>
      <c r="BJ98" s="20" t="s">
        <v>81</v>
      </c>
      <c r="BK98" s="228">
        <f>ROUND(I98*H98,2)</f>
        <v>0</v>
      </c>
      <c r="BL98" s="20" t="s">
        <v>279</v>
      </c>
      <c r="BM98" s="227" t="s">
        <v>1838</v>
      </c>
    </row>
    <row r="99" s="2" customFormat="1" ht="16.5" customHeight="1">
      <c r="A99" s="41"/>
      <c r="B99" s="42"/>
      <c r="C99" s="278" t="s">
        <v>209</v>
      </c>
      <c r="D99" s="278" t="s">
        <v>330</v>
      </c>
      <c r="E99" s="279" t="s">
        <v>1839</v>
      </c>
      <c r="F99" s="280" t="s">
        <v>1840</v>
      </c>
      <c r="G99" s="281" t="s">
        <v>246</v>
      </c>
      <c r="H99" s="282">
        <v>2</v>
      </c>
      <c r="I99" s="283"/>
      <c r="J99" s="284">
        <f>ROUND(I99*H99,2)</f>
        <v>0</v>
      </c>
      <c r="K99" s="280" t="s">
        <v>202</v>
      </c>
      <c r="L99" s="285"/>
      <c r="M99" s="286" t="s">
        <v>19</v>
      </c>
      <c r="N99" s="287" t="s">
        <v>45</v>
      </c>
      <c r="O99" s="87"/>
      <c r="P99" s="225">
        <f>O99*H99</f>
        <v>0</v>
      </c>
      <c r="Q99" s="225">
        <v>0</v>
      </c>
      <c r="R99" s="225">
        <f>Q99*H99</f>
        <v>0</v>
      </c>
      <c r="S99" s="225">
        <v>0</v>
      </c>
      <c r="T99" s="226">
        <f>S99*H99</f>
        <v>0</v>
      </c>
      <c r="U99" s="41"/>
      <c r="V99" s="41"/>
      <c r="W99" s="41"/>
      <c r="X99" s="41"/>
      <c r="Y99" s="41"/>
      <c r="Z99" s="41"/>
      <c r="AA99" s="41"/>
      <c r="AB99" s="41"/>
      <c r="AC99" s="41"/>
      <c r="AD99" s="41"/>
      <c r="AE99" s="41"/>
      <c r="AR99" s="227" t="s">
        <v>409</v>
      </c>
      <c r="AT99" s="227" t="s">
        <v>330</v>
      </c>
      <c r="AU99" s="227" t="s">
        <v>83</v>
      </c>
      <c r="AY99" s="20" t="s">
        <v>180</v>
      </c>
      <c r="BE99" s="228">
        <f>IF(N99="základní",J99,0)</f>
        <v>0</v>
      </c>
      <c r="BF99" s="228">
        <f>IF(N99="snížená",J99,0)</f>
        <v>0</v>
      </c>
      <c r="BG99" s="228">
        <f>IF(N99="zákl. přenesená",J99,0)</f>
        <v>0</v>
      </c>
      <c r="BH99" s="228">
        <f>IF(N99="sníž. přenesená",J99,0)</f>
        <v>0</v>
      </c>
      <c r="BI99" s="228">
        <f>IF(N99="nulová",J99,0)</f>
        <v>0</v>
      </c>
      <c r="BJ99" s="20" t="s">
        <v>81</v>
      </c>
      <c r="BK99" s="228">
        <f>ROUND(I99*H99,2)</f>
        <v>0</v>
      </c>
      <c r="BL99" s="20" t="s">
        <v>279</v>
      </c>
      <c r="BM99" s="227" t="s">
        <v>1841</v>
      </c>
    </row>
    <row r="100" s="2" customFormat="1" ht="16.5" customHeight="1">
      <c r="A100" s="41"/>
      <c r="B100" s="42"/>
      <c r="C100" s="216" t="s">
        <v>214</v>
      </c>
      <c r="D100" s="216" t="s">
        <v>182</v>
      </c>
      <c r="E100" s="217" t="s">
        <v>1842</v>
      </c>
      <c r="F100" s="218" t="s">
        <v>1843</v>
      </c>
      <c r="G100" s="219" t="s">
        <v>246</v>
      </c>
      <c r="H100" s="220">
        <v>1</v>
      </c>
      <c r="I100" s="221"/>
      <c r="J100" s="222">
        <f>ROUND(I100*H100,2)</f>
        <v>0</v>
      </c>
      <c r="K100" s="218" t="s">
        <v>185</v>
      </c>
      <c r="L100" s="47"/>
      <c r="M100" s="223" t="s">
        <v>19</v>
      </c>
      <c r="N100" s="224" t="s">
        <v>45</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279</v>
      </c>
      <c r="AT100" s="227" t="s">
        <v>182</v>
      </c>
      <c r="AU100" s="227" t="s">
        <v>83</v>
      </c>
      <c r="AY100" s="20" t="s">
        <v>180</v>
      </c>
      <c r="BE100" s="228">
        <f>IF(N100="základní",J100,0)</f>
        <v>0</v>
      </c>
      <c r="BF100" s="228">
        <f>IF(N100="snížená",J100,0)</f>
        <v>0</v>
      </c>
      <c r="BG100" s="228">
        <f>IF(N100="zákl. přenesená",J100,0)</f>
        <v>0</v>
      </c>
      <c r="BH100" s="228">
        <f>IF(N100="sníž. přenesená",J100,0)</f>
        <v>0</v>
      </c>
      <c r="BI100" s="228">
        <f>IF(N100="nulová",J100,0)</f>
        <v>0</v>
      </c>
      <c r="BJ100" s="20" t="s">
        <v>81</v>
      </c>
      <c r="BK100" s="228">
        <f>ROUND(I100*H100,2)</f>
        <v>0</v>
      </c>
      <c r="BL100" s="20" t="s">
        <v>279</v>
      </c>
      <c r="BM100" s="227" t="s">
        <v>1844</v>
      </c>
    </row>
    <row r="101" s="2" customFormat="1">
      <c r="A101" s="41"/>
      <c r="B101" s="42"/>
      <c r="C101" s="43"/>
      <c r="D101" s="229" t="s">
        <v>188</v>
      </c>
      <c r="E101" s="43"/>
      <c r="F101" s="230" t="s">
        <v>1845</v>
      </c>
      <c r="G101" s="43"/>
      <c r="H101" s="43"/>
      <c r="I101" s="231"/>
      <c r="J101" s="43"/>
      <c r="K101" s="43"/>
      <c r="L101" s="47"/>
      <c r="M101" s="232"/>
      <c r="N101" s="233"/>
      <c r="O101" s="87"/>
      <c r="P101" s="87"/>
      <c r="Q101" s="87"/>
      <c r="R101" s="87"/>
      <c r="S101" s="87"/>
      <c r="T101" s="88"/>
      <c r="U101" s="41"/>
      <c r="V101" s="41"/>
      <c r="W101" s="41"/>
      <c r="X101" s="41"/>
      <c r="Y101" s="41"/>
      <c r="Z101" s="41"/>
      <c r="AA101" s="41"/>
      <c r="AB101" s="41"/>
      <c r="AC101" s="41"/>
      <c r="AD101" s="41"/>
      <c r="AE101" s="41"/>
      <c r="AT101" s="20" t="s">
        <v>188</v>
      </c>
      <c r="AU101" s="20" t="s">
        <v>83</v>
      </c>
    </row>
    <row r="102" s="2" customFormat="1" ht="16.5" customHeight="1">
      <c r="A102" s="41"/>
      <c r="B102" s="42"/>
      <c r="C102" s="216" t="s">
        <v>219</v>
      </c>
      <c r="D102" s="216" t="s">
        <v>182</v>
      </c>
      <c r="E102" s="217" t="s">
        <v>1846</v>
      </c>
      <c r="F102" s="218" t="s">
        <v>1847</v>
      </c>
      <c r="G102" s="219" t="s">
        <v>1272</v>
      </c>
      <c r="H102" s="220">
        <v>1</v>
      </c>
      <c r="I102" s="221"/>
      <c r="J102" s="222">
        <f>ROUND(I102*H102,2)</f>
        <v>0</v>
      </c>
      <c r="K102" s="218" t="s">
        <v>185</v>
      </c>
      <c r="L102" s="47"/>
      <c r="M102" s="223" t="s">
        <v>19</v>
      </c>
      <c r="N102" s="224" t="s">
        <v>45</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279</v>
      </c>
      <c r="AT102" s="227" t="s">
        <v>182</v>
      </c>
      <c r="AU102" s="227" t="s">
        <v>83</v>
      </c>
      <c r="AY102" s="20" t="s">
        <v>180</v>
      </c>
      <c r="BE102" s="228">
        <f>IF(N102="základní",J102,0)</f>
        <v>0</v>
      </c>
      <c r="BF102" s="228">
        <f>IF(N102="snížená",J102,0)</f>
        <v>0</v>
      </c>
      <c r="BG102" s="228">
        <f>IF(N102="zákl. přenesená",J102,0)</f>
        <v>0</v>
      </c>
      <c r="BH102" s="228">
        <f>IF(N102="sníž. přenesená",J102,0)</f>
        <v>0</v>
      </c>
      <c r="BI102" s="228">
        <f>IF(N102="nulová",J102,0)</f>
        <v>0</v>
      </c>
      <c r="BJ102" s="20" t="s">
        <v>81</v>
      </c>
      <c r="BK102" s="228">
        <f>ROUND(I102*H102,2)</f>
        <v>0</v>
      </c>
      <c r="BL102" s="20" t="s">
        <v>279</v>
      </c>
      <c r="BM102" s="227" t="s">
        <v>1848</v>
      </c>
    </row>
    <row r="103" s="2" customFormat="1">
      <c r="A103" s="41"/>
      <c r="B103" s="42"/>
      <c r="C103" s="43"/>
      <c r="D103" s="229" t="s">
        <v>188</v>
      </c>
      <c r="E103" s="43"/>
      <c r="F103" s="230" t="s">
        <v>1849</v>
      </c>
      <c r="G103" s="43"/>
      <c r="H103" s="43"/>
      <c r="I103" s="231"/>
      <c r="J103" s="43"/>
      <c r="K103" s="43"/>
      <c r="L103" s="47"/>
      <c r="M103" s="232"/>
      <c r="N103" s="233"/>
      <c r="O103" s="87"/>
      <c r="P103" s="87"/>
      <c r="Q103" s="87"/>
      <c r="R103" s="87"/>
      <c r="S103" s="87"/>
      <c r="T103" s="88"/>
      <c r="U103" s="41"/>
      <c r="V103" s="41"/>
      <c r="W103" s="41"/>
      <c r="X103" s="41"/>
      <c r="Y103" s="41"/>
      <c r="Z103" s="41"/>
      <c r="AA103" s="41"/>
      <c r="AB103" s="41"/>
      <c r="AC103" s="41"/>
      <c r="AD103" s="41"/>
      <c r="AE103" s="41"/>
      <c r="AT103" s="20" t="s">
        <v>188</v>
      </c>
      <c r="AU103" s="20" t="s">
        <v>83</v>
      </c>
    </row>
    <row r="104" s="2" customFormat="1" ht="16.5" customHeight="1">
      <c r="A104" s="41"/>
      <c r="B104" s="42"/>
      <c r="C104" s="278" t="s">
        <v>228</v>
      </c>
      <c r="D104" s="278" t="s">
        <v>330</v>
      </c>
      <c r="E104" s="279" t="s">
        <v>1850</v>
      </c>
      <c r="F104" s="280" t="s">
        <v>1851</v>
      </c>
      <c r="G104" s="281" t="s">
        <v>1272</v>
      </c>
      <c r="H104" s="282">
        <v>1</v>
      </c>
      <c r="I104" s="283"/>
      <c r="J104" s="284">
        <f>ROUND(I104*H104,2)</f>
        <v>0</v>
      </c>
      <c r="K104" s="280" t="s">
        <v>202</v>
      </c>
      <c r="L104" s="285"/>
      <c r="M104" s="286" t="s">
        <v>19</v>
      </c>
      <c r="N104" s="287" t="s">
        <v>45</v>
      </c>
      <c r="O104" s="87"/>
      <c r="P104" s="225">
        <f>O104*H104</f>
        <v>0</v>
      </c>
      <c r="Q104" s="225">
        <v>0</v>
      </c>
      <c r="R104" s="225">
        <f>Q104*H104</f>
        <v>0</v>
      </c>
      <c r="S104" s="225">
        <v>0</v>
      </c>
      <c r="T104" s="226">
        <f>S104*H104</f>
        <v>0</v>
      </c>
      <c r="U104" s="41"/>
      <c r="V104" s="41"/>
      <c r="W104" s="41"/>
      <c r="X104" s="41"/>
      <c r="Y104" s="41"/>
      <c r="Z104" s="41"/>
      <c r="AA104" s="41"/>
      <c r="AB104" s="41"/>
      <c r="AC104" s="41"/>
      <c r="AD104" s="41"/>
      <c r="AE104" s="41"/>
      <c r="AR104" s="227" t="s">
        <v>409</v>
      </c>
      <c r="AT104" s="227" t="s">
        <v>330</v>
      </c>
      <c r="AU104" s="227" t="s">
        <v>83</v>
      </c>
      <c r="AY104" s="20" t="s">
        <v>180</v>
      </c>
      <c r="BE104" s="228">
        <f>IF(N104="základní",J104,0)</f>
        <v>0</v>
      </c>
      <c r="BF104" s="228">
        <f>IF(N104="snížená",J104,0)</f>
        <v>0</v>
      </c>
      <c r="BG104" s="228">
        <f>IF(N104="zákl. přenesená",J104,0)</f>
        <v>0</v>
      </c>
      <c r="BH104" s="228">
        <f>IF(N104="sníž. přenesená",J104,0)</f>
        <v>0</v>
      </c>
      <c r="BI104" s="228">
        <f>IF(N104="nulová",J104,0)</f>
        <v>0</v>
      </c>
      <c r="BJ104" s="20" t="s">
        <v>81</v>
      </c>
      <c r="BK104" s="228">
        <f>ROUND(I104*H104,2)</f>
        <v>0</v>
      </c>
      <c r="BL104" s="20" t="s">
        <v>279</v>
      </c>
      <c r="BM104" s="227" t="s">
        <v>1852</v>
      </c>
    </row>
    <row r="105" s="2" customFormat="1" ht="16.5" customHeight="1">
      <c r="A105" s="41"/>
      <c r="B105" s="42"/>
      <c r="C105" s="278" t="s">
        <v>235</v>
      </c>
      <c r="D105" s="278" t="s">
        <v>330</v>
      </c>
      <c r="E105" s="279" t="s">
        <v>1853</v>
      </c>
      <c r="F105" s="280" t="s">
        <v>1854</v>
      </c>
      <c r="G105" s="281" t="s">
        <v>1272</v>
      </c>
      <c r="H105" s="282">
        <v>1</v>
      </c>
      <c r="I105" s="283"/>
      <c r="J105" s="284">
        <f>ROUND(I105*H105,2)</f>
        <v>0</v>
      </c>
      <c r="K105" s="280" t="s">
        <v>202</v>
      </c>
      <c r="L105" s="285"/>
      <c r="M105" s="286" t="s">
        <v>19</v>
      </c>
      <c r="N105" s="287" t="s">
        <v>45</v>
      </c>
      <c r="O105" s="87"/>
      <c r="P105" s="225">
        <f>O105*H105</f>
        <v>0</v>
      </c>
      <c r="Q105" s="225">
        <v>0</v>
      </c>
      <c r="R105" s="225">
        <f>Q105*H105</f>
        <v>0</v>
      </c>
      <c r="S105" s="225">
        <v>0</v>
      </c>
      <c r="T105" s="226">
        <f>S105*H105</f>
        <v>0</v>
      </c>
      <c r="U105" s="41"/>
      <c r="V105" s="41"/>
      <c r="W105" s="41"/>
      <c r="X105" s="41"/>
      <c r="Y105" s="41"/>
      <c r="Z105" s="41"/>
      <c r="AA105" s="41"/>
      <c r="AB105" s="41"/>
      <c r="AC105" s="41"/>
      <c r="AD105" s="41"/>
      <c r="AE105" s="41"/>
      <c r="AR105" s="227" t="s">
        <v>409</v>
      </c>
      <c r="AT105" s="227" t="s">
        <v>330</v>
      </c>
      <c r="AU105" s="227" t="s">
        <v>83</v>
      </c>
      <c r="AY105" s="20" t="s">
        <v>180</v>
      </c>
      <c r="BE105" s="228">
        <f>IF(N105="základní",J105,0)</f>
        <v>0</v>
      </c>
      <c r="BF105" s="228">
        <f>IF(N105="snížená",J105,0)</f>
        <v>0</v>
      </c>
      <c r="BG105" s="228">
        <f>IF(N105="zákl. přenesená",J105,0)</f>
        <v>0</v>
      </c>
      <c r="BH105" s="228">
        <f>IF(N105="sníž. přenesená",J105,0)</f>
        <v>0</v>
      </c>
      <c r="BI105" s="228">
        <f>IF(N105="nulová",J105,0)</f>
        <v>0</v>
      </c>
      <c r="BJ105" s="20" t="s">
        <v>81</v>
      </c>
      <c r="BK105" s="228">
        <f>ROUND(I105*H105,2)</f>
        <v>0</v>
      </c>
      <c r="BL105" s="20" t="s">
        <v>279</v>
      </c>
      <c r="BM105" s="227" t="s">
        <v>1855</v>
      </c>
    </row>
    <row r="106" s="2" customFormat="1" ht="16.5" customHeight="1">
      <c r="A106" s="41"/>
      <c r="B106" s="42"/>
      <c r="C106" s="216" t="s">
        <v>243</v>
      </c>
      <c r="D106" s="216" t="s">
        <v>182</v>
      </c>
      <c r="E106" s="217" t="s">
        <v>1856</v>
      </c>
      <c r="F106" s="218" t="s">
        <v>1857</v>
      </c>
      <c r="G106" s="219" t="s">
        <v>1272</v>
      </c>
      <c r="H106" s="220">
        <v>1</v>
      </c>
      <c r="I106" s="221"/>
      <c r="J106" s="222">
        <f>ROUND(I106*H106,2)</f>
        <v>0</v>
      </c>
      <c r="K106" s="218" t="s">
        <v>185</v>
      </c>
      <c r="L106" s="47"/>
      <c r="M106" s="223" t="s">
        <v>19</v>
      </c>
      <c r="N106" s="224" t="s">
        <v>45</v>
      </c>
      <c r="O106" s="87"/>
      <c r="P106" s="225">
        <f>O106*H106</f>
        <v>0</v>
      </c>
      <c r="Q106" s="225">
        <v>0</v>
      </c>
      <c r="R106" s="225">
        <f>Q106*H106</f>
        <v>0</v>
      </c>
      <c r="S106" s="225">
        <v>0</v>
      </c>
      <c r="T106" s="226">
        <f>S106*H106</f>
        <v>0</v>
      </c>
      <c r="U106" s="41"/>
      <c r="V106" s="41"/>
      <c r="W106" s="41"/>
      <c r="X106" s="41"/>
      <c r="Y106" s="41"/>
      <c r="Z106" s="41"/>
      <c r="AA106" s="41"/>
      <c r="AB106" s="41"/>
      <c r="AC106" s="41"/>
      <c r="AD106" s="41"/>
      <c r="AE106" s="41"/>
      <c r="AR106" s="227" t="s">
        <v>279</v>
      </c>
      <c r="AT106" s="227" t="s">
        <v>182</v>
      </c>
      <c r="AU106" s="227" t="s">
        <v>83</v>
      </c>
      <c r="AY106" s="20" t="s">
        <v>180</v>
      </c>
      <c r="BE106" s="228">
        <f>IF(N106="základní",J106,0)</f>
        <v>0</v>
      </c>
      <c r="BF106" s="228">
        <f>IF(N106="snížená",J106,0)</f>
        <v>0</v>
      </c>
      <c r="BG106" s="228">
        <f>IF(N106="zákl. přenesená",J106,0)</f>
        <v>0</v>
      </c>
      <c r="BH106" s="228">
        <f>IF(N106="sníž. přenesená",J106,0)</f>
        <v>0</v>
      </c>
      <c r="BI106" s="228">
        <f>IF(N106="nulová",J106,0)</f>
        <v>0</v>
      </c>
      <c r="BJ106" s="20" t="s">
        <v>81</v>
      </c>
      <c r="BK106" s="228">
        <f>ROUND(I106*H106,2)</f>
        <v>0</v>
      </c>
      <c r="BL106" s="20" t="s">
        <v>279</v>
      </c>
      <c r="BM106" s="227" t="s">
        <v>1858</v>
      </c>
    </row>
    <row r="107" s="2" customFormat="1">
      <c r="A107" s="41"/>
      <c r="B107" s="42"/>
      <c r="C107" s="43"/>
      <c r="D107" s="229" t="s">
        <v>188</v>
      </c>
      <c r="E107" s="43"/>
      <c r="F107" s="230" t="s">
        <v>1859</v>
      </c>
      <c r="G107" s="43"/>
      <c r="H107" s="43"/>
      <c r="I107" s="231"/>
      <c r="J107" s="43"/>
      <c r="K107" s="43"/>
      <c r="L107" s="47"/>
      <c r="M107" s="232"/>
      <c r="N107" s="233"/>
      <c r="O107" s="87"/>
      <c r="P107" s="87"/>
      <c r="Q107" s="87"/>
      <c r="R107" s="87"/>
      <c r="S107" s="87"/>
      <c r="T107" s="88"/>
      <c r="U107" s="41"/>
      <c r="V107" s="41"/>
      <c r="W107" s="41"/>
      <c r="X107" s="41"/>
      <c r="Y107" s="41"/>
      <c r="Z107" s="41"/>
      <c r="AA107" s="41"/>
      <c r="AB107" s="41"/>
      <c r="AC107" s="41"/>
      <c r="AD107" s="41"/>
      <c r="AE107" s="41"/>
      <c r="AT107" s="20" t="s">
        <v>188</v>
      </c>
      <c r="AU107" s="20" t="s">
        <v>83</v>
      </c>
    </row>
    <row r="108" s="2" customFormat="1" ht="24.15" customHeight="1">
      <c r="A108" s="41"/>
      <c r="B108" s="42"/>
      <c r="C108" s="278" t="s">
        <v>248</v>
      </c>
      <c r="D108" s="278" t="s">
        <v>330</v>
      </c>
      <c r="E108" s="279" t="s">
        <v>1860</v>
      </c>
      <c r="F108" s="280" t="s">
        <v>1861</v>
      </c>
      <c r="G108" s="281" t="s">
        <v>1272</v>
      </c>
      <c r="H108" s="282">
        <v>1</v>
      </c>
      <c r="I108" s="283"/>
      <c r="J108" s="284">
        <f>ROUND(I108*H108,2)</f>
        <v>0</v>
      </c>
      <c r="K108" s="280" t="s">
        <v>202</v>
      </c>
      <c r="L108" s="285"/>
      <c r="M108" s="286" t="s">
        <v>19</v>
      </c>
      <c r="N108" s="287" t="s">
        <v>45</v>
      </c>
      <c r="O108" s="87"/>
      <c r="P108" s="225">
        <f>O108*H108</f>
        <v>0</v>
      </c>
      <c r="Q108" s="225">
        <v>0</v>
      </c>
      <c r="R108" s="225">
        <f>Q108*H108</f>
        <v>0</v>
      </c>
      <c r="S108" s="225">
        <v>0</v>
      </c>
      <c r="T108" s="226">
        <f>S108*H108</f>
        <v>0</v>
      </c>
      <c r="U108" s="41"/>
      <c r="V108" s="41"/>
      <c r="W108" s="41"/>
      <c r="X108" s="41"/>
      <c r="Y108" s="41"/>
      <c r="Z108" s="41"/>
      <c r="AA108" s="41"/>
      <c r="AB108" s="41"/>
      <c r="AC108" s="41"/>
      <c r="AD108" s="41"/>
      <c r="AE108" s="41"/>
      <c r="AR108" s="227" t="s">
        <v>409</v>
      </c>
      <c r="AT108" s="227" t="s">
        <v>330</v>
      </c>
      <c r="AU108" s="227" t="s">
        <v>83</v>
      </c>
      <c r="AY108" s="20" t="s">
        <v>180</v>
      </c>
      <c r="BE108" s="228">
        <f>IF(N108="základní",J108,0)</f>
        <v>0</v>
      </c>
      <c r="BF108" s="228">
        <f>IF(N108="snížená",J108,0)</f>
        <v>0</v>
      </c>
      <c r="BG108" s="228">
        <f>IF(N108="zákl. přenesená",J108,0)</f>
        <v>0</v>
      </c>
      <c r="BH108" s="228">
        <f>IF(N108="sníž. přenesená",J108,0)</f>
        <v>0</v>
      </c>
      <c r="BI108" s="228">
        <f>IF(N108="nulová",J108,0)</f>
        <v>0</v>
      </c>
      <c r="BJ108" s="20" t="s">
        <v>81</v>
      </c>
      <c r="BK108" s="228">
        <f>ROUND(I108*H108,2)</f>
        <v>0</v>
      </c>
      <c r="BL108" s="20" t="s">
        <v>279</v>
      </c>
      <c r="BM108" s="227" t="s">
        <v>1862</v>
      </c>
    </row>
    <row r="109" s="2" customFormat="1" ht="16.5" customHeight="1">
      <c r="A109" s="41"/>
      <c r="B109" s="42"/>
      <c r="C109" s="216" t="s">
        <v>8</v>
      </c>
      <c r="D109" s="216" t="s">
        <v>182</v>
      </c>
      <c r="E109" s="217" t="s">
        <v>1863</v>
      </c>
      <c r="F109" s="218" t="s">
        <v>1864</v>
      </c>
      <c r="G109" s="219" t="s">
        <v>246</v>
      </c>
      <c r="H109" s="220">
        <v>1</v>
      </c>
      <c r="I109" s="221"/>
      <c r="J109" s="222">
        <f>ROUND(I109*H109,2)</f>
        <v>0</v>
      </c>
      <c r="K109" s="218" t="s">
        <v>185</v>
      </c>
      <c r="L109" s="47"/>
      <c r="M109" s="223" t="s">
        <v>19</v>
      </c>
      <c r="N109" s="224" t="s">
        <v>45</v>
      </c>
      <c r="O109" s="87"/>
      <c r="P109" s="225">
        <f>O109*H109</f>
        <v>0</v>
      </c>
      <c r="Q109" s="225">
        <v>0</v>
      </c>
      <c r="R109" s="225">
        <f>Q109*H109</f>
        <v>0</v>
      </c>
      <c r="S109" s="225">
        <v>0</v>
      </c>
      <c r="T109" s="226">
        <f>S109*H109</f>
        <v>0</v>
      </c>
      <c r="U109" s="41"/>
      <c r="V109" s="41"/>
      <c r="W109" s="41"/>
      <c r="X109" s="41"/>
      <c r="Y109" s="41"/>
      <c r="Z109" s="41"/>
      <c r="AA109" s="41"/>
      <c r="AB109" s="41"/>
      <c r="AC109" s="41"/>
      <c r="AD109" s="41"/>
      <c r="AE109" s="41"/>
      <c r="AR109" s="227" t="s">
        <v>279</v>
      </c>
      <c r="AT109" s="227" t="s">
        <v>182</v>
      </c>
      <c r="AU109" s="227" t="s">
        <v>83</v>
      </c>
      <c r="AY109" s="20" t="s">
        <v>180</v>
      </c>
      <c r="BE109" s="228">
        <f>IF(N109="základní",J109,0)</f>
        <v>0</v>
      </c>
      <c r="BF109" s="228">
        <f>IF(N109="snížená",J109,0)</f>
        <v>0</v>
      </c>
      <c r="BG109" s="228">
        <f>IF(N109="zákl. přenesená",J109,0)</f>
        <v>0</v>
      </c>
      <c r="BH109" s="228">
        <f>IF(N109="sníž. přenesená",J109,0)</f>
        <v>0</v>
      </c>
      <c r="BI109" s="228">
        <f>IF(N109="nulová",J109,0)</f>
        <v>0</v>
      </c>
      <c r="BJ109" s="20" t="s">
        <v>81</v>
      </c>
      <c r="BK109" s="228">
        <f>ROUND(I109*H109,2)</f>
        <v>0</v>
      </c>
      <c r="BL109" s="20" t="s">
        <v>279</v>
      </c>
      <c r="BM109" s="227" t="s">
        <v>1865</v>
      </c>
    </row>
    <row r="110" s="2" customFormat="1">
      <c r="A110" s="41"/>
      <c r="B110" s="42"/>
      <c r="C110" s="43"/>
      <c r="D110" s="229" t="s">
        <v>188</v>
      </c>
      <c r="E110" s="43"/>
      <c r="F110" s="230" t="s">
        <v>1866</v>
      </c>
      <c r="G110" s="43"/>
      <c r="H110" s="43"/>
      <c r="I110" s="231"/>
      <c r="J110" s="43"/>
      <c r="K110" s="43"/>
      <c r="L110" s="47"/>
      <c r="M110" s="232"/>
      <c r="N110" s="233"/>
      <c r="O110" s="87"/>
      <c r="P110" s="87"/>
      <c r="Q110" s="87"/>
      <c r="R110" s="87"/>
      <c r="S110" s="87"/>
      <c r="T110" s="88"/>
      <c r="U110" s="41"/>
      <c r="V110" s="41"/>
      <c r="W110" s="41"/>
      <c r="X110" s="41"/>
      <c r="Y110" s="41"/>
      <c r="Z110" s="41"/>
      <c r="AA110" s="41"/>
      <c r="AB110" s="41"/>
      <c r="AC110" s="41"/>
      <c r="AD110" s="41"/>
      <c r="AE110" s="41"/>
      <c r="AT110" s="20" t="s">
        <v>188</v>
      </c>
      <c r="AU110" s="20" t="s">
        <v>83</v>
      </c>
    </row>
    <row r="111" s="2" customFormat="1" ht="16.5" customHeight="1">
      <c r="A111" s="41"/>
      <c r="B111" s="42"/>
      <c r="C111" s="278" t="s">
        <v>261</v>
      </c>
      <c r="D111" s="278" t="s">
        <v>330</v>
      </c>
      <c r="E111" s="279" t="s">
        <v>1867</v>
      </c>
      <c r="F111" s="280" t="s">
        <v>1868</v>
      </c>
      <c r="G111" s="281" t="s">
        <v>1272</v>
      </c>
      <c r="H111" s="282">
        <v>1</v>
      </c>
      <c r="I111" s="283"/>
      <c r="J111" s="284">
        <f>ROUND(I111*H111,2)</f>
        <v>0</v>
      </c>
      <c r="K111" s="280" t="s">
        <v>202</v>
      </c>
      <c r="L111" s="285"/>
      <c r="M111" s="286" t="s">
        <v>19</v>
      </c>
      <c r="N111" s="287" t="s">
        <v>45</v>
      </c>
      <c r="O111" s="87"/>
      <c r="P111" s="225">
        <f>O111*H111</f>
        <v>0</v>
      </c>
      <c r="Q111" s="225">
        <v>0</v>
      </c>
      <c r="R111" s="225">
        <f>Q111*H111</f>
        <v>0</v>
      </c>
      <c r="S111" s="225">
        <v>0</v>
      </c>
      <c r="T111" s="226">
        <f>S111*H111</f>
        <v>0</v>
      </c>
      <c r="U111" s="41"/>
      <c r="V111" s="41"/>
      <c r="W111" s="41"/>
      <c r="X111" s="41"/>
      <c r="Y111" s="41"/>
      <c r="Z111" s="41"/>
      <c r="AA111" s="41"/>
      <c r="AB111" s="41"/>
      <c r="AC111" s="41"/>
      <c r="AD111" s="41"/>
      <c r="AE111" s="41"/>
      <c r="AR111" s="227" t="s">
        <v>409</v>
      </c>
      <c r="AT111" s="227" t="s">
        <v>330</v>
      </c>
      <c r="AU111" s="227" t="s">
        <v>83</v>
      </c>
      <c r="AY111" s="20" t="s">
        <v>180</v>
      </c>
      <c r="BE111" s="228">
        <f>IF(N111="základní",J111,0)</f>
        <v>0</v>
      </c>
      <c r="BF111" s="228">
        <f>IF(N111="snížená",J111,0)</f>
        <v>0</v>
      </c>
      <c r="BG111" s="228">
        <f>IF(N111="zákl. přenesená",J111,0)</f>
        <v>0</v>
      </c>
      <c r="BH111" s="228">
        <f>IF(N111="sníž. přenesená",J111,0)</f>
        <v>0</v>
      </c>
      <c r="BI111" s="228">
        <f>IF(N111="nulová",J111,0)</f>
        <v>0</v>
      </c>
      <c r="BJ111" s="20" t="s">
        <v>81</v>
      </c>
      <c r="BK111" s="228">
        <f>ROUND(I111*H111,2)</f>
        <v>0</v>
      </c>
      <c r="BL111" s="20" t="s">
        <v>279</v>
      </c>
      <c r="BM111" s="227" t="s">
        <v>1869</v>
      </c>
    </row>
    <row r="112" s="2" customFormat="1" ht="16.5" customHeight="1">
      <c r="A112" s="41"/>
      <c r="B112" s="42"/>
      <c r="C112" s="216" t="s">
        <v>268</v>
      </c>
      <c r="D112" s="216" t="s">
        <v>182</v>
      </c>
      <c r="E112" s="217" t="s">
        <v>1870</v>
      </c>
      <c r="F112" s="218" t="s">
        <v>1871</v>
      </c>
      <c r="G112" s="219" t="s">
        <v>1872</v>
      </c>
      <c r="H112" s="298"/>
      <c r="I112" s="221"/>
      <c r="J112" s="222">
        <f>ROUND(I112*H112,2)</f>
        <v>0</v>
      </c>
      <c r="K112" s="218" t="s">
        <v>185</v>
      </c>
      <c r="L112" s="47"/>
      <c r="M112" s="223" t="s">
        <v>19</v>
      </c>
      <c r="N112" s="224" t="s">
        <v>45</v>
      </c>
      <c r="O112" s="87"/>
      <c r="P112" s="225">
        <f>O112*H112</f>
        <v>0</v>
      </c>
      <c r="Q112" s="225">
        <v>0</v>
      </c>
      <c r="R112" s="225">
        <f>Q112*H112</f>
        <v>0</v>
      </c>
      <c r="S112" s="225">
        <v>0</v>
      </c>
      <c r="T112" s="226">
        <f>S112*H112</f>
        <v>0</v>
      </c>
      <c r="U112" s="41"/>
      <c r="V112" s="41"/>
      <c r="W112" s="41"/>
      <c r="X112" s="41"/>
      <c r="Y112" s="41"/>
      <c r="Z112" s="41"/>
      <c r="AA112" s="41"/>
      <c r="AB112" s="41"/>
      <c r="AC112" s="41"/>
      <c r="AD112" s="41"/>
      <c r="AE112" s="41"/>
      <c r="AR112" s="227" t="s">
        <v>279</v>
      </c>
      <c r="AT112" s="227" t="s">
        <v>182</v>
      </c>
      <c r="AU112" s="227" t="s">
        <v>83</v>
      </c>
      <c r="AY112" s="20" t="s">
        <v>180</v>
      </c>
      <c r="BE112" s="228">
        <f>IF(N112="základní",J112,0)</f>
        <v>0</v>
      </c>
      <c r="BF112" s="228">
        <f>IF(N112="snížená",J112,0)</f>
        <v>0</v>
      </c>
      <c r="BG112" s="228">
        <f>IF(N112="zákl. přenesená",J112,0)</f>
        <v>0</v>
      </c>
      <c r="BH112" s="228">
        <f>IF(N112="sníž. přenesená",J112,0)</f>
        <v>0</v>
      </c>
      <c r="BI112" s="228">
        <f>IF(N112="nulová",J112,0)</f>
        <v>0</v>
      </c>
      <c r="BJ112" s="20" t="s">
        <v>81</v>
      </c>
      <c r="BK112" s="228">
        <f>ROUND(I112*H112,2)</f>
        <v>0</v>
      </c>
      <c r="BL112" s="20" t="s">
        <v>279</v>
      </c>
      <c r="BM112" s="227" t="s">
        <v>1873</v>
      </c>
    </row>
    <row r="113" s="2" customFormat="1">
      <c r="A113" s="41"/>
      <c r="B113" s="42"/>
      <c r="C113" s="43"/>
      <c r="D113" s="229" t="s">
        <v>188</v>
      </c>
      <c r="E113" s="43"/>
      <c r="F113" s="230" t="s">
        <v>1874</v>
      </c>
      <c r="G113" s="43"/>
      <c r="H113" s="43"/>
      <c r="I113" s="231"/>
      <c r="J113" s="43"/>
      <c r="K113" s="43"/>
      <c r="L113" s="47"/>
      <c r="M113" s="232"/>
      <c r="N113" s="233"/>
      <c r="O113" s="87"/>
      <c r="P113" s="87"/>
      <c r="Q113" s="87"/>
      <c r="R113" s="87"/>
      <c r="S113" s="87"/>
      <c r="T113" s="88"/>
      <c r="U113" s="41"/>
      <c r="V113" s="41"/>
      <c r="W113" s="41"/>
      <c r="X113" s="41"/>
      <c r="Y113" s="41"/>
      <c r="Z113" s="41"/>
      <c r="AA113" s="41"/>
      <c r="AB113" s="41"/>
      <c r="AC113" s="41"/>
      <c r="AD113" s="41"/>
      <c r="AE113" s="41"/>
      <c r="AT113" s="20" t="s">
        <v>188</v>
      </c>
      <c r="AU113" s="20" t="s">
        <v>83</v>
      </c>
    </row>
    <row r="114" s="12" customFormat="1" ht="22.8" customHeight="1">
      <c r="A114" s="12"/>
      <c r="B114" s="200"/>
      <c r="C114" s="201"/>
      <c r="D114" s="202" t="s">
        <v>73</v>
      </c>
      <c r="E114" s="214" t="s">
        <v>1875</v>
      </c>
      <c r="F114" s="214" t="s">
        <v>1876</v>
      </c>
      <c r="G114" s="201"/>
      <c r="H114" s="201"/>
      <c r="I114" s="204"/>
      <c r="J114" s="215">
        <f>BK114</f>
        <v>0</v>
      </c>
      <c r="K114" s="201"/>
      <c r="L114" s="206"/>
      <c r="M114" s="207"/>
      <c r="N114" s="208"/>
      <c r="O114" s="208"/>
      <c r="P114" s="209">
        <f>SUM(P115:P130)</f>
        <v>0</v>
      </c>
      <c r="Q114" s="208"/>
      <c r="R114" s="209">
        <f>SUM(R115:R130)</f>
        <v>0</v>
      </c>
      <c r="S114" s="208"/>
      <c r="T114" s="210">
        <f>SUM(T115:T130)</f>
        <v>0</v>
      </c>
      <c r="U114" s="12"/>
      <c r="V114" s="12"/>
      <c r="W114" s="12"/>
      <c r="X114" s="12"/>
      <c r="Y114" s="12"/>
      <c r="Z114" s="12"/>
      <c r="AA114" s="12"/>
      <c r="AB114" s="12"/>
      <c r="AC114" s="12"/>
      <c r="AD114" s="12"/>
      <c r="AE114" s="12"/>
      <c r="AR114" s="211" t="s">
        <v>83</v>
      </c>
      <c r="AT114" s="212" t="s">
        <v>73</v>
      </c>
      <c r="AU114" s="212" t="s">
        <v>81</v>
      </c>
      <c r="AY114" s="211" t="s">
        <v>180</v>
      </c>
      <c r="BK114" s="213">
        <f>SUM(BK115:BK130)</f>
        <v>0</v>
      </c>
    </row>
    <row r="115" s="2" customFormat="1" ht="16.5" customHeight="1">
      <c r="A115" s="41"/>
      <c r="B115" s="42"/>
      <c r="C115" s="216" t="s">
        <v>274</v>
      </c>
      <c r="D115" s="216" t="s">
        <v>182</v>
      </c>
      <c r="E115" s="217" t="s">
        <v>1877</v>
      </c>
      <c r="F115" s="218" t="s">
        <v>1878</v>
      </c>
      <c r="G115" s="219" t="s">
        <v>350</v>
      </c>
      <c r="H115" s="220">
        <v>53</v>
      </c>
      <c r="I115" s="221"/>
      <c r="J115" s="222">
        <f>ROUND(I115*H115,2)</f>
        <v>0</v>
      </c>
      <c r="K115" s="218" t="s">
        <v>185</v>
      </c>
      <c r="L115" s="47"/>
      <c r="M115" s="223" t="s">
        <v>19</v>
      </c>
      <c r="N115" s="224" t="s">
        <v>45</v>
      </c>
      <c r="O115" s="87"/>
      <c r="P115" s="225">
        <f>O115*H115</f>
        <v>0</v>
      </c>
      <c r="Q115" s="225">
        <v>0</v>
      </c>
      <c r="R115" s="225">
        <f>Q115*H115</f>
        <v>0</v>
      </c>
      <c r="S115" s="225">
        <v>0</v>
      </c>
      <c r="T115" s="226">
        <f>S115*H115</f>
        <v>0</v>
      </c>
      <c r="U115" s="41"/>
      <c r="V115" s="41"/>
      <c r="W115" s="41"/>
      <c r="X115" s="41"/>
      <c r="Y115" s="41"/>
      <c r="Z115" s="41"/>
      <c r="AA115" s="41"/>
      <c r="AB115" s="41"/>
      <c r="AC115" s="41"/>
      <c r="AD115" s="41"/>
      <c r="AE115" s="41"/>
      <c r="AR115" s="227" t="s">
        <v>279</v>
      </c>
      <c r="AT115" s="227" t="s">
        <v>182</v>
      </c>
      <c r="AU115" s="227" t="s">
        <v>83</v>
      </c>
      <c r="AY115" s="20" t="s">
        <v>180</v>
      </c>
      <c r="BE115" s="228">
        <f>IF(N115="základní",J115,0)</f>
        <v>0</v>
      </c>
      <c r="BF115" s="228">
        <f>IF(N115="snížená",J115,0)</f>
        <v>0</v>
      </c>
      <c r="BG115" s="228">
        <f>IF(N115="zákl. přenesená",J115,0)</f>
        <v>0</v>
      </c>
      <c r="BH115" s="228">
        <f>IF(N115="sníž. přenesená",J115,0)</f>
        <v>0</v>
      </c>
      <c r="BI115" s="228">
        <f>IF(N115="nulová",J115,0)</f>
        <v>0</v>
      </c>
      <c r="BJ115" s="20" t="s">
        <v>81</v>
      </c>
      <c r="BK115" s="228">
        <f>ROUND(I115*H115,2)</f>
        <v>0</v>
      </c>
      <c r="BL115" s="20" t="s">
        <v>279</v>
      </c>
      <c r="BM115" s="227" t="s">
        <v>1879</v>
      </c>
    </row>
    <row r="116" s="2" customFormat="1">
      <c r="A116" s="41"/>
      <c r="B116" s="42"/>
      <c r="C116" s="43"/>
      <c r="D116" s="229" t="s">
        <v>188</v>
      </c>
      <c r="E116" s="43"/>
      <c r="F116" s="230" t="s">
        <v>1880</v>
      </c>
      <c r="G116" s="43"/>
      <c r="H116" s="43"/>
      <c r="I116" s="231"/>
      <c r="J116" s="43"/>
      <c r="K116" s="43"/>
      <c r="L116" s="47"/>
      <c r="M116" s="232"/>
      <c r="N116" s="233"/>
      <c r="O116" s="87"/>
      <c r="P116" s="87"/>
      <c r="Q116" s="87"/>
      <c r="R116" s="87"/>
      <c r="S116" s="87"/>
      <c r="T116" s="88"/>
      <c r="U116" s="41"/>
      <c r="V116" s="41"/>
      <c r="W116" s="41"/>
      <c r="X116" s="41"/>
      <c r="Y116" s="41"/>
      <c r="Z116" s="41"/>
      <c r="AA116" s="41"/>
      <c r="AB116" s="41"/>
      <c r="AC116" s="41"/>
      <c r="AD116" s="41"/>
      <c r="AE116" s="41"/>
      <c r="AT116" s="20" t="s">
        <v>188</v>
      </c>
      <c r="AU116" s="20" t="s">
        <v>83</v>
      </c>
    </row>
    <row r="117" s="2" customFormat="1" ht="16.5" customHeight="1">
      <c r="A117" s="41"/>
      <c r="B117" s="42"/>
      <c r="C117" s="216" t="s">
        <v>279</v>
      </c>
      <c r="D117" s="216" t="s">
        <v>182</v>
      </c>
      <c r="E117" s="217" t="s">
        <v>1881</v>
      </c>
      <c r="F117" s="218" t="s">
        <v>1882</v>
      </c>
      <c r="G117" s="219" t="s">
        <v>350</v>
      </c>
      <c r="H117" s="220">
        <v>23</v>
      </c>
      <c r="I117" s="221"/>
      <c r="J117" s="222">
        <f>ROUND(I117*H117,2)</f>
        <v>0</v>
      </c>
      <c r="K117" s="218" t="s">
        <v>185</v>
      </c>
      <c r="L117" s="47"/>
      <c r="M117" s="223" t="s">
        <v>19</v>
      </c>
      <c r="N117" s="224" t="s">
        <v>45</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279</v>
      </c>
      <c r="AT117" s="227" t="s">
        <v>182</v>
      </c>
      <c r="AU117" s="227" t="s">
        <v>83</v>
      </c>
      <c r="AY117" s="20" t="s">
        <v>180</v>
      </c>
      <c r="BE117" s="228">
        <f>IF(N117="základní",J117,0)</f>
        <v>0</v>
      </c>
      <c r="BF117" s="228">
        <f>IF(N117="snížená",J117,0)</f>
        <v>0</v>
      </c>
      <c r="BG117" s="228">
        <f>IF(N117="zákl. přenesená",J117,0)</f>
        <v>0</v>
      </c>
      <c r="BH117" s="228">
        <f>IF(N117="sníž. přenesená",J117,0)</f>
        <v>0</v>
      </c>
      <c r="BI117" s="228">
        <f>IF(N117="nulová",J117,0)</f>
        <v>0</v>
      </c>
      <c r="BJ117" s="20" t="s">
        <v>81</v>
      </c>
      <c r="BK117" s="228">
        <f>ROUND(I117*H117,2)</f>
        <v>0</v>
      </c>
      <c r="BL117" s="20" t="s">
        <v>279</v>
      </c>
      <c r="BM117" s="227" t="s">
        <v>1883</v>
      </c>
    </row>
    <row r="118" s="2" customFormat="1">
      <c r="A118" s="41"/>
      <c r="B118" s="42"/>
      <c r="C118" s="43"/>
      <c r="D118" s="229" t="s">
        <v>188</v>
      </c>
      <c r="E118" s="43"/>
      <c r="F118" s="230" t="s">
        <v>1884</v>
      </c>
      <c r="G118" s="43"/>
      <c r="H118" s="43"/>
      <c r="I118" s="231"/>
      <c r="J118" s="43"/>
      <c r="K118" s="43"/>
      <c r="L118" s="47"/>
      <c r="M118" s="232"/>
      <c r="N118" s="233"/>
      <c r="O118" s="87"/>
      <c r="P118" s="87"/>
      <c r="Q118" s="87"/>
      <c r="R118" s="87"/>
      <c r="S118" s="87"/>
      <c r="T118" s="88"/>
      <c r="U118" s="41"/>
      <c r="V118" s="41"/>
      <c r="W118" s="41"/>
      <c r="X118" s="41"/>
      <c r="Y118" s="41"/>
      <c r="Z118" s="41"/>
      <c r="AA118" s="41"/>
      <c r="AB118" s="41"/>
      <c r="AC118" s="41"/>
      <c r="AD118" s="41"/>
      <c r="AE118" s="41"/>
      <c r="AT118" s="20" t="s">
        <v>188</v>
      </c>
      <c r="AU118" s="20" t="s">
        <v>83</v>
      </c>
    </row>
    <row r="119" s="2" customFormat="1" ht="16.5" customHeight="1">
      <c r="A119" s="41"/>
      <c r="B119" s="42"/>
      <c r="C119" s="216" t="s">
        <v>286</v>
      </c>
      <c r="D119" s="216" t="s">
        <v>182</v>
      </c>
      <c r="E119" s="217" t="s">
        <v>1885</v>
      </c>
      <c r="F119" s="218" t="s">
        <v>1886</v>
      </c>
      <c r="G119" s="219" t="s">
        <v>350</v>
      </c>
      <c r="H119" s="220">
        <v>23</v>
      </c>
      <c r="I119" s="221"/>
      <c r="J119" s="222">
        <f>ROUND(I119*H119,2)</f>
        <v>0</v>
      </c>
      <c r="K119" s="218" t="s">
        <v>185</v>
      </c>
      <c r="L119" s="47"/>
      <c r="M119" s="223" t="s">
        <v>19</v>
      </c>
      <c r="N119" s="224" t="s">
        <v>45</v>
      </c>
      <c r="O119" s="87"/>
      <c r="P119" s="225">
        <f>O119*H119</f>
        <v>0</v>
      </c>
      <c r="Q119" s="225">
        <v>0</v>
      </c>
      <c r="R119" s="225">
        <f>Q119*H119</f>
        <v>0</v>
      </c>
      <c r="S119" s="225">
        <v>0</v>
      </c>
      <c r="T119" s="226">
        <f>S119*H119</f>
        <v>0</v>
      </c>
      <c r="U119" s="41"/>
      <c r="V119" s="41"/>
      <c r="W119" s="41"/>
      <c r="X119" s="41"/>
      <c r="Y119" s="41"/>
      <c r="Z119" s="41"/>
      <c r="AA119" s="41"/>
      <c r="AB119" s="41"/>
      <c r="AC119" s="41"/>
      <c r="AD119" s="41"/>
      <c r="AE119" s="41"/>
      <c r="AR119" s="227" t="s">
        <v>279</v>
      </c>
      <c r="AT119" s="227" t="s">
        <v>182</v>
      </c>
      <c r="AU119" s="227" t="s">
        <v>83</v>
      </c>
      <c r="AY119" s="20" t="s">
        <v>180</v>
      </c>
      <c r="BE119" s="228">
        <f>IF(N119="základní",J119,0)</f>
        <v>0</v>
      </c>
      <c r="BF119" s="228">
        <f>IF(N119="snížená",J119,0)</f>
        <v>0</v>
      </c>
      <c r="BG119" s="228">
        <f>IF(N119="zákl. přenesená",J119,0)</f>
        <v>0</v>
      </c>
      <c r="BH119" s="228">
        <f>IF(N119="sníž. přenesená",J119,0)</f>
        <v>0</v>
      </c>
      <c r="BI119" s="228">
        <f>IF(N119="nulová",J119,0)</f>
        <v>0</v>
      </c>
      <c r="BJ119" s="20" t="s">
        <v>81</v>
      </c>
      <c r="BK119" s="228">
        <f>ROUND(I119*H119,2)</f>
        <v>0</v>
      </c>
      <c r="BL119" s="20" t="s">
        <v>279</v>
      </c>
      <c r="BM119" s="227" t="s">
        <v>1887</v>
      </c>
    </row>
    <row r="120" s="2" customFormat="1">
      <c r="A120" s="41"/>
      <c r="B120" s="42"/>
      <c r="C120" s="43"/>
      <c r="D120" s="229" t="s">
        <v>188</v>
      </c>
      <c r="E120" s="43"/>
      <c r="F120" s="230" t="s">
        <v>1888</v>
      </c>
      <c r="G120" s="43"/>
      <c r="H120" s="43"/>
      <c r="I120" s="231"/>
      <c r="J120" s="43"/>
      <c r="K120" s="43"/>
      <c r="L120" s="47"/>
      <c r="M120" s="232"/>
      <c r="N120" s="233"/>
      <c r="O120" s="87"/>
      <c r="P120" s="87"/>
      <c r="Q120" s="87"/>
      <c r="R120" s="87"/>
      <c r="S120" s="87"/>
      <c r="T120" s="88"/>
      <c r="U120" s="41"/>
      <c r="V120" s="41"/>
      <c r="W120" s="41"/>
      <c r="X120" s="41"/>
      <c r="Y120" s="41"/>
      <c r="Z120" s="41"/>
      <c r="AA120" s="41"/>
      <c r="AB120" s="41"/>
      <c r="AC120" s="41"/>
      <c r="AD120" s="41"/>
      <c r="AE120" s="41"/>
      <c r="AT120" s="20" t="s">
        <v>188</v>
      </c>
      <c r="AU120" s="20" t="s">
        <v>83</v>
      </c>
    </row>
    <row r="121" s="2" customFormat="1" ht="16.5" customHeight="1">
      <c r="A121" s="41"/>
      <c r="B121" s="42"/>
      <c r="C121" s="216" t="s">
        <v>294</v>
      </c>
      <c r="D121" s="216" t="s">
        <v>182</v>
      </c>
      <c r="E121" s="217" t="s">
        <v>1889</v>
      </c>
      <c r="F121" s="218" t="s">
        <v>1890</v>
      </c>
      <c r="G121" s="219" t="s">
        <v>350</v>
      </c>
      <c r="H121" s="220">
        <v>51</v>
      </c>
      <c r="I121" s="221"/>
      <c r="J121" s="222">
        <f>ROUND(I121*H121,2)</f>
        <v>0</v>
      </c>
      <c r="K121" s="218" t="s">
        <v>185</v>
      </c>
      <c r="L121" s="47"/>
      <c r="M121" s="223" t="s">
        <v>19</v>
      </c>
      <c r="N121" s="224" t="s">
        <v>45</v>
      </c>
      <c r="O121" s="87"/>
      <c r="P121" s="225">
        <f>O121*H121</f>
        <v>0</v>
      </c>
      <c r="Q121" s="225">
        <v>0</v>
      </c>
      <c r="R121" s="225">
        <f>Q121*H121</f>
        <v>0</v>
      </c>
      <c r="S121" s="225">
        <v>0</v>
      </c>
      <c r="T121" s="226">
        <f>S121*H121</f>
        <v>0</v>
      </c>
      <c r="U121" s="41"/>
      <c r="V121" s="41"/>
      <c r="W121" s="41"/>
      <c r="X121" s="41"/>
      <c r="Y121" s="41"/>
      <c r="Z121" s="41"/>
      <c r="AA121" s="41"/>
      <c r="AB121" s="41"/>
      <c r="AC121" s="41"/>
      <c r="AD121" s="41"/>
      <c r="AE121" s="41"/>
      <c r="AR121" s="227" t="s">
        <v>279</v>
      </c>
      <c r="AT121" s="227" t="s">
        <v>182</v>
      </c>
      <c r="AU121" s="227" t="s">
        <v>83</v>
      </c>
      <c r="AY121" s="20" t="s">
        <v>180</v>
      </c>
      <c r="BE121" s="228">
        <f>IF(N121="základní",J121,0)</f>
        <v>0</v>
      </c>
      <c r="BF121" s="228">
        <f>IF(N121="snížená",J121,0)</f>
        <v>0</v>
      </c>
      <c r="BG121" s="228">
        <f>IF(N121="zákl. přenesená",J121,0)</f>
        <v>0</v>
      </c>
      <c r="BH121" s="228">
        <f>IF(N121="sníž. přenesená",J121,0)</f>
        <v>0</v>
      </c>
      <c r="BI121" s="228">
        <f>IF(N121="nulová",J121,0)</f>
        <v>0</v>
      </c>
      <c r="BJ121" s="20" t="s">
        <v>81</v>
      </c>
      <c r="BK121" s="228">
        <f>ROUND(I121*H121,2)</f>
        <v>0</v>
      </c>
      <c r="BL121" s="20" t="s">
        <v>279</v>
      </c>
      <c r="BM121" s="227" t="s">
        <v>1891</v>
      </c>
    </row>
    <row r="122" s="2" customFormat="1">
      <c r="A122" s="41"/>
      <c r="B122" s="42"/>
      <c r="C122" s="43"/>
      <c r="D122" s="229" t="s">
        <v>188</v>
      </c>
      <c r="E122" s="43"/>
      <c r="F122" s="230" t="s">
        <v>1892</v>
      </c>
      <c r="G122" s="43"/>
      <c r="H122" s="43"/>
      <c r="I122" s="231"/>
      <c r="J122" s="43"/>
      <c r="K122" s="43"/>
      <c r="L122" s="47"/>
      <c r="M122" s="232"/>
      <c r="N122" s="233"/>
      <c r="O122" s="87"/>
      <c r="P122" s="87"/>
      <c r="Q122" s="87"/>
      <c r="R122" s="87"/>
      <c r="S122" s="87"/>
      <c r="T122" s="88"/>
      <c r="U122" s="41"/>
      <c r="V122" s="41"/>
      <c r="W122" s="41"/>
      <c r="X122" s="41"/>
      <c r="Y122" s="41"/>
      <c r="Z122" s="41"/>
      <c r="AA122" s="41"/>
      <c r="AB122" s="41"/>
      <c r="AC122" s="41"/>
      <c r="AD122" s="41"/>
      <c r="AE122" s="41"/>
      <c r="AT122" s="20" t="s">
        <v>188</v>
      </c>
      <c r="AU122" s="20" t="s">
        <v>83</v>
      </c>
    </row>
    <row r="123" s="2" customFormat="1" ht="21.75" customHeight="1">
      <c r="A123" s="41"/>
      <c r="B123" s="42"/>
      <c r="C123" s="216" t="s">
        <v>301</v>
      </c>
      <c r="D123" s="216" t="s">
        <v>182</v>
      </c>
      <c r="E123" s="217" t="s">
        <v>1893</v>
      </c>
      <c r="F123" s="218" t="s">
        <v>1894</v>
      </c>
      <c r="G123" s="219" t="s">
        <v>350</v>
      </c>
      <c r="H123" s="220">
        <v>99</v>
      </c>
      <c r="I123" s="221"/>
      <c r="J123" s="222">
        <f>ROUND(I123*H123,2)</f>
        <v>0</v>
      </c>
      <c r="K123" s="218" t="s">
        <v>185</v>
      </c>
      <c r="L123" s="47"/>
      <c r="M123" s="223" t="s">
        <v>19</v>
      </c>
      <c r="N123" s="224" t="s">
        <v>45</v>
      </c>
      <c r="O123" s="87"/>
      <c r="P123" s="225">
        <f>O123*H123</f>
        <v>0</v>
      </c>
      <c r="Q123" s="225">
        <v>0</v>
      </c>
      <c r="R123" s="225">
        <f>Q123*H123</f>
        <v>0</v>
      </c>
      <c r="S123" s="225">
        <v>0</v>
      </c>
      <c r="T123" s="226">
        <f>S123*H123</f>
        <v>0</v>
      </c>
      <c r="U123" s="41"/>
      <c r="V123" s="41"/>
      <c r="W123" s="41"/>
      <c r="X123" s="41"/>
      <c r="Y123" s="41"/>
      <c r="Z123" s="41"/>
      <c r="AA123" s="41"/>
      <c r="AB123" s="41"/>
      <c r="AC123" s="41"/>
      <c r="AD123" s="41"/>
      <c r="AE123" s="41"/>
      <c r="AR123" s="227" t="s">
        <v>279</v>
      </c>
      <c r="AT123" s="227" t="s">
        <v>182</v>
      </c>
      <c r="AU123" s="227" t="s">
        <v>83</v>
      </c>
      <c r="AY123" s="20" t="s">
        <v>180</v>
      </c>
      <c r="BE123" s="228">
        <f>IF(N123="základní",J123,0)</f>
        <v>0</v>
      </c>
      <c r="BF123" s="228">
        <f>IF(N123="snížená",J123,0)</f>
        <v>0</v>
      </c>
      <c r="BG123" s="228">
        <f>IF(N123="zákl. přenesená",J123,0)</f>
        <v>0</v>
      </c>
      <c r="BH123" s="228">
        <f>IF(N123="sníž. přenesená",J123,0)</f>
        <v>0</v>
      </c>
      <c r="BI123" s="228">
        <f>IF(N123="nulová",J123,0)</f>
        <v>0</v>
      </c>
      <c r="BJ123" s="20" t="s">
        <v>81</v>
      </c>
      <c r="BK123" s="228">
        <f>ROUND(I123*H123,2)</f>
        <v>0</v>
      </c>
      <c r="BL123" s="20" t="s">
        <v>279</v>
      </c>
      <c r="BM123" s="227" t="s">
        <v>1895</v>
      </c>
    </row>
    <row r="124" s="2" customFormat="1">
      <c r="A124" s="41"/>
      <c r="B124" s="42"/>
      <c r="C124" s="43"/>
      <c r="D124" s="229" t="s">
        <v>188</v>
      </c>
      <c r="E124" s="43"/>
      <c r="F124" s="230" t="s">
        <v>1896</v>
      </c>
      <c r="G124" s="43"/>
      <c r="H124" s="43"/>
      <c r="I124" s="231"/>
      <c r="J124" s="43"/>
      <c r="K124" s="43"/>
      <c r="L124" s="47"/>
      <c r="M124" s="232"/>
      <c r="N124" s="233"/>
      <c r="O124" s="87"/>
      <c r="P124" s="87"/>
      <c r="Q124" s="87"/>
      <c r="R124" s="87"/>
      <c r="S124" s="87"/>
      <c r="T124" s="88"/>
      <c r="U124" s="41"/>
      <c r="V124" s="41"/>
      <c r="W124" s="41"/>
      <c r="X124" s="41"/>
      <c r="Y124" s="41"/>
      <c r="Z124" s="41"/>
      <c r="AA124" s="41"/>
      <c r="AB124" s="41"/>
      <c r="AC124" s="41"/>
      <c r="AD124" s="41"/>
      <c r="AE124" s="41"/>
      <c r="AT124" s="20" t="s">
        <v>188</v>
      </c>
      <c r="AU124" s="20" t="s">
        <v>83</v>
      </c>
    </row>
    <row r="125" s="2" customFormat="1" ht="24.15" customHeight="1">
      <c r="A125" s="41"/>
      <c r="B125" s="42"/>
      <c r="C125" s="216" t="s">
        <v>308</v>
      </c>
      <c r="D125" s="216" t="s">
        <v>182</v>
      </c>
      <c r="E125" s="217" t="s">
        <v>1897</v>
      </c>
      <c r="F125" s="218" t="s">
        <v>1898</v>
      </c>
      <c r="G125" s="219" t="s">
        <v>350</v>
      </c>
      <c r="H125" s="220">
        <v>51</v>
      </c>
      <c r="I125" s="221"/>
      <c r="J125" s="222">
        <f>ROUND(I125*H125,2)</f>
        <v>0</v>
      </c>
      <c r="K125" s="218" t="s">
        <v>185</v>
      </c>
      <c r="L125" s="47"/>
      <c r="M125" s="223" t="s">
        <v>19</v>
      </c>
      <c r="N125" s="224" t="s">
        <v>45</v>
      </c>
      <c r="O125" s="87"/>
      <c r="P125" s="225">
        <f>O125*H125</f>
        <v>0</v>
      </c>
      <c r="Q125" s="225">
        <v>0</v>
      </c>
      <c r="R125" s="225">
        <f>Q125*H125</f>
        <v>0</v>
      </c>
      <c r="S125" s="225">
        <v>0</v>
      </c>
      <c r="T125" s="226">
        <f>S125*H125</f>
        <v>0</v>
      </c>
      <c r="U125" s="41"/>
      <c r="V125" s="41"/>
      <c r="W125" s="41"/>
      <c r="X125" s="41"/>
      <c r="Y125" s="41"/>
      <c r="Z125" s="41"/>
      <c r="AA125" s="41"/>
      <c r="AB125" s="41"/>
      <c r="AC125" s="41"/>
      <c r="AD125" s="41"/>
      <c r="AE125" s="41"/>
      <c r="AR125" s="227" t="s">
        <v>279</v>
      </c>
      <c r="AT125" s="227" t="s">
        <v>182</v>
      </c>
      <c r="AU125" s="227" t="s">
        <v>83</v>
      </c>
      <c r="AY125" s="20" t="s">
        <v>180</v>
      </c>
      <c r="BE125" s="228">
        <f>IF(N125="základní",J125,0)</f>
        <v>0</v>
      </c>
      <c r="BF125" s="228">
        <f>IF(N125="snížená",J125,0)</f>
        <v>0</v>
      </c>
      <c r="BG125" s="228">
        <f>IF(N125="zákl. přenesená",J125,0)</f>
        <v>0</v>
      </c>
      <c r="BH125" s="228">
        <f>IF(N125="sníž. přenesená",J125,0)</f>
        <v>0</v>
      </c>
      <c r="BI125" s="228">
        <f>IF(N125="nulová",J125,0)</f>
        <v>0</v>
      </c>
      <c r="BJ125" s="20" t="s">
        <v>81</v>
      </c>
      <c r="BK125" s="228">
        <f>ROUND(I125*H125,2)</f>
        <v>0</v>
      </c>
      <c r="BL125" s="20" t="s">
        <v>279</v>
      </c>
      <c r="BM125" s="227" t="s">
        <v>1899</v>
      </c>
    </row>
    <row r="126" s="2" customFormat="1">
      <c r="A126" s="41"/>
      <c r="B126" s="42"/>
      <c r="C126" s="43"/>
      <c r="D126" s="229" t="s">
        <v>188</v>
      </c>
      <c r="E126" s="43"/>
      <c r="F126" s="230" t="s">
        <v>1900</v>
      </c>
      <c r="G126" s="43"/>
      <c r="H126" s="43"/>
      <c r="I126" s="231"/>
      <c r="J126" s="43"/>
      <c r="K126" s="43"/>
      <c r="L126" s="47"/>
      <c r="M126" s="232"/>
      <c r="N126" s="233"/>
      <c r="O126" s="87"/>
      <c r="P126" s="87"/>
      <c r="Q126" s="87"/>
      <c r="R126" s="87"/>
      <c r="S126" s="87"/>
      <c r="T126" s="88"/>
      <c r="U126" s="41"/>
      <c r="V126" s="41"/>
      <c r="W126" s="41"/>
      <c r="X126" s="41"/>
      <c r="Y126" s="41"/>
      <c r="Z126" s="41"/>
      <c r="AA126" s="41"/>
      <c r="AB126" s="41"/>
      <c r="AC126" s="41"/>
      <c r="AD126" s="41"/>
      <c r="AE126" s="41"/>
      <c r="AT126" s="20" t="s">
        <v>188</v>
      </c>
      <c r="AU126" s="20" t="s">
        <v>83</v>
      </c>
    </row>
    <row r="127" s="2" customFormat="1" ht="16.5" customHeight="1">
      <c r="A127" s="41"/>
      <c r="B127" s="42"/>
      <c r="C127" s="216" t="s">
        <v>7</v>
      </c>
      <c r="D127" s="216" t="s">
        <v>182</v>
      </c>
      <c r="E127" s="217" t="s">
        <v>1901</v>
      </c>
      <c r="F127" s="218" t="s">
        <v>1902</v>
      </c>
      <c r="G127" s="219" t="s">
        <v>350</v>
      </c>
      <c r="H127" s="220">
        <v>150</v>
      </c>
      <c r="I127" s="221"/>
      <c r="J127" s="222">
        <f>ROUND(I127*H127,2)</f>
        <v>0</v>
      </c>
      <c r="K127" s="218" t="s">
        <v>185</v>
      </c>
      <c r="L127" s="47"/>
      <c r="M127" s="223" t="s">
        <v>19</v>
      </c>
      <c r="N127" s="224" t="s">
        <v>45</v>
      </c>
      <c r="O127" s="87"/>
      <c r="P127" s="225">
        <f>O127*H127</f>
        <v>0</v>
      </c>
      <c r="Q127" s="225">
        <v>0</v>
      </c>
      <c r="R127" s="225">
        <f>Q127*H127</f>
        <v>0</v>
      </c>
      <c r="S127" s="225">
        <v>0</v>
      </c>
      <c r="T127" s="226">
        <f>S127*H127</f>
        <v>0</v>
      </c>
      <c r="U127" s="41"/>
      <c r="V127" s="41"/>
      <c r="W127" s="41"/>
      <c r="X127" s="41"/>
      <c r="Y127" s="41"/>
      <c r="Z127" s="41"/>
      <c r="AA127" s="41"/>
      <c r="AB127" s="41"/>
      <c r="AC127" s="41"/>
      <c r="AD127" s="41"/>
      <c r="AE127" s="41"/>
      <c r="AR127" s="227" t="s">
        <v>279</v>
      </c>
      <c r="AT127" s="227" t="s">
        <v>182</v>
      </c>
      <c r="AU127" s="227" t="s">
        <v>83</v>
      </c>
      <c r="AY127" s="20" t="s">
        <v>180</v>
      </c>
      <c r="BE127" s="228">
        <f>IF(N127="základní",J127,0)</f>
        <v>0</v>
      </c>
      <c r="BF127" s="228">
        <f>IF(N127="snížená",J127,0)</f>
        <v>0</v>
      </c>
      <c r="BG127" s="228">
        <f>IF(N127="zákl. přenesená",J127,0)</f>
        <v>0</v>
      </c>
      <c r="BH127" s="228">
        <f>IF(N127="sníž. přenesená",J127,0)</f>
        <v>0</v>
      </c>
      <c r="BI127" s="228">
        <f>IF(N127="nulová",J127,0)</f>
        <v>0</v>
      </c>
      <c r="BJ127" s="20" t="s">
        <v>81</v>
      </c>
      <c r="BK127" s="228">
        <f>ROUND(I127*H127,2)</f>
        <v>0</v>
      </c>
      <c r="BL127" s="20" t="s">
        <v>279</v>
      </c>
      <c r="BM127" s="227" t="s">
        <v>1903</v>
      </c>
    </row>
    <row r="128" s="2" customFormat="1">
      <c r="A128" s="41"/>
      <c r="B128" s="42"/>
      <c r="C128" s="43"/>
      <c r="D128" s="229" t="s">
        <v>188</v>
      </c>
      <c r="E128" s="43"/>
      <c r="F128" s="230" t="s">
        <v>1904</v>
      </c>
      <c r="G128" s="43"/>
      <c r="H128" s="43"/>
      <c r="I128" s="231"/>
      <c r="J128" s="43"/>
      <c r="K128" s="43"/>
      <c r="L128" s="47"/>
      <c r="M128" s="232"/>
      <c r="N128" s="233"/>
      <c r="O128" s="87"/>
      <c r="P128" s="87"/>
      <c r="Q128" s="87"/>
      <c r="R128" s="87"/>
      <c r="S128" s="87"/>
      <c r="T128" s="88"/>
      <c r="U128" s="41"/>
      <c r="V128" s="41"/>
      <c r="W128" s="41"/>
      <c r="X128" s="41"/>
      <c r="Y128" s="41"/>
      <c r="Z128" s="41"/>
      <c r="AA128" s="41"/>
      <c r="AB128" s="41"/>
      <c r="AC128" s="41"/>
      <c r="AD128" s="41"/>
      <c r="AE128" s="41"/>
      <c r="AT128" s="20" t="s">
        <v>188</v>
      </c>
      <c r="AU128" s="20" t="s">
        <v>83</v>
      </c>
    </row>
    <row r="129" s="2" customFormat="1" ht="16.5" customHeight="1">
      <c r="A129" s="41"/>
      <c r="B129" s="42"/>
      <c r="C129" s="216" t="s">
        <v>329</v>
      </c>
      <c r="D129" s="216" t="s">
        <v>182</v>
      </c>
      <c r="E129" s="217" t="s">
        <v>1905</v>
      </c>
      <c r="F129" s="218" t="s">
        <v>1906</v>
      </c>
      <c r="G129" s="219" t="s">
        <v>1872</v>
      </c>
      <c r="H129" s="298"/>
      <c r="I129" s="221"/>
      <c r="J129" s="222">
        <f>ROUND(I129*H129,2)</f>
        <v>0</v>
      </c>
      <c r="K129" s="218" t="s">
        <v>185</v>
      </c>
      <c r="L129" s="47"/>
      <c r="M129" s="223" t="s">
        <v>19</v>
      </c>
      <c r="N129" s="224" t="s">
        <v>45</v>
      </c>
      <c r="O129" s="87"/>
      <c r="P129" s="225">
        <f>O129*H129</f>
        <v>0</v>
      </c>
      <c r="Q129" s="225">
        <v>0</v>
      </c>
      <c r="R129" s="225">
        <f>Q129*H129</f>
        <v>0</v>
      </c>
      <c r="S129" s="225">
        <v>0</v>
      </c>
      <c r="T129" s="226">
        <f>S129*H129</f>
        <v>0</v>
      </c>
      <c r="U129" s="41"/>
      <c r="V129" s="41"/>
      <c r="W129" s="41"/>
      <c r="X129" s="41"/>
      <c r="Y129" s="41"/>
      <c r="Z129" s="41"/>
      <c r="AA129" s="41"/>
      <c r="AB129" s="41"/>
      <c r="AC129" s="41"/>
      <c r="AD129" s="41"/>
      <c r="AE129" s="41"/>
      <c r="AR129" s="227" t="s">
        <v>279</v>
      </c>
      <c r="AT129" s="227" t="s">
        <v>182</v>
      </c>
      <c r="AU129" s="227" t="s">
        <v>83</v>
      </c>
      <c r="AY129" s="20" t="s">
        <v>180</v>
      </c>
      <c r="BE129" s="228">
        <f>IF(N129="základní",J129,0)</f>
        <v>0</v>
      </c>
      <c r="BF129" s="228">
        <f>IF(N129="snížená",J129,0)</f>
        <v>0</v>
      </c>
      <c r="BG129" s="228">
        <f>IF(N129="zákl. přenesená",J129,0)</f>
        <v>0</v>
      </c>
      <c r="BH129" s="228">
        <f>IF(N129="sníž. přenesená",J129,0)</f>
        <v>0</v>
      </c>
      <c r="BI129" s="228">
        <f>IF(N129="nulová",J129,0)</f>
        <v>0</v>
      </c>
      <c r="BJ129" s="20" t="s">
        <v>81</v>
      </c>
      <c r="BK129" s="228">
        <f>ROUND(I129*H129,2)</f>
        <v>0</v>
      </c>
      <c r="BL129" s="20" t="s">
        <v>279</v>
      </c>
      <c r="BM129" s="227" t="s">
        <v>1907</v>
      </c>
    </row>
    <row r="130" s="2" customFormat="1">
      <c r="A130" s="41"/>
      <c r="B130" s="42"/>
      <c r="C130" s="43"/>
      <c r="D130" s="229" t="s">
        <v>188</v>
      </c>
      <c r="E130" s="43"/>
      <c r="F130" s="230" t="s">
        <v>1908</v>
      </c>
      <c r="G130" s="43"/>
      <c r="H130" s="43"/>
      <c r="I130" s="231"/>
      <c r="J130" s="43"/>
      <c r="K130" s="43"/>
      <c r="L130" s="47"/>
      <c r="M130" s="232"/>
      <c r="N130" s="233"/>
      <c r="O130" s="87"/>
      <c r="P130" s="87"/>
      <c r="Q130" s="87"/>
      <c r="R130" s="87"/>
      <c r="S130" s="87"/>
      <c r="T130" s="88"/>
      <c r="U130" s="41"/>
      <c r="V130" s="41"/>
      <c r="W130" s="41"/>
      <c r="X130" s="41"/>
      <c r="Y130" s="41"/>
      <c r="Z130" s="41"/>
      <c r="AA130" s="41"/>
      <c r="AB130" s="41"/>
      <c r="AC130" s="41"/>
      <c r="AD130" s="41"/>
      <c r="AE130" s="41"/>
      <c r="AT130" s="20" t="s">
        <v>188</v>
      </c>
      <c r="AU130" s="20" t="s">
        <v>83</v>
      </c>
    </row>
    <row r="131" s="12" customFormat="1" ht="22.8" customHeight="1">
      <c r="A131" s="12"/>
      <c r="B131" s="200"/>
      <c r="C131" s="201"/>
      <c r="D131" s="202" t="s">
        <v>73</v>
      </c>
      <c r="E131" s="214" t="s">
        <v>1656</v>
      </c>
      <c r="F131" s="214" t="s">
        <v>1909</v>
      </c>
      <c r="G131" s="201"/>
      <c r="H131" s="201"/>
      <c r="I131" s="204"/>
      <c r="J131" s="215">
        <f>BK131</f>
        <v>0</v>
      </c>
      <c r="K131" s="201"/>
      <c r="L131" s="206"/>
      <c r="M131" s="207"/>
      <c r="N131" s="208"/>
      <c r="O131" s="208"/>
      <c r="P131" s="209">
        <f>SUM(P132:P149)</f>
        <v>0</v>
      </c>
      <c r="Q131" s="208"/>
      <c r="R131" s="209">
        <f>SUM(R132:R149)</f>
        <v>0</v>
      </c>
      <c r="S131" s="208"/>
      <c r="T131" s="210">
        <f>SUM(T132:T149)</f>
        <v>0</v>
      </c>
      <c r="U131" s="12"/>
      <c r="V131" s="12"/>
      <c r="W131" s="12"/>
      <c r="X131" s="12"/>
      <c r="Y131" s="12"/>
      <c r="Z131" s="12"/>
      <c r="AA131" s="12"/>
      <c r="AB131" s="12"/>
      <c r="AC131" s="12"/>
      <c r="AD131" s="12"/>
      <c r="AE131" s="12"/>
      <c r="AR131" s="211" t="s">
        <v>83</v>
      </c>
      <c r="AT131" s="212" t="s">
        <v>73</v>
      </c>
      <c r="AU131" s="212" t="s">
        <v>81</v>
      </c>
      <c r="AY131" s="211" t="s">
        <v>180</v>
      </c>
      <c r="BK131" s="213">
        <f>SUM(BK132:BK149)</f>
        <v>0</v>
      </c>
    </row>
    <row r="132" s="2" customFormat="1" ht="16.5" customHeight="1">
      <c r="A132" s="41"/>
      <c r="B132" s="42"/>
      <c r="C132" s="216" t="s">
        <v>335</v>
      </c>
      <c r="D132" s="216" t="s">
        <v>182</v>
      </c>
      <c r="E132" s="217" t="s">
        <v>1863</v>
      </c>
      <c r="F132" s="218" t="s">
        <v>1864</v>
      </c>
      <c r="G132" s="219" t="s">
        <v>246</v>
      </c>
      <c r="H132" s="220">
        <v>1</v>
      </c>
      <c r="I132" s="221"/>
      <c r="J132" s="222">
        <f>ROUND(I132*H132,2)</f>
        <v>0</v>
      </c>
      <c r="K132" s="218" t="s">
        <v>185</v>
      </c>
      <c r="L132" s="47"/>
      <c r="M132" s="223" t="s">
        <v>19</v>
      </c>
      <c r="N132" s="224" t="s">
        <v>45</v>
      </c>
      <c r="O132" s="87"/>
      <c r="P132" s="225">
        <f>O132*H132</f>
        <v>0</v>
      </c>
      <c r="Q132" s="225">
        <v>0</v>
      </c>
      <c r="R132" s="225">
        <f>Q132*H132</f>
        <v>0</v>
      </c>
      <c r="S132" s="225">
        <v>0</v>
      </c>
      <c r="T132" s="226">
        <f>S132*H132</f>
        <v>0</v>
      </c>
      <c r="U132" s="41"/>
      <c r="V132" s="41"/>
      <c r="W132" s="41"/>
      <c r="X132" s="41"/>
      <c r="Y132" s="41"/>
      <c r="Z132" s="41"/>
      <c r="AA132" s="41"/>
      <c r="AB132" s="41"/>
      <c r="AC132" s="41"/>
      <c r="AD132" s="41"/>
      <c r="AE132" s="41"/>
      <c r="AR132" s="227" t="s">
        <v>279</v>
      </c>
      <c r="AT132" s="227" t="s">
        <v>182</v>
      </c>
      <c r="AU132" s="227" t="s">
        <v>83</v>
      </c>
      <c r="AY132" s="20" t="s">
        <v>180</v>
      </c>
      <c r="BE132" s="228">
        <f>IF(N132="základní",J132,0)</f>
        <v>0</v>
      </c>
      <c r="BF132" s="228">
        <f>IF(N132="snížená",J132,0)</f>
        <v>0</v>
      </c>
      <c r="BG132" s="228">
        <f>IF(N132="zákl. přenesená",J132,0)</f>
        <v>0</v>
      </c>
      <c r="BH132" s="228">
        <f>IF(N132="sníž. přenesená",J132,0)</f>
        <v>0</v>
      </c>
      <c r="BI132" s="228">
        <f>IF(N132="nulová",J132,0)</f>
        <v>0</v>
      </c>
      <c r="BJ132" s="20" t="s">
        <v>81</v>
      </c>
      <c r="BK132" s="228">
        <f>ROUND(I132*H132,2)</f>
        <v>0</v>
      </c>
      <c r="BL132" s="20" t="s">
        <v>279</v>
      </c>
      <c r="BM132" s="227" t="s">
        <v>1910</v>
      </c>
    </row>
    <row r="133" s="2" customFormat="1">
      <c r="A133" s="41"/>
      <c r="B133" s="42"/>
      <c r="C133" s="43"/>
      <c r="D133" s="229" t="s">
        <v>188</v>
      </c>
      <c r="E133" s="43"/>
      <c r="F133" s="230" t="s">
        <v>1866</v>
      </c>
      <c r="G133" s="43"/>
      <c r="H133" s="43"/>
      <c r="I133" s="231"/>
      <c r="J133" s="43"/>
      <c r="K133" s="43"/>
      <c r="L133" s="47"/>
      <c r="M133" s="232"/>
      <c r="N133" s="233"/>
      <c r="O133" s="87"/>
      <c r="P133" s="87"/>
      <c r="Q133" s="87"/>
      <c r="R133" s="87"/>
      <c r="S133" s="87"/>
      <c r="T133" s="88"/>
      <c r="U133" s="41"/>
      <c r="V133" s="41"/>
      <c r="W133" s="41"/>
      <c r="X133" s="41"/>
      <c r="Y133" s="41"/>
      <c r="Z133" s="41"/>
      <c r="AA133" s="41"/>
      <c r="AB133" s="41"/>
      <c r="AC133" s="41"/>
      <c r="AD133" s="41"/>
      <c r="AE133" s="41"/>
      <c r="AT133" s="20" t="s">
        <v>188</v>
      </c>
      <c r="AU133" s="20" t="s">
        <v>83</v>
      </c>
    </row>
    <row r="134" s="2" customFormat="1" ht="16.5" customHeight="1">
      <c r="A134" s="41"/>
      <c r="B134" s="42"/>
      <c r="C134" s="278" t="s">
        <v>340</v>
      </c>
      <c r="D134" s="278" t="s">
        <v>330</v>
      </c>
      <c r="E134" s="279" t="s">
        <v>1911</v>
      </c>
      <c r="F134" s="280" t="s">
        <v>1912</v>
      </c>
      <c r="G134" s="281" t="s">
        <v>246</v>
      </c>
      <c r="H134" s="282">
        <v>1</v>
      </c>
      <c r="I134" s="283"/>
      <c r="J134" s="284">
        <f>ROUND(I134*H134,2)</f>
        <v>0</v>
      </c>
      <c r="K134" s="280" t="s">
        <v>19</v>
      </c>
      <c r="L134" s="285"/>
      <c r="M134" s="286" t="s">
        <v>19</v>
      </c>
      <c r="N134" s="287" t="s">
        <v>45</v>
      </c>
      <c r="O134" s="87"/>
      <c r="P134" s="225">
        <f>O134*H134</f>
        <v>0</v>
      </c>
      <c r="Q134" s="225">
        <v>0</v>
      </c>
      <c r="R134" s="225">
        <f>Q134*H134</f>
        <v>0</v>
      </c>
      <c r="S134" s="225">
        <v>0</v>
      </c>
      <c r="T134" s="226">
        <f>S134*H134</f>
        <v>0</v>
      </c>
      <c r="U134" s="41"/>
      <c r="V134" s="41"/>
      <c r="W134" s="41"/>
      <c r="X134" s="41"/>
      <c r="Y134" s="41"/>
      <c r="Z134" s="41"/>
      <c r="AA134" s="41"/>
      <c r="AB134" s="41"/>
      <c r="AC134" s="41"/>
      <c r="AD134" s="41"/>
      <c r="AE134" s="41"/>
      <c r="AR134" s="227" t="s">
        <v>409</v>
      </c>
      <c r="AT134" s="227" t="s">
        <v>330</v>
      </c>
      <c r="AU134" s="227" t="s">
        <v>83</v>
      </c>
      <c r="AY134" s="20" t="s">
        <v>180</v>
      </c>
      <c r="BE134" s="228">
        <f>IF(N134="základní",J134,0)</f>
        <v>0</v>
      </c>
      <c r="BF134" s="228">
        <f>IF(N134="snížená",J134,0)</f>
        <v>0</v>
      </c>
      <c r="BG134" s="228">
        <f>IF(N134="zákl. přenesená",J134,0)</f>
        <v>0</v>
      </c>
      <c r="BH134" s="228">
        <f>IF(N134="sníž. přenesená",J134,0)</f>
        <v>0</v>
      </c>
      <c r="BI134" s="228">
        <f>IF(N134="nulová",J134,0)</f>
        <v>0</v>
      </c>
      <c r="BJ134" s="20" t="s">
        <v>81</v>
      </c>
      <c r="BK134" s="228">
        <f>ROUND(I134*H134,2)</f>
        <v>0</v>
      </c>
      <c r="BL134" s="20" t="s">
        <v>279</v>
      </c>
      <c r="BM134" s="227" t="s">
        <v>1913</v>
      </c>
    </row>
    <row r="135" s="2" customFormat="1" ht="16.5" customHeight="1">
      <c r="A135" s="41"/>
      <c r="B135" s="42"/>
      <c r="C135" s="216" t="s">
        <v>347</v>
      </c>
      <c r="D135" s="216" t="s">
        <v>182</v>
      </c>
      <c r="E135" s="217" t="s">
        <v>1914</v>
      </c>
      <c r="F135" s="218" t="s">
        <v>1915</v>
      </c>
      <c r="G135" s="219" t="s">
        <v>350</v>
      </c>
      <c r="H135" s="220">
        <v>4</v>
      </c>
      <c r="I135" s="221"/>
      <c r="J135" s="222">
        <f>ROUND(I135*H135,2)</f>
        <v>0</v>
      </c>
      <c r="K135" s="218" t="s">
        <v>185</v>
      </c>
      <c r="L135" s="47"/>
      <c r="M135" s="223" t="s">
        <v>19</v>
      </c>
      <c r="N135" s="224" t="s">
        <v>45</v>
      </c>
      <c r="O135" s="87"/>
      <c r="P135" s="225">
        <f>O135*H135</f>
        <v>0</v>
      </c>
      <c r="Q135" s="225">
        <v>0</v>
      </c>
      <c r="R135" s="225">
        <f>Q135*H135</f>
        <v>0</v>
      </c>
      <c r="S135" s="225">
        <v>0</v>
      </c>
      <c r="T135" s="226">
        <f>S135*H135</f>
        <v>0</v>
      </c>
      <c r="U135" s="41"/>
      <c r="V135" s="41"/>
      <c r="W135" s="41"/>
      <c r="X135" s="41"/>
      <c r="Y135" s="41"/>
      <c r="Z135" s="41"/>
      <c r="AA135" s="41"/>
      <c r="AB135" s="41"/>
      <c r="AC135" s="41"/>
      <c r="AD135" s="41"/>
      <c r="AE135" s="41"/>
      <c r="AR135" s="227" t="s">
        <v>279</v>
      </c>
      <c r="AT135" s="227" t="s">
        <v>182</v>
      </c>
      <c r="AU135" s="227" t="s">
        <v>83</v>
      </c>
      <c r="AY135" s="20" t="s">
        <v>180</v>
      </c>
      <c r="BE135" s="228">
        <f>IF(N135="základní",J135,0)</f>
        <v>0</v>
      </c>
      <c r="BF135" s="228">
        <f>IF(N135="snížená",J135,0)</f>
        <v>0</v>
      </c>
      <c r="BG135" s="228">
        <f>IF(N135="zákl. přenesená",J135,0)</f>
        <v>0</v>
      </c>
      <c r="BH135" s="228">
        <f>IF(N135="sníž. přenesená",J135,0)</f>
        <v>0</v>
      </c>
      <c r="BI135" s="228">
        <f>IF(N135="nulová",J135,0)</f>
        <v>0</v>
      </c>
      <c r="BJ135" s="20" t="s">
        <v>81</v>
      </c>
      <c r="BK135" s="228">
        <f>ROUND(I135*H135,2)</f>
        <v>0</v>
      </c>
      <c r="BL135" s="20" t="s">
        <v>279</v>
      </c>
      <c r="BM135" s="227" t="s">
        <v>1916</v>
      </c>
    </row>
    <row r="136" s="2" customFormat="1">
      <c r="A136" s="41"/>
      <c r="B136" s="42"/>
      <c r="C136" s="43"/>
      <c r="D136" s="229" t="s">
        <v>188</v>
      </c>
      <c r="E136" s="43"/>
      <c r="F136" s="230" t="s">
        <v>1917</v>
      </c>
      <c r="G136" s="43"/>
      <c r="H136" s="43"/>
      <c r="I136" s="231"/>
      <c r="J136" s="43"/>
      <c r="K136" s="43"/>
      <c r="L136" s="47"/>
      <c r="M136" s="232"/>
      <c r="N136" s="233"/>
      <c r="O136" s="87"/>
      <c r="P136" s="87"/>
      <c r="Q136" s="87"/>
      <c r="R136" s="87"/>
      <c r="S136" s="87"/>
      <c r="T136" s="88"/>
      <c r="U136" s="41"/>
      <c r="V136" s="41"/>
      <c r="W136" s="41"/>
      <c r="X136" s="41"/>
      <c r="Y136" s="41"/>
      <c r="Z136" s="41"/>
      <c r="AA136" s="41"/>
      <c r="AB136" s="41"/>
      <c r="AC136" s="41"/>
      <c r="AD136" s="41"/>
      <c r="AE136" s="41"/>
      <c r="AT136" s="20" t="s">
        <v>188</v>
      </c>
      <c r="AU136" s="20" t="s">
        <v>83</v>
      </c>
    </row>
    <row r="137" s="2" customFormat="1" ht="16.5" customHeight="1">
      <c r="A137" s="41"/>
      <c r="B137" s="42"/>
      <c r="C137" s="216" t="s">
        <v>361</v>
      </c>
      <c r="D137" s="216" t="s">
        <v>182</v>
      </c>
      <c r="E137" s="217" t="s">
        <v>1918</v>
      </c>
      <c r="F137" s="218" t="s">
        <v>1919</v>
      </c>
      <c r="G137" s="219" t="s">
        <v>246</v>
      </c>
      <c r="H137" s="220">
        <v>2</v>
      </c>
      <c r="I137" s="221"/>
      <c r="J137" s="222">
        <f>ROUND(I137*H137,2)</f>
        <v>0</v>
      </c>
      <c r="K137" s="218" t="s">
        <v>185</v>
      </c>
      <c r="L137" s="47"/>
      <c r="M137" s="223" t="s">
        <v>19</v>
      </c>
      <c r="N137" s="224" t="s">
        <v>45</v>
      </c>
      <c r="O137" s="87"/>
      <c r="P137" s="225">
        <f>O137*H137</f>
        <v>0</v>
      </c>
      <c r="Q137" s="225">
        <v>0</v>
      </c>
      <c r="R137" s="225">
        <f>Q137*H137</f>
        <v>0</v>
      </c>
      <c r="S137" s="225">
        <v>0</v>
      </c>
      <c r="T137" s="226">
        <f>S137*H137</f>
        <v>0</v>
      </c>
      <c r="U137" s="41"/>
      <c r="V137" s="41"/>
      <c r="W137" s="41"/>
      <c r="X137" s="41"/>
      <c r="Y137" s="41"/>
      <c r="Z137" s="41"/>
      <c r="AA137" s="41"/>
      <c r="AB137" s="41"/>
      <c r="AC137" s="41"/>
      <c r="AD137" s="41"/>
      <c r="AE137" s="41"/>
      <c r="AR137" s="227" t="s">
        <v>279</v>
      </c>
      <c r="AT137" s="227" t="s">
        <v>182</v>
      </c>
      <c r="AU137" s="227" t="s">
        <v>83</v>
      </c>
      <c r="AY137" s="20" t="s">
        <v>180</v>
      </c>
      <c r="BE137" s="228">
        <f>IF(N137="základní",J137,0)</f>
        <v>0</v>
      </c>
      <c r="BF137" s="228">
        <f>IF(N137="snížená",J137,0)</f>
        <v>0</v>
      </c>
      <c r="BG137" s="228">
        <f>IF(N137="zákl. přenesená",J137,0)</f>
        <v>0</v>
      </c>
      <c r="BH137" s="228">
        <f>IF(N137="sníž. přenesená",J137,0)</f>
        <v>0</v>
      </c>
      <c r="BI137" s="228">
        <f>IF(N137="nulová",J137,0)</f>
        <v>0</v>
      </c>
      <c r="BJ137" s="20" t="s">
        <v>81</v>
      </c>
      <c r="BK137" s="228">
        <f>ROUND(I137*H137,2)</f>
        <v>0</v>
      </c>
      <c r="BL137" s="20" t="s">
        <v>279</v>
      </c>
      <c r="BM137" s="227" t="s">
        <v>1920</v>
      </c>
    </row>
    <row r="138" s="2" customFormat="1">
      <c r="A138" s="41"/>
      <c r="B138" s="42"/>
      <c r="C138" s="43"/>
      <c r="D138" s="229" t="s">
        <v>188</v>
      </c>
      <c r="E138" s="43"/>
      <c r="F138" s="230" t="s">
        <v>1921</v>
      </c>
      <c r="G138" s="43"/>
      <c r="H138" s="43"/>
      <c r="I138" s="231"/>
      <c r="J138" s="43"/>
      <c r="K138" s="43"/>
      <c r="L138" s="47"/>
      <c r="M138" s="232"/>
      <c r="N138" s="233"/>
      <c r="O138" s="87"/>
      <c r="P138" s="87"/>
      <c r="Q138" s="87"/>
      <c r="R138" s="87"/>
      <c r="S138" s="87"/>
      <c r="T138" s="88"/>
      <c r="U138" s="41"/>
      <c r="V138" s="41"/>
      <c r="W138" s="41"/>
      <c r="X138" s="41"/>
      <c r="Y138" s="41"/>
      <c r="Z138" s="41"/>
      <c r="AA138" s="41"/>
      <c r="AB138" s="41"/>
      <c r="AC138" s="41"/>
      <c r="AD138" s="41"/>
      <c r="AE138" s="41"/>
      <c r="AT138" s="20" t="s">
        <v>188</v>
      </c>
      <c r="AU138" s="20" t="s">
        <v>83</v>
      </c>
    </row>
    <row r="139" s="2" customFormat="1" ht="16.5" customHeight="1">
      <c r="A139" s="41"/>
      <c r="B139" s="42"/>
      <c r="C139" s="216" t="s">
        <v>369</v>
      </c>
      <c r="D139" s="216" t="s">
        <v>182</v>
      </c>
      <c r="E139" s="217" t="s">
        <v>1922</v>
      </c>
      <c r="F139" s="218" t="s">
        <v>1923</v>
      </c>
      <c r="G139" s="219" t="s">
        <v>246</v>
      </c>
      <c r="H139" s="220">
        <v>1</v>
      </c>
      <c r="I139" s="221"/>
      <c r="J139" s="222">
        <f>ROUND(I139*H139,2)</f>
        <v>0</v>
      </c>
      <c r="K139" s="218" t="s">
        <v>185</v>
      </c>
      <c r="L139" s="47"/>
      <c r="M139" s="223" t="s">
        <v>19</v>
      </c>
      <c r="N139" s="224" t="s">
        <v>45</v>
      </c>
      <c r="O139" s="87"/>
      <c r="P139" s="225">
        <f>O139*H139</f>
        <v>0</v>
      </c>
      <c r="Q139" s="225">
        <v>0</v>
      </c>
      <c r="R139" s="225">
        <f>Q139*H139</f>
        <v>0</v>
      </c>
      <c r="S139" s="225">
        <v>0</v>
      </c>
      <c r="T139" s="226">
        <f>S139*H139</f>
        <v>0</v>
      </c>
      <c r="U139" s="41"/>
      <c r="V139" s="41"/>
      <c r="W139" s="41"/>
      <c r="X139" s="41"/>
      <c r="Y139" s="41"/>
      <c r="Z139" s="41"/>
      <c r="AA139" s="41"/>
      <c r="AB139" s="41"/>
      <c r="AC139" s="41"/>
      <c r="AD139" s="41"/>
      <c r="AE139" s="41"/>
      <c r="AR139" s="227" t="s">
        <v>279</v>
      </c>
      <c r="AT139" s="227" t="s">
        <v>182</v>
      </c>
      <c r="AU139" s="227" t="s">
        <v>83</v>
      </c>
      <c r="AY139" s="20" t="s">
        <v>180</v>
      </c>
      <c r="BE139" s="228">
        <f>IF(N139="základní",J139,0)</f>
        <v>0</v>
      </c>
      <c r="BF139" s="228">
        <f>IF(N139="snížená",J139,0)</f>
        <v>0</v>
      </c>
      <c r="BG139" s="228">
        <f>IF(N139="zákl. přenesená",J139,0)</f>
        <v>0</v>
      </c>
      <c r="BH139" s="228">
        <f>IF(N139="sníž. přenesená",J139,0)</f>
        <v>0</v>
      </c>
      <c r="BI139" s="228">
        <f>IF(N139="nulová",J139,0)</f>
        <v>0</v>
      </c>
      <c r="BJ139" s="20" t="s">
        <v>81</v>
      </c>
      <c r="BK139" s="228">
        <f>ROUND(I139*H139,2)</f>
        <v>0</v>
      </c>
      <c r="BL139" s="20" t="s">
        <v>279</v>
      </c>
      <c r="BM139" s="227" t="s">
        <v>1924</v>
      </c>
    </row>
    <row r="140" s="2" customFormat="1">
      <c r="A140" s="41"/>
      <c r="B140" s="42"/>
      <c r="C140" s="43"/>
      <c r="D140" s="229" t="s">
        <v>188</v>
      </c>
      <c r="E140" s="43"/>
      <c r="F140" s="230" t="s">
        <v>1925</v>
      </c>
      <c r="G140" s="43"/>
      <c r="H140" s="43"/>
      <c r="I140" s="231"/>
      <c r="J140" s="43"/>
      <c r="K140" s="43"/>
      <c r="L140" s="47"/>
      <c r="M140" s="232"/>
      <c r="N140" s="233"/>
      <c r="O140" s="87"/>
      <c r="P140" s="87"/>
      <c r="Q140" s="87"/>
      <c r="R140" s="87"/>
      <c r="S140" s="87"/>
      <c r="T140" s="88"/>
      <c r="U140" s="41"/>
      <c r="V140" s="41"/>
      <c r="W140" s="41"/>
      <c r="X140" s="41"/>
      <c r="Y140" s="41"/>
      <c r="Z140" s="41"/>
      <c r="AA140" s="41"/>
      <c r="AB140" s="41"/>
      <c r="AC140" s="41"/>
      <c r="AD140" s="41"/>
      <c r="AE140" s="41"/>
      <c r="AT140" s="20" t="s">
        <v>188</v>
      </c>
      <c r="AU140" s="20" t="s">
        <v>83</v>
      </c>
    </row>
    <row r="141" s="2" customFormat="1" ht="16.5" customHeight="1">
      <c r="A141" s="41"/>
      <c r="B141" s="42"/>
      <c r="C141" s="278" t="s">
        <v>378</v>
      </c>
      <c r="D141" s="278" t="s">
        <v>330</v>
      </c>
      <c r="E141" s="279" t="s">
        <v>1926</v>
      </c>
      <c r="F141" s="280" t="s">
        <v>1927</v>
      </c>
      <c r="G141" s="281" t="s">
        <v>1272</v>
      </c>
      <c r="H141" s="282">
        <v>1</v>
      </c>
      <c r="I141" s="283"/>
      <c r="J141" s="284">
        <f>ROUND(I141*H141,2)</f>
        <v>0</v>
      </c>
      <c r="K141" s="280" t="s">
        <v>202</v>
      </c>
      <c r="L141" s="285"/>
      <c r="M141" s="286" t="s">
        <v>19</v>
      </c>
      <c r="N141" s="287" t="s">
        <v>45</v>
      </c>
      <c r="O141" s="87"/>
      <c r="P141" s="225">
        <f>O141*H141</f>
        <v>0</v>
      </c>
      <c r="Q141" s="225">
        <v>0</v>
      </c>
      <c r="R141" s="225">
        <f>Q141*H141</f>
        <v>0</v>
      </c>
      <c r="S141" s="225">
        <v>0</v>
      </c>
      <c r="T141" s="226">
        <f>S141*H141</f>
        <v>0</v>
      </c>
      <c r="U141" s="41"/>
      <c r="V141" s="41"/>
      <c r="W141" s="41"/>
      <c r="X141" s="41"/>
      <c r="Y141" s="41"/>
      <c r="Z141" s="41"/>
      <c r="AA141" s="41"/>
      <c r="AB141" s="41"/>
      <c r="AC141" s="41"/>
      <c r="AD141" s="41"/>
      <c r="AE141" s="41"/>
      <c r="AR141" s="227" t="s">
        <v>409</v>
      </c>
      <c r="AT141" s="227" t="s">
        <v>330</v>
      </c>
      <c r="AU141" s="227" t="s">
        <v>83</v>
      </c>
      <c r="AY141" s="20" t="s">
        <v>180</v>
      </c>
      <c r="BE141" s="228">
        <f>IF(N141="základní",J141,0)</f>
        <v>0</v>
      </c>
      <c r="BF141" s="228">
        <f>IF(N141="snížená",J141,0)</f>
        <v>0</v>
      </c>
      <c r="BG141" s="228">
        <f>IF(N141="zákl. přenesená",J141,0)</f>
        <v>0</v>
      </c>
      <c r="BH141" s="228">
        <f>IF(N141="sníž. přenesená",J141,0)</f>
        <v>0</v>
      </c>
      <c r="BI141" s="228">
        <f>IF(N141="nulová",J141,0)</f>
        <v>0</v>
      </c>
      <c r="BJ141" s="20" t="s">
        <v>81</v>
      </c>
      <c r="BK141" s="228">
        <f>ROUND(I141*H141,2)</f>
        <v>0</v>
      </c>
      <c r="BL141" s="20" t="s">
        <v>279</v>
      </c>
      <c r="BM141" s="227" t="s">
        <v>1928</v>
      </c>
    </row>
    <row r="142" s="2" customFormat="1" ht="16.5" customHeight="1">
      <c r="A142" s="41"/>
      <c r="B142" s="42"/>
      <c r="C142" s="216" t="s">
        <v>383</v>
      </c>
      <c r="D142" s="216" t="s">
        <v>182</v>
      </c>
      <c r="E142" s="217" t="s">
        <v>1929</v>
      </c>
      <c r="F142" s="218" t="s">
        <v>1930</v>
      </c>
      <c r="G142" s="219" t="s">
        <v>246</v>
      </c>
      <c r="H142" s="220">
        <v>2</v>
      </c>
      <c r="I142" s="221"/>
      <c r="J142" s="222">
        <f>ROUND(I142*H142,2)</f>
        <v>0</v>
      </c>
      <c r="K142" s="218" t="s">
        <v>185</v>
      </c>
      <c r="L142" s="47"/>
      <c r="M142" s="223" t="s">
        <v>19</v>
      </c>
      <c r="N142" s="224" t="s">
        <v>45</v>
      </c>
      <c r="O142" s="87"/>
      <c r="P142" s="225">
        <f>O142*H142</f>
        <v>0</v>
      </c>
      <c r="Q142" s="225">
        <v>0</v>
      </c>
      <c r="R142" s="225">
        <f>Q142*H142</f>
        <v>0</v>
      </c>
      <c r="S142" s="225">
        <v>0</v>
      </c>
      <c r="T142" s="226">
        <f>S142*H142</f>
        <v>0</v>
      </c>
      <c r="U142" s="41"/>
      <c r="V142" s="41"/>
      <c r="W142" s="41"/>
      <c r="X142" s="41"/>
      <c r="Y142" s="41"/>
      <c r="Z142" s="41"/>
      <c r="AA142" s="41"/>
      <c r="AB142" s="41"/>
      <c r="AC142" s="41"/>
      <c r="AD142" s="41"/>
      <c r="AE142" s="41"/>
      <c r="AR142" s="227" t="s">
        <v>279</v>
      </c>
      <c r="AT142" s="227" t="s">
        <v>182</v>
      </c>
      <c r="AU142" s="227" t="s">
        <v>83</v>
      </c>
      <c r="AY142" s="20" t="s">
        <v>180</v>
      </c>
      <c r="BE142" s="228">
        <f>IF(N142="základní",J142,0)</f>
        <v>0</v>
      </c>
      <c r="BF142" s="228">
        <f>IF(N142="snížená",J142,0)</f>
        <v>0</v>
      </c>
      <c r="BG142" s="228">
        <f>IF(N142="zákl. přenesená",J142,0)</f>
        <v>0</v>
      </c>
      <c r="BH142" s="228">
        <f>IF(N142="sníž. přenesená",J142,0)</f>
        <v>0</v>
      </c>
      <c r="BI142" s="228">
        <f>IF(N142="nulová",J142,0)</f>
        <v>0</v>
      </c>
      <c r="BJ142" s="20" t="s">
        <v>81</v>
      </c>
      <c r="BK142" s="228">
        <f>ROUND(I142*H142,2)</f>
        <v>0</v>
      </c>
      <c r="BL142" s="20" t="s">
        <v>279</v>
      </c>
      <c r="BM142" s="227" t="s">
        <v>1931</v>
      </c>
    </row>
    <row r="143" s="2" customFormat="1">
      <c r="A143" s="41"/>
      <c r="B143" s="42"/>
      <c r="C143" s="43"/>
      <c r="D143" s="229" t="s">
        <v>188</v>
      </c>
      <c r="E143" s="43"/>
      <c r="F143" s="230" t="s">
        <v>1932</v>
      </c>
      <c r="G143" s="43"/>
      <c r="H143" s="43"/>
      <c r="I143" s="231"/>
      <c r="J143" s="43"/>
      <c r="K143" s="43"/>
      <c r="L143" s="47"/>
      <c r="M143" s="232"/>
      <c r="N143" s="233"/>
      <c r="O143" s="87"/>
      <c r="P143" s="87"/>
      <c r="Q143" s="87"/>
      <c r="R143" s="87"/>
      <c r="S143" s="87"/>
      <c r="T143" s="88"/>
      <c r="U143" s="41"/>
      <c r="V143" s="41"/>
      <c r="W143" s="41"/>
      <c r="X143" s="41"/>
      <c r="Y143" s="41"/>
      <c r="Z143" s="41"/>
      <c r="AA143" s="41"/>
      <c r="AB143" s="41"/>
      <c r="AC143" s="41"/>
      <c r="AD143" s="41"/>
      <c r="AE143" s="41"/>
      <c r="AT143" s="20" t="s">
        <v>188</v>
      </c>
      <c r="AU143" s="20" t="s">
        <v>83</v>
      </c>
    </row>
    <row r="144" s="2" customFormat="1" ht="16.5" customHeight="1">
      <c r="A144" s="41"/>
      <c r="B144" s="42"/>
      <c r="C144" s="216" t="s">
        <v>389</v>
      </c>
      <c r="D144" s="216" t="s">
        <v>182</v>
      </c>
      <c r="E144" s="217" t="s">
        <v>1933</v>
      </c>
      <c r="F144" s="218" t="s">
        <v>1934</v>
      </c>
      <c r="G144" s="219" t="s">
        <v>246</v>
      </c>
      <c r="H144" s="220">
        <v>16</v>
      </c>
      <c r="I144" s="221"/>
      <c r="J144" s="222">
        <f>ROUND(I144*H144,2)</f>
        <v>0</v>
      </c>
      <c r="K144" s="218" t="s">
        <v>185</v>
      </c>
      <c r="L144" s="47"/>
      <c r="M144" s="223" t="s">
        <v>19</v>
      </c>
      <c r="N144" s="224" t="s">
        <v>45</v>
      </c>
      <c r="O144" s="87"/>
      <c r="P144" s="225">
        <f>O144*H144</f>
        <v>0</v>
      </c>
      <c r="Q144" s="225">
        <v>0</v>
      </c>
      <c r="R144" s="225">
        <f>Q144*H144</f>
        <v>0</v>
      </c>
      <c r="S144" s="225">
        <v>0</v>
      </c>
      <c r="T144" s="226">
        <f>S144*H144</f>
        <v>0</v>
      </c>
      <c r="U144" s="41"/>
      <c r="V144" s="41"/>
      <c r="W144" s="41"/>
      <c r="X144" s="41"/>
      <c r="Y144" s="41"/>
      <c r="Z144" s="41"/>
      <c r="AA144" s="41"/>
      <c r="AB144" s="41"/>
      <c r="AC144" s="41"/>
      <c r="AD144" s="41"/>
      <c r="AE144" s="41"/>
      <c r="AR144" s="227" t="s">
        <v>279</v>
      </c>
      <c r="AT144" s="227" t="s">
        <v>182</v>
      </c>
      <c r="AU144" s="227" t="s">
        <v>83</v>
      </c>
      <c r="AY144" s="20" t="s">
        <v>180</v>
      </c>
      <c r="BE144" s="228">
        <f>IF(N144="základní",J144,0)</f>
        <v>0</v>
      </c>
      <c r="BF144" s="228">
        <f>IF(N144="snížená",J144,0)</f>
        <v>0</v>
      </c>
      <c r="BG144" s="228">
        <f>IF(N144="zákl. přenesená",J144,0)</f>
        <v>0</v>
      </c>
      <c r="BH144" s="228">
        <f>IF(N144="sníž. přenesená",J144,0)</f>
        <v>0</v>
      </c>
      <c r="BI144" s="228">
        <f>IF(N144="nulová",J144,0)</f>
        <v>0</v>
      </c>
      <c r="BJ144" s="20" t="s">
        <v>81</v>
      </c>
      <c r="BK144" s="228">
        <f>ROUND(I144*H144,2)</f>
        <v>0</v>
      </c>
      <c r="BL144" s="20" t="s">
        <v>279</v>
      </c>
      <c r="BM144" s="227" t="s">
        <v>1935</v>
      </c>
    </row>
    <row r="145" s="2" customFormat="1">
      <c r="A145" s="41"/>
      <c r="B145" s="42"/>
      <c r="C145" s="43"/>
      <c r="D145" s="229" t="s">
        <v>188</v>
      </c>
      <c r="E145" s="43"/>
      <c r="F145" s="230" t="s">
        <v>1936</v>
      </c>
      <c r="G145" s="43"/>
      <c r="H145" s="43"/>
      <c r="I145" s="231"/>
      <c r="J145" s="43"/>
      <c r="K145" s="43"/>
      <c r="L145" s="47"/>
      <c r="M145" s="232"/>
      <c r="N145" s="233"/>
      <c r="O145" s="87"/>
      <c r="P145" s="87"/>
      <c r="Q145" s="87"/>
      <c r="R145" s="87"/>
      <c r="S145" s="87"/>
      <c r="T145" s="88"/>
      <c r="U145" s="41"/>
      <c r="V145" s="41"/>
      <c r="W145" s="41"/>
      <c r="X145" s="41"/>
      <c r="Y145" s="41"/>
      <c r="Z145" s="41"/>
      <c r="AA145" s="41"/>
      <c r="AB145" s="41"/>
      <c r="AC145" s="41"/>
      <c r="AD145" s="41"/>
      <c r="AE145" s="41"/>
      <c r="AT145" s="20" t="s">
        <v>188</v>
      </c>
      <c r="AU145" s="20" t="s">
        <v>83</v>
      </c>
    </row>
    <row r="146" s="2" customFormat="1" ht="16.5" customHeight="1">
      <c r="A146" s="41"/>
      <c r="B146" s="42"/>
      <c r="C146" s="216" t="s">
        <v>394</v>
      </c>
      <c r="D146" s="216" t="s">
        <v>182</v>
      </c>
      <c r="E146" s="217" t="s">
        <v>1937</v>
      </c>
      <c r="F146" s="218" t="s">
        <v>1938</v>
      </c>
      <c r="G146" s="219" t="s">
        <v>246</v>
      </c>
      <c r="H146" s="220">
        <v>16</v>
      </c>
      <c r="I146" s="221"/>
      <c r="J146" s="222">
        <f>ROUND(I146*H146,2)</f>
        <v>0</v>
      </c>
      <c r="K146" s="218" t="s">
        <v>185</v>
      </c>
      <c r="L146" s="47"/>
      <c r="M146" s="223" t="s">
        <v>19</v>
      </c>
      <c r="N146" s="224" t="s">
        <v>45</v>
      </c>
      <c r="O146" s="87"/>
      <c r="P146" s="225">
        <f>O146*H146</f>
        <v>0</v>
      </c>
      <c r="Q146" s="225">
        <v>0</v>
      </c>
      <c r="R146" s="225">
        <f>Q146*H146</f>
        <v>0</v>
      </c>
      <c r="S146" s="225">
        <v>0</v>
      </c>
      <c r="T146" s="226">
        <f>S146*H146</f>
        <v>0</v>
      </c>
      <c r="U146" s="41"/>
      <c r="V146" s="41"/>
      <c r="W146" s="41"/>
      <c r="X146" s="41"/>
      <c r="Y146" s="41"/>
      <c r="Z146" s="41"/>
      <c r="AA146" s="41"/>
      <c r="AB146" s="41"/>
      <c r="AC146" s="41"/>
      <c r="AD146" s="41"/>
      <c r="AE146" s="41"/>
      <c r="AR146" s="227" t="s">
        <v>279</v>
      </c>
      <c r="AT146" s="227" t="s">
        <v>182</v>
      </c>
      <c r="AU146" s="227" t="s">
        <v>83</v>
      </c>
      <c r="AY146" s="20" t="s">
        <v>180</v>
      </c>
      <c r="BE146" s="228">
        <f>IF(N146="základní",J146,0)</f>
        <v>0</v>
      </c>
      <c r="BF146" s="228">
        <f>IF(N146="snížená",J146,0)</f>
        <v>0</v>
      </c>
      <c r="BG146" s="228">
        <f>IF(N146="zákl. přenesená",J146,0)</f>
        <v>0</v>
      </c>
      <c r="BH146" s="228">
        <f>IF(N146="sníž. přenesená",J146,0)</f>
        <v>0</v>
      </c>
      <c r="BI146" s="228">
        <f>IF(N146="nulová",J146,0)</f>
        <v>0</v>
      </c>
      <c r="BJ146" s="20" t="s">
        <v>81</v>
      </c>
      <c r="BK146" s="228">
        <f>ROUND(I146*H146,2)</f>
        <v>0</v>
      </c>
      <c r="BL146" s="20" t="s">
        <v>279</v>
      </c>
      <c r="BM146" s="227" t="s">
        <v>1939</v>
      </c>
    </row>
    <row r="147" s="2" customFormat="1">
      <c r="A147" s="41"/>
      <c r="B147" s="42"/>
      <c r="C147" s="43"/>
      <c r="D147" s="229" t="s">
        <v>188</v>
      </c>
      <c r="E147" s="43"/>
      <c r="F147" s="230" t="s">
        <v>1940</v>
      </c>
      <c r="G147" s="43"/>
      <c r="H147" s="43"/>
      <c r="I147" s="231"/>
      <c r="J147" s="43"/>
      <c r="K147" s="43"/>
      <c r="L147" s="47"/>
      <c r="M147" s="232"/>
      <c r="N147" s="233"/>
      <c r="O147" s="87"/>
      <c r="P147" s="87"/>
      <c r="Q147" s="87"/>
      <c r="R147" s="87"/>
      <c r="S147" s="87"/>
      <c r="T147" s="88"/>
      <c r="U147" s="41"/>
      <c r="V147" s="41"/>
      <c r="W147" s="41"/>
      <c r="X147" s="41"/>
      <c r="Y147" s="41"/>
      <c r="Z147" s="41"/>
      <c r="AA147" s="41"/>
      <c r="AB147" s="41"/>
      <c r="AC147" s="41"/>
      <c r="AD147" s="41"/>
      <c r="AE147" s="41"/>
      <c r="AT147" s="20" t="s">
        <v>188</v>
      </c>
      <c r="AU147" s="20" t="s">
        <v>83</v>
      </c>
    </row>
    <row r="148" s="2" customFormat="1" ht="16.5" customHeight="1">
      <c r="A148" s="41"/>
      <c r="B148" s="42"/>
      <c r="C148" s="216" t="s">
        <v>409</v>
      </c>
      <c r="D148" s="216" t="s">
        <v>182</v>
      </c>
      <c r="E148" s="217" t="s">
        <v>1941</v>
      </c>
      <c r="F148" s="218" t="s">
        <v>1942</v>
      </c>
      <c r="G148" s="219" t="s">
        <v>1872</v>
      </c>
      <c r="H148" s="298"/>
      <c r="I148" s="221"/>
      <c r="J148" s="222">
        <f>ROUND(I148*H148,2)</f>
        <v>0</v>
      </c>
      <c r="K148" s="218" t="s">
        <v>185</v>
      </c>
      <c r="L148" s="47"/>
      <c r="M148" s="223" t="s">
        <v>19</v>
      </c>
      <c r="N148" s="224" t="s">
        <v>45</v>
      </c>
      <c r="O148" s="87"/>
      <c r="P148" s="225">
        <f>O148*H148</f>
        <v>0</v>
      </c>
      <c r="Q148" s="225">
        <v>0</v>
      </c>
      <c r="R148" s="225">
        <f>Q148*H148</f>
        <v>0</v>
      </c>
      <c r="S148" s="225">
        <v>0</v>
      </c>
      <c r="T148" s="226">
        <f>S148*H148</f>
        <v>0</v>
      </c>
      <c r="U148" s="41"/>
      <c r="V148" s="41"/>
      <c r="W148" s="41"/>
      <c r="X148" s="41"/>
      <c r="Y148" s="41"/>
      <c r="Z148" s="41"/>
      <c r="AA148" s="41"/>
      <c r="AB148" s="41"/>
      <c r="AC148" s="41"/>
      <c r="AD148" s="41"/>
      <c r="AE148" s="41"/>
      <c r="AR148" s="227" t="s">
        <v>279</v>
      </c>
      <c r="AT148" s="227" t="s">
        <v>182</v>
      </c>
      <c r="AU148" s="227" t="s">
        <v>83</v>
      </c>
      <c r="AY148" s="20" t="s">
        <v>180</v>
      </c>
      <c r="BE148" s="228">
        <f>IF(N148="základní",J148,0)</f>
        <v>0</v>
      </c>
      <c r="BF148" s="228">
        <f>IF(N148="snížená",J148,0)</f>
        <v>0</v>
      </c>
      <c r="BG148" s="228">
        <f>IF(N148="zákl. přenesená",J148,0)</f>
        <v>0</v>
      </c>
      <c r="BH148" s="228">
        <f>IF(N148="sníž. přenesená",J148,0)</f>
        <v>0</v>
      </c>
      <c r="BI148" s="228">
        <f>IF(N148="nulová",J148,0)</f>
        <v>0</v>
      </c>
      <c r="BJ148" s="20" t="s">
        <v>81</v>
      </c>
      <c r="BK148" s="228">
        <f>ROUND(I148*H148,2)</f>
        <v>0</v>
      </c>
      <c r="BL148" s="20" t="s">
        <v>279</v>
      </c>
      <c r="BM148" s="227" t="s">
        <v>1943</v>
      </c>
    </row>
    <row r="149" s="2" customFormat="1">
      <c r="A149" s="41"/>
      <c r="B149" s="42"/>
      <c r="C149" s="43"/>
      <c r="D149" s="229" t="s">
        <v>188</v>
      </c>
      <c r="E149" s="43"/>
      <c r="F149" s="230" t="s">
        <v>1944</v>
      </c>
      <c r="G149" s="43"/>
      <c r="H149" s="43"/>
      <c r="I149" s="231"/>
      <c r="J149" s="43"/>
      <c r="K149" s="43"/>
      <c r="L149" s="47"/>
      <c r="M149" s="232"/>
      <c r="N149" s="233"/>
      <c r="O149" s="87"/>
      <c r="P149" s="87"/>
      <c r="Q149" s="87"/>
      <c r="R149" s="87"/>
      <c r="S149" s="87"/>
      <c r="T149" s="88"/>
      <c r="U149" s="41"/>
      <c r="V149" s="41"/>
      <c r="W149" s="41"/>
      <c r="X149" s="41"/>
      <c r="Y149" s="41"/>
      <c r="Z149" s="41"/>
      <c r="AA149" s="41"/>
      <c r="AB149" s="41"/>
      <c r="AC149" s="41"/>
      <c r="AD149" s="41"/>
      <c r="AE149" s="41"/>
      <c r="AT149" s="20" t="s">
        <v>188</v>
      </c>
      <c r="AU149" s="20" t="s">
        <v>83</v>
      </c>
    </row>
    <row r="150" s="12" customFormat="1" ht="22.8" customHeight="1">
      <c r="A150" s="12"/>
      <c r="B150" s="200"/>
      <c r="C150" s="201"/>
      <c r="D150" s="202" t="s">
        <v>73</v>
      </c>
      <c r="E150" s="214" t="s">
        <v>1945</v>
      </c>
      <c r="F150" s="214" t="s">
        <v>1946</v>
      </c>
      <c r="G150" s="201"/>
      <c r="H150" s="201"/>
      <c r="I150" s="204"/>
      <c r="J150" s="215">
        <f>BK150</f>
        <v>0</v>
      </c>
      <c r="K150" s="201"/>
      <c r="L150" s="206"/>
      <c r="M150" s="207"/>
      <c r="N150" s="208"/>
      <c r="O150" s="208"/>
      <c r="P150" s="209">
        <f>SUM(P151:P164)</f>
        <v>0</v>
      </c>
      <c r="Q150" s="208"/>
      <c r="R150" s="209">
        <f>SUM(R151:R164)</f>
        <v>0</v>
      </c>
      <c r="S150" s="208"/>
      <c r="T150" s="210">
        <f>SUM(T151:T164)</f>
        <v>0</v>
      </c>
      <c r="U150" s="12"/>
      <c r="V150" s="12"/>
      <c r="W150" s="12"/>
      <c r="X150" s="12"/>
      <c r="Y150" s="12"/>
      <c r="Z150" s="12"/>
      <c r="AA150" s="12"/>
      <c r="AB150" s="12"/>
      <c r="AC150" s="12"/>
      <c r="AD150" s="12"/>
      <c r="AE150" s="12"/>
      <c r="AR150" s="211" t="s">
        <v>83</v>
      </c>
      <c r="AT150" s="212" t="s">
        <v>73</v>
      </c>
      <c r="AU150" s="212" t="s">
        <v>81</v>
      </c>
      <c r="AY150" s="211" t="s">
        <v>180</v>
      </c>
      <c r="BK150" s="213">
        <f>SUM(BK151:BK164)</f>
        <v>0</v>
      </c>
    </row>
    <row r="151" s="2" customFormat="1" ht="21.75" customHeight="1">
      <c r="A151" s="41"/>
      <c r="B151" s="42"/>
      <c r="C151" s="216" t="s">
        <v>418</v>
      </c>
      <c r="D151" s="216" t="s">
        <v>182</v>
      </c>
      <c r="E151" s="217" t="s">
        <v>1947</v>
      </c>
      <c r="F151" s="218" t="s">
        <v>1948</v>
      </c>
      <c r="G151" s="219" t="s">
        <v>246</v>
      </c>
      <c r="H151" s="220">
        <v>1</v>
      </c>
      <c r="I151" s="221"/>
      <c r="J151" s="222">
        <f>ROUND(I151*H151,2)</f>
        <v>0</v>
      </c>
      <c r="K151" s="218" t="s">
        <v>185</v>
      </c>
      <c r="L151" s="47"/>
      <c r="M151" s="223" t="s">
        <v>19</v>
      </c>
      <c r="N151" s="224" t="s">
        <v>45</v>
      </c>
      <c r="O151" s="87"/>
      <c r="P151" s="225">
        <f>O151*H151</f>
        <v>0</v>
      </c>
      <c r="Q151" s="225">
        <v>0</v>
      </c>
      <c r="R151" s="225">
        <f>Q151*H151</f>
        <v>0</v>
      </c>
      <c r="S151" s="225">
        <v>0</v>
      </c>
      <c r="T151" s="226">
        <f>S151*H151</f>
        <v>0</v>
      </c>
      <c r="U151" s="41"/>
      <c r="V151" s="41"/>
      <c r="W151" s="41"/>
      <c r="X151" s="41"/>
      <c r="Y151" s="41"/>
      <c r="Z151" s="41"/>
      <c r="AA151" s="41"/>
      <c r="AB151" s="41"/>
      <c r="AC151" s="41"/>
      <c r="AD151" s="41"/>
      <c r="AE151" s="41"/>
      <c r="AR151" s="227" t="s">
        <v>279</v>
      </c>
      <c r="AT151" s="227" t="s">
        <v>182</v>
      </c>
      <c r="AU151" s="227" t="s">
        <v>83</v>
      </c>
      <c r="AY151" s="20" t="s">
        <v>180</v>
      </c>
      <c r="BE151" s="228">
        <f>IF(N151="základní",J151,0)</f>
        <v>0</v>
      </c>
      <c r="BF151" s="228">
        <f>IF(N151="snížená",J151,0)</f>
        <v>0</v>
      </c>
      <c r="BG151" s="228">
        <f>IF(N151="zákl. přenesená",J151,0)</f>
        <v>0</v>
      </c>
      <c r="BH151" s="228">
        <f>IF(N151="sníž. přenesená",J151,0)</f>
        <v>0</v>
      </c>
      <c r="BI151" s="228">
        <f>IF(N151="nulová",J151,0)</f>
        <v>0</v>
      </c>
      <c r="BJ151" s="20" t="s">
        <v>81</v>
      </c>
      <c r="BK151" s="228">
        <f>ROUND(I151*H151,2)</f>
        <v>0</v>
      </c>
      <c r="BL151" s="20" t="s">
        <v>279</v>
      </c>
      <c r="BM151" s="227" t="s">
        <v>1949</v>
      </c>
    </row>
    <row r="152" s="2" customFormat="1">
      <c r="A152" s="41"/>
      <c r="B152" s="42"/>
      <c r="C152" s="43"/>
      <c r="D152" s="229" t="s">
        <v>188</v>
      </c>
      <c r="E152" s="43"/>
      <c r="F152" s="230" t="s">
        <v>1950</v>
      </c>
      <c r="G152" s="43"/>
      <c r="H152" s="43"/>
      <c r="I152" s="231"/>
      <c r="J152" s="43"/>
      <c r="K152" s="43"/>
      <c r="L152" s="47"/>
      <c r="M152" s="232"/>
      <c r="N152" s="233"/>
      <c r="O152" s="87"/>
      <c r="P152" s="87"/>
      <c r="Q152" s="87"/>
      <c r="R152" s="87"/>
      <c r="S152" s="87"/>
      <c r="T152" s="88"/>
      <c r="U152" s="41"/>
      <c r="V152" s="41"/>
      <c r="W152" s="41"/>
      <c r="X152" s="41"/>
      <c r="Y152" s="41"/>
      <c r="Z152" s="41"/>
      <c r="AA152" s="41"/>
      <c r="AB152" s="41"/>
      <c r="AC152" s="41"/>
      <c r="AD152" s="41"/>
      <c r="AE152" s="41"/>
      <c r="AT152" s="20" t="s">
        <v>188</v>
      </c>
      <c r="AU152" s="20" t="s">
        <v>83</v>
      </c>
    </row>
    <row r="153" s="2" customFormat="1" ht="21.75" customHeight="1">
      <c r="A153" s="41"/>
      <c r="B153" s="42"/>
      <c r="C153" s="216" t="s">
        <v>423</v>
      </c>
      <c r="D153" s="216" t="s">
        <v>182</v>
      </c>
      <c r="E153" s="217" t="s">
        <v>1951</v>
      </c>
      <c r="F153" s="218" t="s">
        <v>1952</v>
      </c>
      <c r="G153" s="219" t="s">
        <v>246</v>
      </c>
      <c r="H153" s="220">
        <v>4</v>
      </c>
      <c r="I153" s="221"/>
      <c r="J153" s="222">
        <f>ROUND(I153*H153,2)</f>
        <v>0</v>
      </c>
      <c r="K153" s="218" t="s">
        <v>185</v>
      </c>
      <c r="L153" s="47"/>
      <c r="M153" s="223" t="s">
        <v>19</v>
      </c>
      <c r="N153" s="224" t="s">
        <v>45</v>
      </c>
      <c r="O153" s="87"/>
      <c r="P153" s="225">
        <f>O153*H153</f>
        <v>0</v>
      </c>
      <c r="Q153" s="225">
        <v>0</v>
      </c>
      <c r="R153" s="225">
        <f>Q153*H153</f>
        <v>0</v>
      </c>
      <c r="S153" s="225">
        <v>0</v>
      </c>
      <c r="T153" s="226">
        <f>S153*H153</f>
        <v>0</v>
      </c>
      <c r="U153" s="41"/>
      <c r="V153" s="41"/>
      <c r="W153" s="41"/>
      <c r="X153" s="41"/>
      <c r="Y153" s="41"/>
      <c r="Z153" s="41"/>
      <c r="AA153" s="41"/>
      <c r="AB153" s="41"/>
      <c r="AC153" s="41"/>
      <c r="AD153" s="41"/>
      <c r="AE153" s="41"/>
      <c r="AR153" s="227" t="s">
        <v>279</v>
      </c>
      <c r="AT153" s="227" t="s">
        <v>182</v>
      </c>
      <c r="AU153" s="227" t="s">
        <v>83</v>
      </c>
      <c r="AY153" s="20" t="s">
        <v>180</v>
      </c>
      <c r="BE153" s="228">
        <f>IF(N153="základní",J153,0)</f>
        <v>0</v>
      </c>
      <c r="BF153" s="228">
        <f>IF(N153="snížená",J153,0)</f>
        <v>0</v>
      </c>
      <c r="BG153" s="228">
        <f>IF(N153="zákl. přenesená",J153,0)</f>
        <v>0</v>
      </c>
      <c r="BH153" s="228">
        <f>IF(N153="sníž. přenesená",J153,0)</f>
        <v>0</v>
      </c>
      <c r="BI153" s="228">
        <f>IF(N153="nulová",J153,0)</f>
        <v>0</v>
      </c>
      <c r="BJ153" s="20" t="s">
        <v>81</v>
      </c>
      <c r="BK153" s="228">
        <f>ROUND(I153*H153,2)</f>
        <v>0</v>
      </c>
      <c r="BL153" s="20" t="s">
        <v>279</v>
      </c>
      <c r="BM153" s="227" t="s">
        <v>1953</v>
      </c>
    </row>
    <row r="154" s="2" customFormat="1">
      <c r="A154" s="41"/>
      <c r="B154" s="42"/>
      <c r="C154" s="43"/>
      <c r="D154" s="229" t="s">
        <v>188</v>
      </c>
      <c r="E154" s="43"/>
      <c r="F154" s="230" t="s">
        <v>1954</v>
      </c>
      <c r="G154" s="43"/>
      <c r="H154" s="43"/>
      <c r="I154" s="231"/>
      <c r="J154" s="43"/>
      <c r="K154" s="43"/>
      <c r="L154" s="47"/>
      <c r="M154" s="232"/>
      <c r="N154" s="233"/>
      <c r="O154" s="87"/>
      <c r="P154" s="87"/>
      <c r="Q154" s="87"/>
      <c r="R154" s="87"/>
      <c r="S154" s="87"/>
      <c r="T154" s="88"/>
      <c r="U154" s="41"/>
      <c r="V154" s="41"/>
      <c r="W154" s="41"/>
      <c r="X154" s="41"/>
      <c r="Y154" s="41"/>
      <c r="Z154" s="41"/>
      <c r="AA154" s="41"/>
      <c r="AB154" s="41"/>
      <c r="AC154" s="41"/>
      <c r="AD154" s="41"/>
      <c r="AE154" s="41"/>
      <c r="AT154" s="20" t="s">
        <v>188</v>
      </c>
      <c r="AU154" s="20" t="s">
        <v>83</v>
      </c>
    </row>
    <row r="155" s="2" customFormat="1" ht="21.75" customHeight="1">
      <c r="A155" s="41"/>
      <c r="B155" s="42"/>
      <c r="C155" s="216" t="s">
        <v>429</v>
      </c>
      <c r="D155" s="216" t="s">
        <v>182</v>
      </c>
      <c r="E155" s="217" t="s">
        <v>1955</v>
      </c>
      <c r="F155" s="218" t="s">
        <v>1956</v>
      </c>
      <c r="G155" s="219" t="s">
        <v>1957</v>
      </c>
      <c r="H155" s="220">
        <v>4</v>
      </c>
      <c r="I155" s="221"/>
      <c r="J155" s="222">
        <f>ROUND(I155*H155,2)</f>
        <v>0</v>
      </c>
      <c r="K155" s="218" t="s">
        <v>185</v>
      </c>
      <c r="L155" s="47"/>
      <c r="M155" s="223" t="s">
        <v>19</v>
      </c>
      <c r="N155" s="224" t="s">
        <v>45</v>
      </c>
      <c r="O155" s="87"/>
      <c r="P155" s="225">
        <f>O155*H155</f>
        <v>0</v>
      </c>
      <c r="Q155" s="225">
        <v>0</v>
      </c>
      <c r="R155" s="225">
        <f>Q155*H155</f>
        <v>0</v>
      </c>
      <c r="S155" s="225">
        <v>0</v>
      </c>
      <c r="T155" s="226">
        <f>S155*H155</f>
        <v>0</v>
      </c>
      <c r="U155" s="41"/>
      <c r="V155" s="41"/>
      <c r="W155" s="41"/>
      <c r="X155" s="41"/>
      <c r="Y155" s="41"/>
      <c r="Z155" s="41"/>
      <c r="AA155" s="41"/>
      <c r="AB155" s="41"/>
      <c r="AC155" s="41"/>
      <c r="AD155" s="41"/>
      <c r="AE155" s="41"/>
      <c r="AR155" s="227" t="s">
        <v>279</v>
      </c>
      <c r="AT155" s="227" t="s">
        <v>182</v>
      </c>
      <c r="AU155" s="227" t="s">
        <v>83</v>
      </c>
      <c r="AY155" s="20" t="s">
        <v>180</v>
      </c>
      <c r="BE155" s="228">
        <f>IF(N155="základní",J155,0)</f>
        <v>0</v>
      </c>
      <c r="BF155" s="228">
        <f>IF(N155="snížená",J155,0)</f>
        <v>0</v>
      </c>
      <c r="BG155" s="228">
        <f>IF(N155="zákl. přenesená",J155,0)</f>
        <v>0</v>
      </c>
      <c r="BH155" s="228">
        <f>IF(N155="sníž. přenesená",J155,0)</f>
        <v>0</v>
      </c>
      <c r="BI155" s="228">
        <f>IF(N155="nulová",J155,0)</f>
        <v>0</v>
      </c>
      <c r="BJ155" s="20" t="s">
        <v>81</v>
      </c>
      <c r="BK155" s="228">
        <f>ROUND(I155*H155,2)</f>
        <v>0</v>
      </c>
      <c r="BL155" s="20" t="s">
        <v>279</v>
      </c>
      <c r="BM155" s="227" t="s">
        <v>1958</v>
      </c>
    </row>
    <row r="156" s="2" customFormat="1">
      <c r="A156" s="41"/>
      <c r="B156" s="42"/>
      <c r="C156" s="43"/>
      <c r="D156" s="229" t="s">
        <v>188</v>
      </c>
      <c r="E156" s="43"/>
      <c r="F156" s="230" t="s">
        <v>1959</v>
      </c>
      <c r="G156" s="43"/>
      <c r="H156" s="43"/>
      <c r="I156" s="231"/>
      <c r="J156" s="43"/>
      <c r="K156" s="43"/>
      <c r="L156" s="47"/>
      <c r="M156" s="232"/>
      <c r="N156" s="233"/>
      <c r="O156" s="87"/>
      <c r="P156" s="87"/>
      <c r="Q156" s="87"/>
      <c r="R156" s="87"/>
      <c r="S156" s="87"/>
      <c r="T156" s="88"/>
      <c r="U156" s="41"/>
      <c r="V156" s="41"/>
      <c r="W156" s="41"/>
      <c r="X156" s="41"/>
      <c r="Y156" s="41"/>
      <c r="Z156" s="41"/>
      <c r="AA156" s="41"/>
      <c r="AB156" s="41"/>
      <c r="AC156" s="41"/>
      <c r="AD156" s="41"/>
      <c r="AE156" s="41"/>
      <c r="AT156" s="20" t="s">
        <v>188</v>
      </c>
      <c r="AU156" s="20" t="s">
        <v>83</v>
      </c>
    </row>
    <row r="157" s="2" customFormat="1" ht="21.75" customHeight="1">
      <c r="A157" s="41"/>
      <c r="B157" s="42"/>
      <c r="C157" s="216" t="s">
        <v>436</v>
      </c>
      <c r="D157" s="216" t="s">
        <v>182</v>
      </c>
      <c r="E157" s="217" t="s">
        <v>1960</v>
      </c>
      <c r="F157" s="218" t="s">
        <v>1961</v>
      </c>
      <c r="G157" s="219" t="s">
        <v>246</v>
      </c>
      <c r="H157" s="220">
        <v>5</v>
      </c>
      <c r="I157" s="221"/>
      <c r="J157" s="222">
        <f>ROUND(I157*H157,2)</f>
        <v>0</v>
      </c>
      <c r="K157" s="218" t="s">
        <v>185</v>
      </c>
      <c r="L157" s="47"/>
      <c r="M157" s="223" t="s">
        <v>19</v>
      </c>
      <c r="N157" s="224" t="s">
        <v>45</v>
      </c>
      <c r="O157" s="87"/>
      <c r="P157" s="225">
        <f>O157*H157</f>
        <v>0</v>
      </c>
      <c r="Q157" s="225">
        <v>0</v>
      </c>
      <c r="R157" s="225">
        <f>Q157*H157</f>
        <v>0</v>
      </c>
      <c r="S157" s="225">
        <v>0</v>
      </c>
      <c r="T157" s="226">
        <f>S157*H157</f>
        <v>0</v>
      </c>
      <c r="U157" s="41"/>
      <c r="V157" s="41"/>
      <c r="W157" s="41"/>
      <c r="X157" s="41"/>
      <c r="Y157" s="41"/>
      <c r="Z157" s="41"/>
      <c r="AA157" s="41"/>
      <c r="AB157" s="41"/>
      <c r="AC157" s="41"/>
      <c r="AD157" s="41"/>
      <c r="AE157" s="41"/>
      <c r="AR157" s="227" t="s">
        <v>279</v>
      </c>
      <c r="AT157" s="227" t="s">
        <v>182</v>
      </c>
      <c r="AU157" s="227" t="s">
        <v>83</v>
      </c>
      <c r="AY157" s="20" t="s">
        <v>180</v>
      </c>
      <c r="BE157" s="228">
        <f>IF(N157="základní",J157,0)</f>
        <v>0</v>
      </c>
      <c r="BF157" s="228">
        <f>IF(N157="snížená",J157,0)</f>
        <v>0</v>
      </c>
      <c r="BG157" s="228">
        <f>IF(N157="zákl. přenesená",J157,0)</f>
        <v>0</v>
      </c>
      <c r="BH157" s="228">
        <f>IF(N157="sníž. přenesená",J157,0)</f>
        <v>0</v>
      </c>
      <c r="BI157" s="228">
        <f>IF(N157="nulová",J157,0)</f>
        <v>0</v>
      </c>
      <c r="BJ157" s="20" t="s">
        <v>81</v>
      </c>
      <c r="BK157" s="228">
        <f>ROUND(I157*H157,2)</f>
        <v>0</v>
      </c>
      <c r="BL157" s="20" t="s">
        <v>279</v>
      </c>
      <c r="BM157" s="227" t="s">
        <v>1962</v>
      </c>
    </row>
    <row r="158" s="2" customFormat="1">
      <c r="A158" s="41"/>
      <c r="B158" s="42"/>
      <c r="C158" s="43"/>
      <c r="D158" s="229" t="s">
        <v>188</v>
      </c>
      <c r="E158" s="43"/>
      <c r="F158" s="230" t="s">
        <v>1963</v>
      </c>
      <c r="G158" s="43"/>
      <c r="H158" s="43"/>
      <c r="I158" s="231"/>
      <c r="J158" s="43"/>
      <c r="K158" s="43"/>
      <c r="L158" s="47"/>
      <c r="M158" s="232"/>
      <c r="N158" s="233"/>
      <c r="O158" s="87"/>
      <c r="P158" s="87"/>
      <c r="Q158" s="87"/>
      <c r="R158" s="87"/>
      <c r="S158" s="87"/>
      <c r="T158" s="88"/>
      <c r="U158" s="41"/>
      <c r="V158" s="41"/>
      <c r="W158" s="41"/>
      <c r="X158" s="41"/>
      <c r="Y158" s="41"/>
      <c r="Z158" s="41"/>
      <c r="AA158" s="41"/>
      <c r="AB158" s="41"/>
      <c r="AC158" s="41"/>
      <c r="AD158" s="41"/>
      <c r="AE158" s="41"/>
      <c r="AT158" s="20" t="s">
        <v>188</v>
      </c>
      <c r="AU158" s="20" t="s">
        <v>83</v>
      </c>
    </row>
    <row r="159" s="2" customFormat="1" ht="21.75" customHeight="1">
      <c r="A159" s="41"/>
      <c r="B159" s="42"/>
      <c r="C159" s="216" t="s">
        <v>441</v>
      </c>
      <c r="D159" s="216" t="s">
        <v>182</v>
      </c>
      <c r="E159" s="217" t="s">
        <v>1964</v>
      </c>
      <c r="F159" s="218" t="s">
        <v>1965</v>
      </c>
      <c r="G159" s="219" t="s">
        <v>246</v>
      </c>
      <c r="H159" s="220">
        <v>1</v>
      </c>
      <c r="I159" s="221"/>
      <c r="J159" s="222">
        <f>ROUND(I159*H159,2)</f>
        <v>0</v>
      </c>
      <c r="K159" s="218" t="s">
        <v>185</v>
      </c>
      <c r="L159" s="47"/>
      <c r="M159" s="223" t="s">
        <v>19</v>
      </c>
      <c r="N159" s="224" t="s">
        <v>45</v>
      </c>
      <c r="O159" s="87"/>
      <c r="P159" s="225">
        <f>O159*H159</f>
        <v>0</v>
      </c>
      <c r="Q159" s="225">
        <v>0</v>
      </c>
      <c r="R159" s="225">
        <f>Q159*H159</f>
        <v>0</v>
      </c>
      <c r="S159" s="225">
        <v>0</v>
      </c>
      <c r="T159" s="226">
        <f>S159*H159</f>
        <v>0</v>
      </c>
      <c r="U159" s="41"/>
      <c r="V159" s="41"/>
      <c r="W159" s="41"/>
      <c r="X159" s="41"/>
      <c r="Y159" s="41"/>
      <c r="Z159" s="41"/>
      <c r="AA159" s="41"/>
      <c r="AB159" s="41"/>
      <c r="AC159" s="41"/>
      <c r="AD159" s="41"/>
      <c r="AE159" s="41"/>
      <c r="AR159" s="227" t="s">
        <v>279</v>
      </c>
      <c r="AT159" s="227" t="s">
        <v>182</v>
      </c>
      <c r="AU159" s="227" t="s">
        <v>83</v>
      </c>
      <c r="AY159" s="20" t="s">
        <v>180</v>
      </c>
      <c r="BE159" s="228">
        <f>IF(N159="základní",J159,0)</f>
        <v>0</v>
      </c>
      <c r="BF159" s="228">
        <f>IF(N159="snížená",J159,0)</f>
        <v>0</v>
      </c>
      <c r="BG159" s="228">
        <f>IF(N159="zákl. přenesená",J159,0)</f>
        <v>0</v>
      </c>
      <c r="BH159" s="228">
        <f>IF(N159="sníž. přenesená",J159,0)</f>
        <v>0</v>
      </c>
      <c r="BI159" s="228">
        <f>IF(N159="nulová",J159,0)</f>
        <v>0</v>
      </c>
      <c r="BJ159" s="20" t="s">
        <v>81</v>
      </c>
      <c r="BK159" s="228">
        <f>ROUND(I159*H159,2)</f>
        <v>0</v>
      </c>
      <c r="BL159" s="20" t="s">
        <v>279</v>
      </c>
      <c r="BM159" s="227" t="s">
        <v>1966</v>
      </c>
    </row>
    <row r="160" s="2" customFormat="1">
      <c r="A160" s="41"/>
      <c r="B160" s="42"/>
      <c r="C160" s="43"/>
      <c r="D160" s="229" t="s">
        <v>188</v>
      </c>
      <c r="E160" s="43"/>
      <c r="F160" s="230" t="s">
        <v>1967</v>
      </c>
      <c r="G160" s="43"/>
      <c r="H160" s="43"/>
      <c r="I160" s="231"/>
      <c r="J160" s="43"/>
      <c r="K160" s="43"/>
      <c r="L160" s="47"/>
      <c r="M160" s="232"/>
      <c r="N160" s="233"/>
      <c r="O160" s="87"/>
      <c r="P160" s="87"/>
      <c r="Q160" s="87"/>
      <c r="R160" s="87"/>
      <c r="S160" s="87"/>
      <c r="T160" s="88"/>
      <c r="U160" s="41"/>
      <c r="V160" s="41"/>
      <c r="W160" s="41"/>
      <c r="X160" s="41"/>
      <c r="Y160" s="41"/>
      <c r="Z160" s="41"/>
      <c r="AA160" s="41"/>
      <c r="AB160" s="41"/>
      <c r="AC160" s="41"/>
      <c r="AD160" s="41"/>
      <c r="AE160" s="41"/>
      <c r="AT160" s="20" t="s">
        <v>188</v>
      </c>
      <c r="AU160" s="20" t="s">
        <v>83</v>
      </c>
    </row>
    <row r="161" s="2" customFormat="1" ht="21.75" customHeight="1">
      <c r="A161" s="41"/>
      <c r="B161" s="42"/>
      <c r="C161" s="216" t="s">
        <v>446</v>
      </c>
      <c r="D161" s="216" t="s">
        <v>182</v>
      </c>
      <c r="E161" s="217" t="s">
        <v>1968</v>
      </c>
      <c r="F161" s="218" t="s">
        <v>1969</v>
      </c>
      <c r="G161" s="219" t="s">
        <v>246</v>
      </c>
      <c r="H161" s="220">
        <v>1</v>
      </c>
      <c r="I161" s="221"/>
      <c r="J161" s="222">
        <f>ROUND(I161*H161,2)</f>
        <v>0</v>
      </c>
      <c r="K161" s="218" t="s">
        <v>185</v>
      </c>
      <c r="L161" s="47"/>
      <c r="M161" s="223" t="s">
        <v>19</v>
      </c>
      <c r="N161" s="224" t="s">
        <v>45</v>
      </c>
      <c r="O161" s="87"/>
      <c r="P161" s="225">
        <f>O161*H161</f>
        <v>0</v>
      </c>
      <c r="Q161" s="225">
        <v>0</v>
      </c>
      <c r="R161" s="225">
        <f>Q161*H161</f>
        <v>0</v>
      </c>
      <c r="S161" s="225">
        <v>0</v>
      </c>
      <c r="T161" s="226">
        <f>S161*H161</f>
        <v>0</v>
      </c>
      <c r="U161" s="41"/>
      <c r="V161" s="41"/>
      <c r="W161" s="41"/>
      <c r="X161" s="41"/>
      <c r="Y161" s="41"/>
      <c r="Z161" s="41"/>
      <c r="AA161" s="41"/>
      <c r="AB161" s="41"/>
      <c r="AC161" s="41"/>
      <c r="AD161" s="41"/>
      <c r="AE161" s="41"/>
      <c r="AR161" s="227" t="s">
        <v>279</v>
      </c>
      <c r="AT161" s="227" t="s">
        <v>182</v>
      </c>
      <c r="AU161" s="227" t="s">
        <v>83</v>
      </c>
      <c r="AY161" s="20" t="s">
        <v>180</v>
      </c>
      <c r="BE161" s="228">
        <f>IF(N161="základní",J161,0)</f>
        <v>0</v>
      </c>
      <c r="BF161" s="228">
        <f>IF(N161="snížená",J161,0)</f>
        <v>0</v>
      </c>
      <c r="BG161" s="228">
        <f>IF(N161="zákl. přenesená",J161,0)</f>
        <v>0</v>
      </c>
      <c r="BH161" s="228">
        <f>IF(N161="sníž. přenesená",J161,0)</f>
        <v>0</v>
      </c>
      <c r="BI161" s="228">
        <f>IF(N161="nulová",J161,0)</f>
        <v>0</v>
      </c>
      <c r="BJ161" s="20" t="s">
        <v>81</v>
      </c>
      <c r="BK161" s="228">
        <f>ROUND(I161*H161,2)</f>
        <v>0</v>
      </c>
      <c r="BL161" s="20" t="s">
        <v>279</v>
      </c>
      <c r="BM161" s="227" t="s">
        <v>1970</v>
      </c>
    </row>
    <row r="162" s="2" customFormat="1">
      <c r="A162" s="41"/>
      <c r="B162" s="42"/>
      <c r="C162" s="43"/>
      <c r="D162" s="229" t="s">
        <v>188</v>
      </c>
      <c r="E162" s="43"/>
      <c r="F162" s="230" t="s">
        <v>1971</v>
      </c>
      <c r="G162" s="43"/>
      <c r="H162" s="43"/>
      <c r="I162" s="231"/>
      <c r="J162" s="43"/>
      <c r="K162" s="43"/>
      <c r="L162" s="47"/>
      <c r="M162" s="232"/>
      <c r="N162" s="233"/>
      <c r="O162" s="87"/>
      <c r="P162" s="87"/>
      <c r="Q162" s="87"/>
      <c r="R162" s="87"/>
      <c r="S162" s="87"/>
      <c r="T162" s="88"/>
      <c r="U162" s="41"/>
      <c r="V162" s="41"/>
      <c r="W162" s="41"/>
      <c r="X162" s="41"/>
      <c r="Y162" s="41"/>
      <c r="Z162" s="41"/>
      <c r="AA162" s="41"/>
      <c r="AB162" s="41"/>
      <c r="AC162" s="41"/>
      <c r="AD162" s="41"/>
      <c r="AE162" s="41"/>
      <c r="AT162" s="20" t="s">
        <v>188</v>
      </c>
      <c r="AU162" s="20" t="s">
        <v>83</v>
      </c>
    </row>
    <row r="163" s="2" customFormat="1" ht="16.5" customHeight="1">
      <c r="A163" s="41"/>
      <c r="B163" s="42"/>
      <c r="C163" s="216" t="s">
        <v>451</v>
      </c>
      <c r="D163" s="216" t="s">
        <v>182</v>
      </c>
      <c r="E163" s="217" t="s">
        <v>1972</v>
      </c>
      <c r="F163" s="218" t="s">
        <v>1973</v>
      </c>
      <c r="G163" s="219" t="s">
        <v>1872</v>
      </c>
      <c r="H163" s="298"/>
      <c r="I163" s="221"/>
      <c r="J163" s="222">
        <f>ROUND(I163*H163,2)</f>
        <v>0</v>
      </c>
      <c r="K163" s="218" t="s">
        <v>185</v>
      </c>
      <c r="L163" s="47"/>
      <c r="M163" s="223" t="s">
        <v>19</v>
      </c>
      <c r="N163" s="224" t="s">
        <v>45</v>
      </c>
      <c r="O163" s="87"/>
      <c r="P163" s="225">
        <f>O163*H163</f>
        <v>0</v>
      </c>
      <c r="Q163" s="225">
        <v>0</v>
      </c>
      <c r="R163" s="225">
        <f>Q163*H163</f>
        <v>0</v>
      </c>
      <c r="S163" s="225">
        <v>0</v>
      </c>
      <c r="T163" s="226">
        <f>S163*H163</f>
        <v>0</v>
      </c>
      <c r="U163" s="41"/>
      <c r="V163" s="41"/>
      <c r="W163" s="41"/>
      <c r="X163" s="41"/>
      <c r="Y163" s="41"/>
      <c r="Z163" s="41"/>
      <c r="AA163" s="41"/>
      <c r="AB163" s="41"/>
      <c r="AC163" s="41"/>
      <c r="AD163" s="41"/>
      <c r="AE163" s="41"/>
      <c r="AR163" s="227" t="s">
        <v>279</v>
      </c>
      <c r="AT163" s="227" t="s">
        <v>182</v>
      </c>
      <c r="AU163" s="227" t="s">
        <v>83</v>
      </c>
      <c r="AY163" s="20" t="s">
        <v>180</v>
      </c>
      <c r="BE163" s="228">
        <f>IF(N163="základní",J163,0)</f>
        <v>0</v>
      </c>
      <c r="BF163" s="228">
        <f>IF(N163="snížená",J163,0)</f>
        <v>0</v>
      </c>
      <c r="BG163" s="228">
        <f>IF(N163="zákl. přenesená",J163,0)</f>
        <v>0</v>
      </c>
      <c r="BH163" s="228">
        <f>IF(N163="sníž. přenesená",J163,0)</f>
        <v>0</v>
      </c>
      <c r="BI163" s="228">
        <f>IF(N163="nulová",J163,0)</f>
        <v>0</v>
      </c>
      <c r="BJ163" s="20" t="s">
        <v>81</v>
      </c>
      <c r="BK163" s="228">
        <f>ROUND(I163*H163,2)</f>
        <v>0</v>
      </c>
      <c r="BL163" s="20" t="s">
        <v>279</v>
      </c>
      <c r="BM163" s="227" t="s">
        <v>1974</v>
      </c>
    </row>
    <row r="164" s="2" customFormat="1">
      <c r="A164" s="41"/>
      <c r="B164" s="42"/>
      <c r="C164" s="43"/>
      <c r="D164" s="229" t="s">
        <v>188</v>
      </c>
      <c r="E164" s="43"/>
      <c r="F164" s="230" t="s">
        <v>1975</v>
      </c>
      <c r="G164" s="43"/>
      <c r="H164" s="43"/>
      <c r="I164" s="231"/>
      <c r="J164" s="43"/>
      <c r="K164" s="43"/>
      <c r="L164" s="47"/>
      <c r="M164" s="290"/>
      <c r="N164" s="291"/>
      <c r="O164" s="292"/>
      <c r="P164" s="292"/>
      <c r="Q164" s="292"/>
      <c r="R164" s="292"/>
      <c r="S164" s="292"/>
      <c r="T164" s="293"/>
      <c r="U164" s="41"/>
      <c r="V164" s="41"/>
      <c r="W164" s="41"/>
      <c r="X164" s="41"/>
      <c r="Y164" s="41"/>
      <c r="Z164" s="41"/>
      <c r="AA164" s="41"/>
      <c r="AB164" s="41"/>
      <c r="AC164" s="41"/>
      <c r="AD164" s="41"/>
      <c r="AE164" s="41"/>
      <c r="AT164" s="20" t="s">
        <v>188</v>
      </c>
      <c r="AU164" s="20" t="s">
        <v>83</v>
      </c>
    </row>
    <row r="165" s="2" customFormat="1" ht="6.96" customHeight="1">
      <c r="A165" s="41"/>
      <c r="B165" s="62"/>
      <c r="C165" s="63"/>
      <c r="D165" s="63"/>
      <c r="E165" s="63"/>
      <c r="F165" s="63"/>
      <c r="G165" s="63"/>
      <c r="H165" s="63"/>
      <c r="I165" s="63"/>
      <c r="J165" s="63"/>
      <c r="K165" s="63"/>
      <c r="L165" s="47"/>
      <c r="M165" s="41"/>
      <c r="O165" s="41"/>
      <c r="P165" s="41"/>
      <c r="Q165" s="41"/>
      <c r="R165" s="41"/>
      <c r="S165" s="41"/>
      <c r="T165" s="41"/>
      <c r="U165" s="41"/>
      <c r="V165" s="41"/>
      <c r="W165" s="41"/>
      <c r="X165" s="41"/>
      <c r="Y165" s="41"/>
      <c r="Z165" s="41"/>
      <c r="AA165" s="41"/>
      <c r="AB165" s="41"/>
      <c r="AC165" s="41"/>
      <c r="AD165" s="41"/>
      <c r="AE165" s="41"/>
    </row>
  </sheetData>
  <sheetProtection sheet="1" autoFilter="0" formatColumns="0" formatRows="0" objects="1" scenarios="1" spinCount="100000" saltValue="p2u83ltK8sXDzb5vL2iMxIjhVuvzNCFBXxOqPgbQVngmyTdX9oa6rWwKDP1nh0hQrRhSznhZwNlJA1oGrTk3GQ==" hashValue="gIGRP2XVnAG4XPqciziKdWiLTL7W6WOs9TLZIMQsZcd/Rmi4fSWiyPzk4gidhG3mPyFjH+y/RJNBz64eskSHjA==" algorithmName="SHA-512" password="CC35"/>
  <autoFilter ref="C89:K164"/>
  <mergeCells count="12">
    <mergeCell ref="E7:H7"/>
    <mergeCell ref="E9:H9"/>
    <mergeCell ref="E11:H11"/>
    <mergeCell ref="E20:H20"/>
    <mergeCell ref="E29:H29"/>
    <mergeCell ref="E50:H50"/>
    <mergeCell ref="E52:H52"/>
    <mergeCell ref="E54:H54"/>
    <mergeCell ref="E78:H78"/>
    <mergeCell ref="E80:H80"/>
    <mergeCell ref="E82:H82"/>
    <mergeCell ref="L2:V2"/>
  </mergeCells>
  <hyperlinks>
    <hyperlink ref="F94" r:id="rId1" display="https://podminky.urs.cz/item/CS_URS_2024_01/732 522 117"/>
    <hyperlink ref="F96" r:id="rId2" display="https://podminky.urs.cz/item/CS_URS_2024_01/732 522 132"/>
    <hyperlink ref="F101" r:id="rId3" display="https://podminky.urs.cz/item/CS_URS_2024_01/751 614 130"/>
    <hyperlink ref="F103" r:id="rId4" display="https://podminky.urs.cz/item/CS_URS_2024_01/732 523 101"/>
    <hyperlink ref="F107" r:id="rId5" display="https://podminky.urs.cz/item/CS_URS_2024_01/732 519 612"/>
    <hyperlink ref="F110" r:id="rId6" display="https://podminky.urs.cz/item/CS_URS_2024_01/734 209 115"/>
    <hyperlink ref="F113" r:id="rId7" display="https://podminky.urs.cz/item/CS_URS_2024_01/998 731 211"/>
    <hyperlink ref="F116" r:id="rId8" display="https://podminky.urs.cz/item/CS_URS_2024_01/733 222 302"/>
    <hyperlink ref="F118" r:id="rId9" display="https://podminky.urs.cz/item/CS_URS_2024_01/733 222 303"/>
    <hyperlink ref="F120" r:id="rId10" display="https://podminky.urs.cz/item/CS_URS_2024_01/733 222 304"/>
    <hyperlink ref="F122" r:id="rId11" display="https://podminky.urs.cz/item/CS_URS_2024_01/733 222 305"/>
    <hyperlink ref="F124" r:id="rId12" display="https://podminky.urs.cz/item/CS_URS_2024_01/733 811 221"/>
    <hyperlink ref="F126" r:id="rId13" display="https://podminky.urs.cz/item/CS_URS_2024_01/733 811 242"/>
    <hyperlink ref="F128" r:id="rId14" display="https://podminky.urs.cz/item/CS_URS_2024_01/733291101"/>
    <hyperlink ref="F130" r:id="rId15" display="https://podminky.urs.cz/item/CS_URS_2024_01/998 733 201"/>
    <hyperlink ref="F133" r:id="rId16" display="https://podminky.urs.cz/item/CS_URS_2024_01/734 209 115"/>
    <hyperlink ref="F136" r:id="rId17" display="https://podminky.urs.cz/item/CS_URS_2024_01/734 291 123"/>
    <hyperlink ref="F138" r:id="rId18" display="https://podminky.urs.cz/item/CS_URS_2024_01/734 211 118"/>
    <hyperlink ref="F140" r:id="rId19" display="https://podminky.urs.cz/item/CS_URS_2024_01/734 209 114"/>
    <hyperlink ref="F143" r:id="rId20" display="https://podminky.urs.cz/item/CS_URS_2024_01/734 411 101"/>
    <hyperlink ref="F145" r:id="rId21" display="https://podminky.urs.cz/item/CS_URS_2024_01/734 261 402"/>
    <hyperlink ref="F147" r:id="rId22" display="https://podminky.urs.cz/item/CS_URS_2024_01/734 221 682"/>
    <hyperlink ref="F149" r:id="rId23" display="https://podminky.urs.cz/item/CS_URS_2024_01/998 734 201"/>
    <hyperlink ref="F152" r:id="rId24" display="https://podminky.urs.cz/item/CS_URS_2024_01/735 152 556"/>
    <hyperlink ref="F154" r:id="rId25" display="https://podminky.urs.cz/item/CS_URS_2024_01/735 152 559"/>
    <hyperlink ref="F156" r:id="rId26" display="https://podminky.urs.cz/item/CS_URS_2024_01/735 152 656"/>
    <hyperlink ref="F158" r:id="rId27" display="https://podminky.urs.cz/item/CS_URS_2024_01/735 152 658"/>
    <hyperlink ref="F160" r:id="rId28" display="https://podminky.urs.cz/item/CS_URS_2024_01/735 152 659"/>
    <hyperlink ref="F162" r:id="rId29" display="https://podminky.urs.cz/item/CS_URS_2024_01/735 152 693"/>
    <hyperlink ref="F164" r:id="rId30" display="https://podminky.urs.cz/item/CS_URS_2024_01/998 735 201"/>
  </hyperlinks>
  <pageMargins left="0.39375" right="0.39375" top="0.39375" bottom="0.39375" header="0" footer="0"/>
  <pageSetup paperSize="9" orientation="landscape" blackAndWhite="1" fitToHeight="100"/>
  <headerFooter>
    <oddFooter>&amp;CStrana &amp;P z &amp;N</oddFooter>
  </headerFooter>
  <drawing r:id="rId3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100</v>
      </c>
    </row>
    <row r="3" s="1" customFormat="1" ht="6.96" customHeight="1">
      <c r="B3" s="142"/>
      <c r="C3" s="143"/>
      <c r="D3" s="143"/>
      <c r="E3" s="143"/>
      <c r="F3" s="143"/>
      <c r="G3" s="143"/>
      <c r="H3" s="143"/>
      <c r="I3" s="143"/>
      <c r="J3" s="143"/>
      <c r="K3" s="143"/>
      <c r="L3" s="23"/>
      <c r="AT3" s="20" t="s">
        <v>83</v>
      </c>
    </row>
    <row r="4" s="1" customFormat="1" ht="24.96" customHeight="1">
      <c r="B4" s="23"/>
      <c r="D4" s="144" t="s">
        <v>128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MŠ Záchlumí - přístavba pavilonu</v>
      </c>
      <c r="F7" s="146"/>
      <c r="G7" s="146"/>
      <c r="H7" s="146"/>
      <c r="L7" s="23"/>
    </row>
    <row r="8" s="1" customFormat="1" ht="12" customHeight="1">
      <c r="B8" s="23"/>
      <c r="D8" s="146" t="s">
        <v>132</v>
      </c>
      <c r="L8" s="23"/>
    </row>
    <row r="9" s="2" customFormat="1" ht="16.5" customHeight="1">
      <c r="A9" s="41"/>
      <c r="B9" s="47"/>
      <c r="C9" s="41"/>
      <c r="D9" s="41"/>
      <c r="E9" s="147" t="s">
        <v>133</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134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1976</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23. 4. 2024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32</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33</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35</v>
      </c>
      <c r="E25" s="41"/>
      <c r="F25" s="41"/>
      <c r="G25" s="41"/>
      <c r="H25" s="41"/>
      <c r="I25" s="146" t="s">
        <v>26</v>
      </c>
      <c r="J25" s="136" t="s">
        <v>36</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37</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38</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40</v>
      </c>
      <c r="E32" s="41"/>
      <c r="F32" s="41"/>
      <c r="G32" s="41"/>
      <c r="H32" s="41"/>
      <c r="I32" s="41"/>
      <c r="J32" s="157">
        <f>ROUND(J91,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42</v>
      </c>
      <c r="G34" s="41"/>
      <c r="H34" s="41"/>
      <c r="I34" s="158" t="s">
        <v>41</v>
      </c>
      <c r="J34" s="158" t="s">
        <v>43</v>
      </c>
      <c r="K34" s="41"/>
      <c r="L34" s="148"/>
      <c r="S34" s="41"/>
      <c r="T34" s="41"/>
      <c r="U34" s="41"/>
      <c r="V34" s="41"/>
      <c r="W34" s="41"/>
      <c r="X34" s="41"/>
      <c r="Y34" s="41"/>
      <c r="Z34" s="41"/>
      <c r="AA34" s="41"/>
      <c r="AB34" s="41"/>
      <c r="AC34" s="41"/>
      <c r="AD34" s="41"/>
      <c r="AE34" s="41"/>
    </row>
    <row r="35" s="2" customFormat="1" ht="14.4" customHeight="1">
      <c r="A35" s="41"/>
      <c r="B35" s="47"/>
      <c r="C35" s="41"/>
      <c r="D35" s="159" t="s">
        <v>44</v>
      </c>
      <c r="E35" s="146" t="s">
        <v>45</v>
      </c>
      <c r="F35" s="160">
        <f>ROUND((SUM(BE91:BE149)),  2)</f>
        <v>0</v>
      </c>
      <c r="G35" s="41"/>
      <c r="H35" s="41"/>
      <c r="I35" s="161">
        <v>0.20999999999999999</v>
      </c>
      <c r="J35" s="160">
        <f>ROUND(((SUM(BE91:BE149))*I35),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46</v>
      </c>
      <c r="F36" s="160">
        <f>ROUND((SUM(BF91:BF149)),  2)</f>
        <v>0</v>
      </c>
      <c r="G36" s="41"/>
      <c r="H36" s="41"/>
      <c r="I36" s="161">
        <v>0.12</v>
      </c>
      <c r="J36" s="160">
        <f>ROUND(((SUM(BF91:BF149))*I36),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47</v>
      </c>
      <c r="F37" s="160">
        <f>ROUND((SUM(BG91:BG149)),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48</v>
      </c>
      <c r="F38" s="160">
        <f>ROUND((SUM(BH91:BH149)),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49</v>
      </c>
      <c r="F39" s="160">
        <f>ROUND((SUM(BI91:BI149)),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50</v>
      </c>
      <c r="E41" s="164"/>
      <c r="F41" s="164"/>
      <c r="G41" s="165" t="s">
        <v>51</v>
      </c>
      <c r="H41" s="166" t="s">
        <v>52</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MŠ Záchlumí - přístavba pavilonu</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132</v>
      </c>
      <c r="D51" s="25"/>
      <c r="E51" s="25"/>
      <c r="F51" s="25"/>
      <c r="G51" s="25"/>
      <c r="H51" s="25"/>
      <c r="I51" s="25"/>
      <c r="J51" s="25"/>
      <c r="K51" s="25"/>
      <c r="L51" s="23"/>
    </row>
    <row r="52" s="2" customFormat="1" ht="16.5" customHeight="1">
      <c r="A52" s="41"/>
      <c r="B52" s="42"/>
      <c r="C52" s="43"/>
      <c r="D52" s="43"/>
      <c r="E52" s="173" t="s">
        <v>133</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134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04 - VZT</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23. 4. 2024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Obec Záchlumí</v>
      </c>
      <c r="G58" s="43"/>
      <c r="H58" s="43"/>
      <c r="I58" s="35" t="s">
        <v>31</v>
      </c>
      <c r="J58" s="39" t="str">
        <f>E23</f>
        <v>Ing. Miloš Valíček</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35</v>
      </c>
      <c r="J59" s="39" t="str">
        <f>E26</f>
        <v xml:space="preserve">Veronika Šoulová </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137</v>
      </c>
      <c r="D61" s="175"/>
      <c r="E61" s="175"/>
      <c r="F61" s="175"/>
      <c r="G61" s="175"/>
      <c r="H61" s="175"/>
      <c r="I61" s="175"/>
      <c r="J61" s="176" t="s">
        <v>138</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72</v>
      </c>
      <c r="D63" s="43"/>
      <c r="E63" s="43"/>
      <c r="F63" s="43"/>
      <c r="G63" s="43"/>
      <c r="H63" s="43"/>
      <c r="I63" s="43"/>
      <c r="J63" s="105">
        <f>J91</f>
        <v>0</v>
      </c>
      <c r="K63" s="43"/>
      <c r="L63" s="148"/>
      <c r="S63" s="41"/>
      <c r="T63" s="41"/>
      <c r="U63" s="41"/>
      <c r="V63" s="41"/>
      <c r="W63" s="41"/>
      <c r="X63" s="41"/>
      <c r="Y63" s="41"/>
      <c r="Z63" s="41"/>
      <c r="AA63" s="41"/>
      <c r="AB63" s="41"/>
      <c r="AC63" s="41"/>
      <c r="AD63" s="41"/>
      <c r="AE63" s="41"/>
      <c r="AU63" s="20" t="s">
        <v>139</v>
      </c>
    </row>
    <row r="64" s="9" customFormat="1" ht="24.96" customHeight="1">
      <c r="A64" s="9"/>
      <c r="B64" s="178"/>
      <c r="C64" s="179"/>
      <c r="D64" s="180" t="s">
        <v>146</v>
      </c>
      <c r="E64" s="181"/>
      <c r="F64" s="181"/>
      <c r="G64" s="181"/>
      <c r="H64" s="181"/>
      <c r="I64" s="181"/>
      <c r="J64" s="182">
        <f>J92</f>
        <v>0</v>
      </c>
      <c r="K64" s="179"/>
      <c r="L64" s="183"/>
      <c r="S64" s="9"/>
      <c r="T64" s="9"/>
      <c r="U64" s="9"/>
      <c r="V64" s="9"/>
      <c r="W64" s="9"/>
      <c r="X64" s="9"/>
      <c r="Y64" s="9"/>
      <c r="Z64" s="9"/>
      <c r="AA64" s="9"/>
      <c r="AB64" s="9"/>
      <c r="AC64" s="9"/>
      <c r="AD64" s="9"/>
      <c r="AE64" s="9"/>
    </row>
    <row r="65" s="10" customFormat="1" ht="19.92" customHeight="1">
      <c r="A65" s="10"/>
      <c r="B65" s="184"/>
      <c r="C65" s="128"/>
      <c r="D65" s="185" t="s">
        <v>1977</v>
      </c>
      <c r="E65" s="186"/>
      <c r="F65" s="186"/>
      <c r="G65" s="186"/>
      <c r="H65" s="186"/>
      <c r="I65" s="186"/>
      <c r="J65" s="187">
        <f>J93</f>
        <v>0</v>
      </c>
      <c r="K65" s="128"/>
      <c r="L65" s="188"/>
      <c r="S65" s="10"/>
      <c r="T65" s="10"/>
      <c r="U65" s="10"/>
      <c r="V65" s="10"/>
      <c r="W65" s="10"/>
      <c r="X65" s="10"/>
      <c r="Y65" s="10"/>
      <c r="Z65" s="10"/>
      <c r="AA65" s="10"/>
      <c r="AB65" s="10"/>
      <c r="AC65" s="10"/>
      <c r="AD65" s="10"/>
      <c r="AE65" s="10"/>
    </row>
    <row r="66" s="10" customFormat="1" ht="14.88" customHeight="1">
      <c r="A66" s="10"/>
      <c r="B66" s="184"/>
      <c r="C66" s="128"/>
      <c r="D66" s="185" t="s">
        <v>1978</v>
      </c>
      <c r="E66" s="186"/>
      <c r="F66" s="186"/>
      <c r="G66" s="186"/>
      <c r="H66" s="186"/>
      <c r="I66" s="186"/>
      <c r="J66" s="187">
        <f>J94</f>
        <v>0</v>
      </c>
      <c r="K66" s="128"/>
      <c r="L66" s="188"/>
      <c r="S66" s="10"/>
      <c r="T66" s="10"/>
      <c r="U66" s="10"/>
      <c r="V66" s="10"/>
      <c r="W66" s="10"/>
      <c r="X66" s="10"/>
      <c r="Y66" s="10"/>
      <c r="Z66" s="10"/>
      <c r="AA66" s="10"/>
      <c r="AB66" s="10"/>
      <c r="AC66" s="10"/>
      <c r="AD66" s="10"/>
      <c r="AE66" s="10"/>
    </row>
    <row r="67" s="10" customFormat="1" ht="14.88" customHeight="1">
      <c r="A67" s="10"/>
      <c r="B67" s="184"/>
      <c r="C67" s="128"/>
      <c r="D67" s="185" t="s">
        <v>1979</v>
      </c>
      <c r="E67" s="186"/>
      <c r="F67" s="186"/>
      <c r="G67" s="186"/>
      <c r="H67" s="186"/>
      <c r="I67" s="186"/>
      <c r="J67" s="187">
        <f>J107</f>
        <v>0</v>
      </c>
      <c r="K67" s="128"/>
      <c r="L67" s="188"/>
      <c r="S67" s="10"/>
      <c r="T67" s="10"/>
      <c r="U67" s="10"/>
      <c r="V67" s="10"/>
      <c r="W67" s="10"/>
      <c r="X67" s="10"/>
      <c r="Y67" s="10"/>
      <c r="Z67" s="10"/>
      <c r="AA67" s="10"/>
      <c r="AB67" s="10"/>
      <c r="AC67" s="10"/>
      <c r="AD67" s="10"/>
      <c r="AE67" s="10"/>
    </row>
    <row r="68" s="10" customFormat="1" ht="14.88" customHeight="1">
      <c r="A68" s="10"/>
      <c r="B68" s="184"/>
      <c r="C68" s="128"/>
      <c r="D68" s="185" t="s">
        <v>1980</v>
      </c>
      <c r="E68" s="186"/>
      <c r="F68" s="186"/>
      <c r="G68" s="186"/>
      <c r="H68" s="186"/>
      <c r="I68" s="186"/>
      <c r="J68" s="187">
        <f>J128</f>
        <v>0</v>
      </c>
      <c r="K68" s="128"/>
      <c r="L68" s="188"/>
      <c r="S68" s="10"/>
      <c r="T68" s="10"/>
      <c r="U68" s="10"/>
      <c r="V68" s="10"/>
      <c r="W68" s="10"/>
      <c r="X68" s="10"/>
      <c r="Y68" s="10"/>
      <c r="Z68" s="10"/>
      <c r="AA68" s="10"/>
      <c r="AB68" s="10"/>
      <c r="AC68" s="10"/>
      <c r="AD68" s="10"/>
      <c r="AE68" s="10"/>
    </row>
    <row r="69" s="10" customFormat="1" ht="14.88" customHeight="1">
      <c r="A69" s="10"/>
      <c r="B69" s="184"/>
      <c r="C69" s="128"/>
      <c r="D69" s="185" t="s">
        <v>1981</v>
      </c>
      <c r="E69" s="186"/>
      <c r="F69" s="186"/>
      <c r="G69" s="186"/>
      <c r="H69" s="186"/>
      <c r="I69" s="186"/>
      <c r="J69" s="187">
        <f>J143</f>
        <v>0</v>
      </c>
      <c r="K69" s="128"/>
      <c r="L69" s="188"/>
      <c r="S69" s="10"/>
      <c r="T69" s="10"/>
      <c r="U69" s="10"/>
      <c r="V69" s="10"/>
      <c r="W69" s="10"/>
      <c r="X69" s="10"/>
      <c r="Y69" s="10"/>
      <c r="Z69" s="10"/>
      <c r="AA69" s="10"/>
      <c r="AB69" s="10"/>
      <c r="AC69" s="10"/>
      <c r="AD69" s="10"/>
      <c r="AE69" s="10"/>
    </row>
    <row r="70" s="2" customFormat="1" ht="21.84" customHeight="1">
      <c r="A70" s="41"/>
      <c r="B70" s="42"/>
      <c r="C70" s="43"/>
      <c r="D70" s="43"/>
      <c r="E70" s="43"/>
      <c r="F70" s="43"/>
      <c r="G70" s="43"/>
      <c r="H70" s="43"/>
      <c r="I70" s="43"/>
      <c r="J70" s="43"/>
      <c r="K70" s="43"/>
      <c r="L70" s="148"/>
      <c r="S70" s="41"/>
      <c r="T70" s="41"/>
      <c r="U70" s="41"/>
      <c r="V70" s="41"/>
      <c r="W70" s="41"/>
      <c r="X70" s="41"/>
      <c r="Y70" s="41"/>
      <c r="Z70" s="41"/>
      <c r="AA70" s="41"/>
      <c r="AB70" s="41"/>
      <c r="AC70" s="41"/>
      <c r="AD70" s="41"/>
      <c r="AE70" s="41"/>
    </row>
    <row r="71" s="2" customFormat="1" ht="6.96" customHeight="1">
      <c r="A71" s="41"/>
      <c r="B71" s="62"/>
      <c r="C71" s="63"/>
      <c r="D71" s="63"/>
      <c r="E71" s="63"/>
      <c r="F71" s="63"/>
      <c r="G71" s="63"/>
      <c r="H71" s="63"/>
      <c r="I71" s="63"/>
      <c r="J71" s="63"/>
      <c r="K71" s="63"/>
      <c r="L71" s="148"/>
      <c r="S71" s="41"/>
      <c r="T71" s="41"/>
      <c r="U71" s="41"/>
      <c r="V71" s="41"/>
      <c r="W71" s="41"/>
      <c r="X71" s="41"/>
      <c r="Y71" s="41"/>
      <c r="Z71" s="41"/>
      <c r="AA71" s="41"/>
      <c r="AB71" s="41"/>
      <c r="AC71" s="41"/>
      <c r="AD71" s="41"/>
      <c r="AE71" s="41"/>
    </row>
    <row r="75" s="2" customFormat="1" ht="6.96" customHeight="1">
      <c r="A75" s="41"/>
      <c r="B75" s="64"/>
      <c r="C75" s="65"/>
      <c r="D75" s="65"/>
      <c r="E75" s="65"/>
      <c r="F75" s="65"/>
      <c r="G75" s="65"/>
      <c r="H75" s="65"/>
      <c r="I75" s="65"/>
      <c r="J75" s="65"/>
      <c r="K75" s="65"/>
      <c r="L75" s="148"/>
      <c r="S75" s="41"/>
      <c r="T75" s="41"/>
      <c r="U75" s="41"/>
      <c r="V75" s="41"/>
      <c r="W75" s="41"/>
      <c r="X75" s="41"/>
      <c r="Y75" s="41"/>
      <c r="Z75" s="41"/>
      <c r="AA75" s="41"/>
      <c r="AB75" s="41"/>
      <c r="AC75" s="41"/>
      <c r="AD75" s="41"/>
      <c r="AE75" s="41"/>
    </row>
    <row r="76" s="2" customFormat="1" ht="24.96" customHeight="1">
      <c r="A76" s="41"/>
      <c r="B76" s="42"/>
      <c r="C76" s="26" t="s">
        <v>165</v>
      </c>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2" customHeight="1">
      <c r="A78" s="41"/>
      <c r="B78" s="42"/>
      <c r="C78" s="35" t="s">
        <v>16</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16.5" customHeight="1">
      <c r="A79" s="41"/>
      <c r="B79" s="42"/>
      <c r="C79" s="43"/>
      <c r="D79" s="43"/>
      <c r="E79" s="173" t="str">
        <f>E7</f>
        <v>MŠ Záchlumí - přístavba pavilonu</v>
      </c>
      <c r="F79" s="35"/>
      <c r="G79" s="35"/>
      <c r="H79" s="35"/>
      <c r="I79" s="43"/>
      <c r="J79" s="43"/>
      <c r="K79" s="43"/>
      <c r="L79" s="148"/>
      <c r="S79" s="41"/>
      <c r="T79" s="41"/>
      <c r="U79" s="41"/>
      <c r="V79" s="41"/>
      <c r="W79" s="41"/>
      <c r="X79" s="41"/>
      <c r="Y79" s="41"/>
      <c r="Z79" s="41"/>
      <c r="AA79" s="41"/>
      <c r="AB79" s="41"/>
      <c r="AC79" s="41"/>
      <c r="AD79" s="41"/>
      <c r="AE79" s="41"/>
    </row>
    <row r="80" s="1" customFormat="1" ht="12" customHeight="1">
      <c r="B80" s="24"/>
      <c r="C80" s="35" t="s">
        <v>132</v>
      </c>
      <c r="D80" s="25"/>
      <c r="E80" s="25"/>
      <c r="F80" s="25"/>
      <c r="G80" s="25"/>
      <c r="H80" s="25"/>
      <c r="I80" s="25"/>
      <c r="J80" s="25"/>
      <c r="K80" s="25"/>
      <c r="L80" s="23"/>
    </row>
    <row r="81" s="2" customFormat="1" ht="16.5" customHeight="1">
      <c r="A81" s="41"/>
      <c r="B81" s="42"/>
      <c r="C81" s="43"/>
      <c r="D81" s="43"/>
      <c r="E81" s="173" t="s">
        <v>133</v>
      </c>
      <c r="F81" s="43"/>
      <c r="G81" s="43"/>
      <c r="H81" s="43"/>
      <c r="I81" s="43"/>
      <c r="J81" s="43"/>
      <c r="K81" s="43"/>
      <c r="L81" s="148"/>
      <c r="S81" s="41"/>
      <c r="T81" s="41"/>
      <c r="U81" s="41"/>
      <c r="V81" s="41"/>
      <c r="W81" s="41"/>
      <c r="X81" s="41"/>
      <c r="Y81" s="41"/>
      <c r="Z81" s="41"/>
      <c r="AA81" s="41"/>
      <c r="AB81" s="41"/>
      <c r="AC81" s="41"/>
      <c r="AD81" s="41"/>
      <c r="AE81" s="41"/>
    </row>
    <row r="82" s="2" customFormat="1" ht="12" customHeight="1">
      <c r="A82" s="41"/>
      <c r="B82" s="42"/>
      <c r="C82" s="35" t="s">
        <v>134</v>
      </c>
      <c r="D82" s="43"/>
      <c r="E82" s="43"/>
      <c r="F82" s="43"/>
      <c r="G82" s="43"/>
      <c r="H82" s="43"/>
      <c r="I82" s="43"/>
      <c r="J82" s="43"/>
      <c r="K82" s="43"/>
      <c r="L82" s="148"/>
      <c r="S82" s="41"/>
      <c r="T82" s="41"/>
      <c r="U82" s="41"/>
      <c r="V82" s="41"/>
      <c r="W82" s="41"/>
      <c r="X82" s="41"/>
      <c r="Y82" s="41"/>
      <c r="Z82" s="41"/>
      <c r="AA82" s="41"/>
      <c r="AB82" s="41"/>
      <c r="AC82" s="41"/>
      <c r="AD82" s="41"/>
      <c r="AE82" s="41"/>
    </row>
    <row r="83" s="2" customFormat="1" ht="16.5" customHeight="1">
      <c r="A83" s="41"/>
      <c r="B83" s="42"/>
      <c r="C83" s="43"/>
      <c r="D83" s="43"/>
      <c r="E83" s="72" t="str">
        <f>E11</f>
        <v>04 - VZT</v>
      </c>
      <c r="F83" s="43"/>
      <c r="G83" s="43"/>
      <c r="H83" s="43"/>
      <c r="I83" s="43"/>
      <c r="J83" s="43"/>
      <c r="K83" s="43"/>
      <c r="L83" s="148"/>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48"/>
      <c r="S84" s="41"/>
      <c r="T84" s="41"/>
      <c r="U84" s="41"/>
      <c r="V84" s="41"/>
      <c r="W84" s="41"/>
      <c r="X84" s="41"/>
      <c r="Y84" s="41"/>
      <c r="Z84" s="41"/>
      <c r="AA84" s="41"/>
      <c r="AB84" s="41"/>
      <c r="AC84" s="41"/>
      <c r="AD84" s="41"/>
      <c r="AE84" s="41"/>
    </row>
    <row r="85" s="2" customFormat="1" ht="12" customHeight="1">
      <c r="A85" s="41"/>
      <c r="B85" s="42"/>
      <c r="C85" s="35" t="s">
        <v>21</v>
      </c>
      <c r="D85" s="43"/>
      <c r="E85" s="43"/>
      <c r="F85" s="30" t="str">
        <f>F14</f>
        <v xml:space="preserve"> </v>
      </c>
      <c r="G85" s="43"/>
      <c r="H85" s="43"/>
      <c r="I85" s="35" t="s">
        <v>23</v>
      </c>
      <c r="J85" s="75" t="str">
        <f>IF(J14="","",J14)</f>
        <v>23. 4. 2024</v>
      </c>
      <c r="K85" s="43"/>
      <c r="L85" s="148"/>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2" customFormat="1" ht="15.15" customHeight="1">
      <c r="A87" s="41"/>
      <c r="B87" s="42"/>
      <c r="C87" s="35" t="s">
        <v>25</v>
      </c>
      <c r="D87" s="43"/>
      <c r="E87" s="43"/>
      <c r="F87" s="30" t="str">
        <f>E17</f>
        <v>Obec Záchlumí</v>
      </c>
      <c r="G87" s="43"/>
      <c r="H87" s="43"/>
      <c r="I87" s="35" t="s">
        <v>31</v>
      </c>
      <c r="J87" s="39" t="str">
        <f>E23</f>
        <v>Ing. Miloš Valíček</v>
      </c>
      <c r="K87" s="43"/>
      <c r="L87" s="148"/>
      <c r="S87" s="41"/>
      <c r="T87" s="41"/>
      <c r="U87" s="41"/>
      <c r="V87" s="41"/>
      <c r="W87" s="41"/>
      <c r="X87" s="41"/>
      <c r="Y87" s="41"/>
      <c r="Z87" s="41"/>
      <c r="AA87" s="41"/>
      <c r="AB87" s="41"/>
      <c r="AC87" s="41"/>
      <c r="AD87" s="41"/>
      <c r="AE87" s="41"/>
    </row>
    <row r="88" s="2" customFormat="1" ht="15.15" customHeight="1">
      <c r="A88" s="41"/>
      <c r="B88" s="42"/>
      <c r="C88" s="35" t="s">
        <v>29</v>
      </c>
      <c r="D88" s="43"/>
      <c r="E88" s="43"/>
      <c r="F88" s="30" t="str">
        <f>IF(E20="","",E20)</f>
        <v>Vyplň údaj</v>
      </c>
      <c r="G88" s="43"/>
      <c r="H88" s="43"/>
      <c r="I88" s="35" t="s">
        <v>35</v>
      </c>
      <c r="J88" s="39" t="str">
        <f>E26</f>
        <v xml:space="preserve">Veronika Šoulová </v>
      </c>
      <c r="K88" s="43"/>
      <c r="L88" s="148"/>
      <c r="S88" s="41"/>
      <c r="T88" s="41"/>
      <c r="U88" s="41"/>
      <c r="V88" s="41"/>
      <c r="W88" s="41"/>
      <c r="X88" s="41"/>
      <c r="Y88" s="41"/>
      <c r="Z88" s="41"/>
      <c r="AA88" s="41"/>
      <c r="AB88" s="41"/>
      <c r="AC88" s="41"/>
      <c r="AD88" s="41"/>
      <c r="AE88" s="41"/>
    </row>
    <row r="89" s="2" customFormat="1" ht="10.32" customHeight="1">
      <c r="A89" s="41"/>
      <c r="B89" s="42"/>
      <c r="C89" s="43"/>
      <c r="D89" s="43"/>
      <c r="E89" s="43"/>
      <c r="F89" s="43"/>
      <c r="G89" s="43"/>
      <c r="H89" s="43"/>
      <c r="I89" s="43"/>
      <c r="J89" s="43"/>
      <c r="K89" s="43"/>
      <c r="L89" s="148"/>
      <c r="S89" s="41"/>
      <c r="T89" s="41"/>
      <c r="U89" s="41"/>
      <c r="V89" s="41"/>
      <c r="W89" s="41"/>
      <c r="X89" s="41"/>
      <c r="Y89" s="41"/>
      <c r="Z89" s="41"/>
      <c r="AA89" s="41"/>
      <c r="AB89" s="41"/>
      <c r="AC89" s="41"/>
      <c r="AD89" s="41"/>
      <c r="AE89" s="41"/>
    </row>
    <row r="90" s="11" customFormat="1" ht="29.28" customHeight="1">
      <c r="A90" s="189"/>
      <c r="B90" s="190"/>
      <c r="C90" s="191" t="s">
        <v>166</v>
      </c>
      <c r="D90" s="192" t="s">
        <v>59</v>
      </c>
      <c r="E90" s="192" t="s">
        <v>55</v>
      </c>
      <c r="F90" s="192" t="s">
        <v>56</v>
      </c>
      <c r="G90" s="192" t="s">
        <v>167</v>
      </c>
      <c r="H90" s="192" t="s">
        <v>168</v>
      </c>
      <c r="I90" s="192" t="s">
        <v>169</v>
      </c>
      <c r="J90" s="192" t="s">
        <v>138</v>
      </c>
      <c r="K90" s="193" t="s">
        <v>170</v>
      </c>
      <c r="L90" s="194"/>
      <c r="M90" s="95" t="s">
        <v>19</v>
      </c>
      <c r="N90" s="96" t="s">
        <v>44</v>
      </c>
      <c r="O90" s="96" t="s">
        <v>171</v>
      </c>
      <c r="P90" s="96" t="s">
        <v>172</v>
      </c>
      <c r="Q90" s="96" t="s">
        <v>173</v>
      </c>
      <c r="R90" s="96" t="s">
        <v>174</v>
      </c>
      <c r="S90" s="96" t="s">
        <v>175</v>
      </c>
      <c r="T90" s="97" t="s">
        <v>176</v>
      </c>
      <c r="U90" s="189"/>
      <c r="V90" s="189"/>
      <c r="W90" s="189"/>
      <c r="X90" s="189"/>
      <c r="Y90" s="189"/>
      <c r="Z90" s="189"/>
      <c r="AA90" s="189"/>
      <c r="AB90" s="189"/>
      <c r="AC90" s="189"/>
      <c r="AD90" s="189"/>
      <c r="AE90" s="189"/>
    </row>
    <row r="91" s="2" customFormat="1" ht="22.8" customHeight="1">
      <c r="A91" s="41"/>
      <c r="B91" s="42"/>
      <c r="C91" s="102" t="s">
        <v>177</v>
      </c>
      <c r="D91" s="43"/>
      <c r="E91" s="43"/>
      <c r="F91" s="43"/>
      <c r="G91" s="43"/>
      <c r="H91" s="43"/>
      <c r="I91" s="43"/>
      <c r="J91" s="195">
        <f>BK91</f>
        <v>0</v>
      </c>
      <c r="K91" s="43"/>
      <c r="L91" s="47"/>
      <c r="M91" s="98"/>
      <c r="N91" s="196"/>
      <c r="O91" s="99"/>
      <c r="P91" s="197">
        <f>P92</f>
        <v>0</v>
      </c>
      <c r="Q91" s="99"/>
      <c r="R91" s="197">
        <f>R92</f>
        <v>0</v>
      </c>
      <c r="S91" s="99"/>
      <c r="T91" s="198">
        <f>T92</f>
        <v>0</v>
      </c>
      <c r="U91" s="41"/>
      <c r="V91" s="41"/>
      <c r="W91" s="41"/>
      <c r="X91" s="41"/>
      <c r="Y91" s="41"/>
      <c r="Z91" s="41"/>
      <c r="AA91" s="41"/>
      <c r="AB91" s="41"/>
      <c r="AC91" s="41"/>
      <c r="AD91" s="41"/>
      <c r="AE91" s="41"/>
      <c r="AT91" s="20" t="s">
        <v>73</v>
      </c>
      <c r="AU91" s="20" t="s">
        <v>139</v>
      </c>
      <c r="BK91" s="199">
        <f>BK92</f>
        <v>0</v>
      </c>
    </row>
    <row r="92" s="12" customFormat="1" ht="25.92" customHeight="1">
      <c r="A92" s="12"/>
      <c r="B92" s="200"/>
      <c r="C92" s="201"/>
      <c r="D92" s="202" t="s">
        <v>73</v>
      </c>
      <c r="E92" s="203" t="s">
        <v>414</v>
      </c>
      <c r="F92" s="203" t="s">
        <v>415</v>
      </c>
      <c r="G92" s="201"/>
      <c r="H92" s="201"/>
      <c r="I92" s="204"/>
      <c r="J92" s="205">
        <f>BK92</f>
        <v>0</v>
      </c>
      <c r="K92" s="201"/>
      <c r="L92" s="206"/>
      <c r="M92" s="207"/>
      <c r="N92" s="208"/>
      <c r="O92" s="208"/>
      <c r="P92" s="209">
        <f>P93</f>
        <v>0</v>
      </c>
      <c r="Q92" s="208"/>
      <c r="R92" s="209">
        <f>R93</f>
        <v>0</v>
      </c>
      <c r="S92" s="208"/>
      <c r="T92" s="210">
        <f>T93</f>
        <v>0</v>
      </c>
      <c r="U92" s="12"/>
      <c r="V92" s="12"/>
      <c r="W92" s="12"/>
      <c r="X92" s="12"/>
      <c r="Y92" s="12"/>
      <c r="Z92" s="12"/>
      <c r="AA92" s="12"/>
      <c r="AB92" s="12"/>
      <c r="AC92" s="12"/>
      <c r="AD92" s="12"/>
      <c r="AE92" s="12"/>
      <c r="AR92" s="211" t="s">
        <v>83</v>
      </c>
      <c r="AT92" s="212" t="s">
        <v>73</v>
      </c>
      <c r="AU92" s="212" t="s">
        <v>74</v>
      </c>
      <c r="AY92" s="211" t="s">
        <v>180</v>
      </c>
      <c r="BK92" s="213">
        <f>BK93</f>
        <v>0</v>
      </c>
    </row>
    <row r="93" s="12" customFormat="1" ht="22.8" customHeight="1">
      <c r="A93" s="12"/>
      <c r="B93" s="200"/>
      <c r="C93" s="201"/>
      <c r="D93" s="202" t="s">
        <v>73</v>
      </c>
      <c r="E93" s="214" t="s">
        <v>1982</v>
      </c>
      <c r="F93" s="214" t="s">
        <v>1983</v>
      </c>
      <c r="G93" s="201"/>
      <c r="H93" s="201"/>
      <c r="I93" s="204"/>
      <c r="J93" s="215">
        <f>BK93</f>
        <v>0</v>
      </c>
      <c r="K93" s="201"/>
      <c r="L93" s="206"/>
      <c r="M93" s="207"/>
      <c r="N93" s="208"/>
      <c r="O93" s="208"/>
      <c r="P93" s="209">
        <f>P94+P107+P128+P143</f>
        <v>0</v>
      </c>
      <c r="Q93" s="208"/>
      <c r="R93" s="209">
        <f>R94+R107+R128+R143</f>
        <v>0</v>
      </c>
      <c r="S93" s="208"/>
      <c r="T93" s="210">
        <f>T94+T107+T128+T143</f>
        <v>0</v>
      </c>
      <c r="U93" s="12"/>
      <c r="V93" s="12"/>
      <c r="W93" s="12"/>
      <c r="X93" s="12"/>
      <c r="Y93" s="12"/>
      <c r="Z93" s="12"/>
      <c r="AA93" s="12"/>
      <c r="AB93" s="12"/>
      <c r="AC93" s="12"/>
      <c r="AD93" s="12"/>
      <c r="AE93" s="12"/>
      <c r="AR93" s="211" t="s">
        <v>83</v>
      </c>
      <c r="AT93" s="212" t="s">
        <v>73</v>
      </c>
      <c r="AU93" s="212" t="s">
        <v>81</v>
      </c>
      <c r="AY93" s="211" t="s">
        <v>180</v>
      </c>
      <c r="BK93" s="213">
        <f>BK94+BK107+BK128+BK143</f>
        <v>0</v>
      </c>
    </row>
    <row r="94" s="12" customFormat="1" ht="20.88" customHeight="1">
      <c r="A94" s="12"/>
      <c r="B94" s="200"/>
      <c r="C94" s="201"/>
      <c r="D94" s="202" t="s">
        <v>73</v>
      </c>
      <c r="E94" s="214" t="s">
        <v>1984</v>
      </c>
      <c r="F94" s="214" t="s">
        <v>1985</v>
      </c>
      <c r="G94" s="201"/>
      <c r="H94" s="201"/>
      <c r="I94" s="204"/>
      <c r="J94" s="215">
        <f>BK94</f>
        <v>0</v>
      </c>
      <c r="K94" s="201"/>
      <c r="L94" s="206"/>
      <c r="M94" s="207"/>
      <c r="N94" s="208"/>
      <c r="O94" s="208"/>
      <c r="P94" s="209">
        <f>SUM(P95:P106)</f>
        <v>0</v>
      </c>
      <c r="Q94" s="208"/>
      <c r="R94" s="209">
        <f>SUM(R95:R106)</f>
        <v>0</v>
      </c>
      <c r="S94" s="208"/>
      <c r="T94" s="210">
        <f>SUM(T95:T106)</f>
        <v>0</v>
      </c>
      <c r="U94" s="12"/>
      <c r="V94" s="12"/>
      <c r="W94" s="12"/>
      <c r="X94" s="12"/>
      <c r="Y94" s="12"/>
      <c r="Z94" s="12"/>
      <c r="AA94" s="12"/>
      <c r="AB94" s="12"/>
      <c r="AC94" s="12"/>
      <c r="AD94" s="12"/>
      <c r="AE94" s="12"/>
      <c r="AR94" s="211" t="s">
        <v>83</v>
      </c>
      <c r="AT94" s="212" t="s">
        <v>73</v>
      </c>
      <c r="AU94" s="212" t="s">
        <v>83</v>
      </c>
      <c r="AY94" s="211" t="s">
        <v>180</v>
      </c>
      <c r="BK94" s="213">
        <f>SUM(BK95:BK106)</f>
        <v>0</v>
      </c>
    </row>
    <row r="95" s="2" customFormat="1" ht="21.75" customHeight="1">
      <c r="A95" s="41"/>
      <c r="B95" s="42"/>
      <c r="C95" s="216" t="s">
        <v>81</v>
      </c>
      <c r="D95" s="216" t="s">
        <v>182</v>
      </c>
      <c r="E95" s="217" t="s">
        <v>1986</v>
      </c>
      <c r="F95" s="218" t="s">
        <v>1987</v>
      </c>
      <c r="G95" s="219" t="s">
        <v>246</v>
      </c>
      <c r="H95" s="220">
        <v>2</v>
      </c>
      <c r="I95" s="221"/>
      <c r="J95" s="222">
        <f>ROUND(I95*H95,2)</f>
        <v>0</v>
      </c>
      <c r="K95" s="218" t="s">
        <v>185</v>
      </c>
      <c r="L95" s="47"/>
      <c r="M95" s="223" t="s">
        <v>19</v>
      </c>
      <c r="N95" s="224" t="s">
        <v>45</v>
      </c>
      <c r="O95" s="87"/>
      <c r="P95" s="225">
        <f>O95*H95</f>
        <v>0</v>
      </c>
      <c r="Q95" s="225">
        <v>0</v>
      </c>
      <c r="R95" s="225">
        <f>Q95*H95</f>
        <v>0</v>
      </c>
      <c r="S95" s="225">
        <v>0</v>
      </c>
      <c r="T95" s="226">
        <f>S95*H95</f>
        <v>0</v>
      </c>
      <c r="U95" s="41"/>
      <c r="V95" s="41"/>
      <c r="W95" s="41"/>
      <c r="X95" s="41"/>
      <c r="Y95" s="41"/>
      <c r="Z95" s="41"/>
      <c r="AA95" s="41"/>
      <c r="AB95" s="41"/>
      <c r="AC95" s="41"/>
      <c r="AD95" s="41"/>
      <c r="AE95" s="41"/>
      <c r="AR95" s="227" t="s">
        <v>279</v>
      </c>
      <c r="AT95" s="227" t="s">
        <v>182</v>
      </c>
      <c r="AU95" s="227" t="s">
        <v>124</v>
      </c>
      <c r="AY95" s="20" t="s">
        <v>180</v>
      </c>
      <c r="BE95" s="228">
        <f>IF(N95="základní",J95,0)</f>
        <v>0</v>
      </c>
      <c r="BF95" s="228">
        <f>IF(N95="snížená",J95,0)</f>
        <v>0</v>
      </c>
      <c r="BG95" s="228">
        <f>IF(N95="zákl. přenesená",J95,0)</f>
        <v>0</v>
      </c>
      <c r="BH95" s="228">
        <f>IF(N95="sníž. přenesená",J95,0)</f>
        <v>0</v>
      </c>
      <c r="BI95" s="228">
        <f>IF(N95="nulová",J95,0)</f>
        <v>0</v>
      </c>
      <c r="BJ95" s="20" t="s">
        <v>81</v>
      </c>
      <c r="BK95" s="228">
        <f>ROUND(I95*H95,2)</f>
        <v>0</v>
      </c>
      <c r="BL95" s="20" t="s">
        <v>279</v>
      </c>
      <c r="BM95" s="227" t="s">
        <v>1988</v>
      </c>
    </row>
    <row r="96" s="2" customFormat="1">
      <c r="A96" s="41"/>
      <c r="B96" s="42"/>
      <c r="C96" s="43"/>
      <c r="D96" s="229" t="s">
        <v>188</v>
      </c>
      <c r="E96" s="43"/>
      <c r="F96" s="230" t="s">
        <v>1989</v>
      </c>
      <c r="G96" s="43"/>
      <c r="H96" s="43"/>
      <c r="I96" s="231"/>
      <c r="J96" s="43"/>
      <c r="K96" s="43"/>
      <c r="L96" s="47"/>
      <c r="M96" s="232"/>
      <c r="N96" s="233"/>
      <c r="O96" s="87"/>
      <c r="P96" s="87"/>
      <c r="Q96" s="87"/>
      <c r="R96" s="87"/>
      <c r="S96" s="87"/>
      <c r="T96" s="88"/>
      <c r="U96" s="41"/>
      <c r="V96" s="41"/>
      <c r="W96" s="41"/>
      <c r="X96" s="41"/>
      <c r="Y96" s="41"/>
      <c r="Z96" s="41"/>
      <c r="AA96" s="41"/>
      <c r="AB96" s="41"/>
      <c r="AC96" s="41"/>
      <c r="AD96" s="41"/>
      <c r="AE96" s="41"/>
      <c r="AT96" s="20" t="s">
        <v>188</v>
      </c>
      <c r="AU96" s="20" t="s">
        <v>124</v>
      </c>
    </row>
    <row r="97" s="2" customFormat="1" ht="16.5" customHeight="1">
      <c r="A97" s="41"/>
      <c r="B97" s="42"/>
      <c r="C97" s="278" t="s">
        <v>83</v>
      </c>
      <c r="D97" s="278" t="s">
        <v>330</v>
      </c>
      <c r="E97" s="279" t="s">
        <v>1990</v>
      </c>
      <c r="F97" s="280" t="s">
        <v>1991</v>
      </c>
      <c r="G97" s="281" t="s">
        <v>246</v>
      </c>
      <c r="H97" s="282">
        <v>2</v>
      </c>
      <c r="I97" s="283"/>
      <c r="J97" s="284">
        <f>ROUND(I97*H97,2)</f>
        <v>0</v>
      </c>
      <c r="K97" s="280" t="s">
        <v>202</v>
      </c>
      <c r="L97" s="285"/>
      <c r="M97" s="286" t="s">
        <v>19</v>
      </c>
      <c r="N97" s="287" t="s">
        <v>45</v>
      </c>
      <c r="O97" s="87"/>
      <c r="P97" s="225">
        <f>O97*H97</f>
        <v>0</v>
      </c>
      <c r="Q97" s="225">
        <v>0</v>
      </c>
      <c r="R97" s="225">
        <f>Q97*H97</f>
        <v>0</v>
      </c>
      <c r="S97" s="225">
        <v>0</v>
      </c>
      <c r="T97" s="226">
        <f>S97*H97</f>
        <v>0</v>
      </c>
      <c r="U97" s="41"/>
      <c r="V97" s="41"/>
      <c r="W97" s="41"/>
      <c r="X97" s="41"/>
      <c r="Y97" s="41"/>
      <c r="Z97" s="41"/>
      <c r="AA97" s="41"/>
      <c r="AB97" s="41"/>
      <c r="AC97" s="41"/>
      <c r="AD97" s="41"/>
      <c r="AE97" s="41"/>
      <c r="AR97" s="227" t="s">
        <v>409</v>
      </c>
      <c r="AT97" s="227" t="s">
        <v>330</v>
      </c>
      <c r="AU97" s="227" t="s">
        <v>124</v>
      </c>
      <c r="AY97" s="20" t="s">
        <v>180</v>
      </c>
      <c r="BE97" s="228">
        <f>IF(N97="základní",J97,0)</f>
        <v>0</v>
      </c>
      <c r="BF97" s="228">
        <f>IF(N97="snížená",J97,0)</f>
        <v>0</v>
      </c>
      <c r="BG97" s="228">
        <f>IF(N97="zákl. přenesená",J97,0)</f>
        <v>0</v>
      </c>
      <c r="BH97" s="228">
        <f>IF(N97="sníž. přenesená",J97,0)</f>
        <v>0</v>
      </c>
      <c r="BI97" s="228">
        <f>IF(N97="nulová",J97,0)</f>
        <v>0</v>
      </c>
      <c r="BJ97" s="20" t="s">
        <v>81</v>
      </c>
      <c r="BK97" s="228">
        <f>ROUND(I97*H97,2)</f>
        <v>0</v>
      </c>
      <c r="BL97" s="20" t="s">
        <v>279</v>
      </c>
      <c r="BM97" s="227" t="s">
        <v>1992</v>
      </c>
    </row>
    <row r="98" s="2" customFormat="1" ht="16.5" customHeight="1">
      <c r="A98" s="41"/>
      <c r="B98" s="42"/>
      <c r="C98" s="278" t="s">
        <v>124</v>
      </c>
      <c r="D98" s="278" t="s">
        <v>330</v>
      </c>
      <c r="E98" s="279" t="s">
        <v>1993</v>
      </c>
      <c r="F98" s="280" t="s">
        <v>1994</v>
      </c>
      <c r="G98" s="281" t="s">
        <v>246</v>
      </c>
      <c r="H98" s="282">
        <v>2</v>
      </c>
      <c r="I98" s="283"/>
      <c r="J98" s="284">
        <f>ROUND(I98*H98,2)</f>
        <v>0</v>
      </c>
      <c r="K98" s="280" t="s">
        <v>202</v>
      </c>
      <c r="L98" s="285"/>
      <c r="M98" s="286" t="s">
        <v>19</v>
      </c>
      <c r="N98" s="287" t="s">
        <v>45</v>
      </c>
      <c r="O98" s="87"/>
      <c r="P98" s="225">
        <f>O98*H98</f>
        <v>0</v>
      </c>
      <c r="Q98" s="225">
        <v>0</v>
      </c>
      <c r="R98" s="225">
        <f>Q98*H98</f>
        <v>0</v>
      </c>
      <c r="S98" s="225">
        <v>0</v>
      </c>
      <c r="T98" s="226">
        <f>S98*H98</f>
        <v>0</v>
      </c>
      <c r="U98" s="41"/>
      <c r="V98" s="41"/>
      <c r="W98" s="41"/>
      <c r="X98" s="41"/>
      <c r="Y98" s="41"/>
      <c r="Z98" s="41"/>
      <c r="AA98" s="41"/>
      <c r="AB98" s="41"/>
      <c r="AC98" s="41"/>
      <c r="AD98" s="41"/>
      <c r="AE98" s="41"/>
      <c r="AR98" s="227" t="s">
        <v>409</v>
      </c>
      <c r="AT98" s="227" t="s">
        <v>330</v>
      </c>
      <c r="AU98" s="227" t="s">
        <v>124</v>
      </c>
      <c r="AY98" s="20" t="s">
        <v>180</v>
      </c>
      <c r="BE98" s="228">
        <f>IF(N98="základní",J98,0)</f>
        <v>0</v>
      </c>
      <c r="BF98" s="228">
        <f>IF(N98="snížená",J98,0)</f>
        <v>0</v>
      </c>
      <c r="BG98" s="228">
        <f>IF(N98="zákl. přenesená",J98,0)</f>
        <v>0</v>
      </c>
      <c r="BH98" s="228">
        <f>IF(N98="sníž. přenesená",J98,0)</f>
        <v>0</v>
      </c>
      <c r="BI98" s="228">
        <f>IF(N98="nulová",J98,0)</f>
        <v>0</v>
      </c>
      <c r="BJ98" s="20" t="s">
        <v>81</v>
      </c>
      <c r="BK98" s="228">
        <f>ROUND(I98*H98,2)</f>
        <v>0</v>
      </c>
      <c r="BL98" s="20" t="s">
        <v>279</v>
      </c>
      <c r="BM98" s="227" t="s">
        <v>1995</v>
      </c>
    </row>
    <row r="99" s="2" customFormat="1" ht="16.5" customHeight="1">
      <c r="A99" s="41"/>
      <c r="B99" s="42"/>
      <c r="C99" s="278" t="s">
        <v>186</v>
      </c>
      <c r="D99" s="278" t="s">
        <v>330</v>
      </c>
      <c r="E99" s="279" t="s">
        <v>1996</v>
      </c>
      <c r="F99" s="280" t="s">
        <v>1997</v>
      </c>
      <c r="G99" s="281" t="s">
        <v>246</v>
      </c>
      <c r="H99" s="282">
        <v>4</v>
      </c>
      <c r="I99" s="283"/>
      <c r="J99" s="284">
        <f>ROUND(I99*H99,2)</f>
        <v>0</v>
      </c>
      <c r="K99" s="280" t="s">
        <v>202</v>
      </c>
      <c r="L99" s="285"/>
      <c r="M99" s="286" t="s">
        <v>19</v>
      </c>
      <c r="N99" s="287" t="s">
        <v>45</v>
      </c>
      <c r="O99" s="87"/>
      <c r="P99" s="225">
        <f>O99*H99</f>
        <v>0</v>
      </c>
      <c r="Q99" s="225">
        <v>0</v>
      </c>
      <c r="R99" s="225">
        <f>Q99*H99</f>
        <v>0</v>
      </c>
      <c r="S99" s="225">
        <v>0</v>
      </c>
      <c r="T99" s="226">
        <f>S99*H99</f>
        <v>0</v>
      </c>
      <c r="U99" s="41"/>
      <c r="V99" s="41"/>
      <c r="W99" s="41"/>
      <c r="X99" s="41"/>
      <c r="Y99" s="41"/>
      <c r="Z99" s="41"/>
      <c r="AA99" s="41"/>
      <c r="AB99" s="41"/>
      <c r="AC99" s="41"/>
      <c r="AD99" s="41"/>
      <c r="AE99" s="41"/>
      <c r="AR99" s="227" t="s">
        <v>409</v>
      </c>
      <c r="AT99" s="227" t="s">
        <v>330</v>
      </c>
      <c r="AU99" s="227" t="s">
        <v>124</v>
      </c>
      <c r="AY99" s="20" t="s">
        <v>180</v>
      </c>
      <c r="BE99" s="228">
        <f>IF(N99="základní",J99,0)</f>
        <v>0</v>
      </c>
      <c r="BF99" s="228">
        <f>IF(N99="snížená",J99,0)</f>
        <v>0</v>
      </c>
      <c r="BG99" s="228">
        <f>IF(N99="zákl. přenesená",J99,0)</f>
        <v>0</v>
      </c>
      <c r="BH99" s="228">
        <f>IF(N99="sníž. přenesená",J99,0)</f>
        <v>0</v>
      </c>
      <c r="BI99" s="228">
        <f>IF(N99="nulová",J99,0)</f>
        <v>0</v>
      </c>
      <c r="BJ99" s="20" t="s">
        <v>81</v>
      </c>
      <c r="BK99" s="228">
        <f>ROUND(I99*H99,2)</f>
        <v>0</v>
      </c>
      <c r="BL99" s="20" t="s">
        <v>279</v>
      </c>
      <c r="BM99" s="227" t="s">
        <v>1998</v>
      </c>
    </row>
    <row r="100" s="2" customFormat="1" ht="24.15" customHeight="1">
      <c r="A100" s="41"/>
      <c r="B100" s="42"/>
      <c r="C100" s="216" t="s">
        <v>209</v>
      </c>
      <c r="D100" s="216" t="s">
        <v>182</v>
      </c>
      <c r="E100" s="217" t="s">
        <v>1999</v>
      </c>
      <c r="F100" s="218" t="s">
        <v>2000</v>
      </c>
      <c r="G100" s="219" t="s">
        <v>246</v>
      </c>
      <c r="H100" s="220">
        <v>2</v>
      </c>
      <c r="I100" s="221"/>
      <c r="J100" s="222">
        <f>ROUND(I100*H100,2)</f>
        <v>0</v>
      </c>
      <c r="K100" s="218" t="s">
        <v>185</v>
      </c>
      <c r="L100" s="47"/>
      <c r="M100" s="223" t="s">
        <v>19</v>
      </c>
      <c r="N100" s="224" t="s">
        <v>45</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279</v>
      </c>
      <c r="AT100" s="227" t="s">
        <v>182</v>
      </c>
      <c r="AU100" s="227" t="s">
        <v>124</v>
      </c>
      <c r="AY100" s="20" t="s">
        <v>180</v>
      </c>
      <c r="BE100" s="228">
        <f>IF(N100="základní",J100,0)</f>
        <v>0</v>
      </c>
      <c r="BF100" s="228">
        <f>IF(N100="snížená",J100,0)</f>
        <v>0</v>
      </c>
      <c r="BG100" s="228">
        <f>IF(N100="zákl. přenesená",J100,0)</f>
        <v>0</v>
      </c>
      <c r="BH100" s="228">
        <f>IF(N100="sníž. přenesená",J100,0)</f>
        <v>0</v>
      </c>
      <c r="BI100" s="228">
        <f>IF(N100="nulová",J100,0)</f>
        <v>0</v>
      </c>
      <c r="BJ100" s="20" t="s">
        <v>81</v>
      </c>
      <c r="BK100" s="228">
        <f>ROUND(I100*H100,2)</f>
        <v>0</v>
      </c>
      <c r="BL100" s="20" t="s">
        <v>279</v>
      </c>
      <c r="BM100" s="227" t="s">
        <v>2001</v>
      </c>
    </row>
    <row r="101" s="2" customFormat="1">
      <c r="A101" s="41"/>
      <c r="B101" s="42"/>
      <c r="C101" s="43"/>
      <c r="D101" s="229" t="s">
        <v>188</v>
      </c>
      <c r="E101" s="43"/>
      <c r="F101" s="230" t="s">
        <v>2002</v>
      </c>
      <c r="G101" s="43"/>
      <c r="H101" s="43"/>
      <c r="I101" s="231"/>
      <c r="J101" s="43"/>
      <c r="K101" s="43"/>
      <c r="L101" s="47"/>
      <c r="M101" s="232"/>
      <c r="N101" s="233"/>
      <c r="O101" s="87"/>
      <c r="P101" s="87"/>
      <c r="Q101" s="87"/>
      <c r="R101" s="87"/>
      <c r="S101" s="87"/>
      <c r="T101" s="88"/>
      <c r="U101" s="41"/>
      <c r="V101" s="41"/>
      <c r="W101" s="41"/>
      <c r="X101" s="41"/>
      <c r="Y101" s="41"/>
      <c r="Z101" s="41"/>
      <c r="AA101" s="41"/>
      <c r="AB101" s="41"/>
      <c r="AC101" s="41"/>
      <c r="AD101" s="41"/>
      <c r="AE101" s="41"/>
      <c r="AT101" s="20" t="s">
        <v>188</v>
      </c>
      <c r="AU101" s="20" t="s">
        <v>124</v>
      </c>
    </row>
    <row r="102" s="2" customFormat="1" ht="49.05" customHeight="1">
      <c r="A102" s="41"/>
      <c r="B102" s="42"/>
      <c r="C102" s="278" t="s">
        <v>214</v>
      </c>
      <c r="D102" s="278" t="s">
        <v>330</v>
      </c>
      <c r="E102" s="279" t="s">
        <v>2003</v>
      </c>
      <c r="F102" s="280" t="s">
        <v>2004</v>
      </c>
      <c r="G102" s="281" t="s">
        <v>1272</v>
      </c>
      <c r="H102" s="282">
        <v>2</v>
      </c>
      <c r="I102" s="283"/>
      <c r="J102" s="284">
        <f>ROUND(I102*H102,2)</f>
        <v>0</v>
      </c>
      <c r="K102" s="280" t="s">
        <v>202</v>
      </c>
      <c r="L102" s="285"/>
      <c r="M102" s="286" t="s">
        <v>19</v>
      </c>
      <c r="N102" s="287" t="s">
        <v>45</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409</v>
      </c>
      <c r="AT102" s="227" t="s">
        <v>330</v>
      </c>
      <c r="AU102" s="227" t="s">
        <v>124</v>
      </c>
      <c r="AY102" s="20" t="s">
        <v>180</v>
      </c>
      <c r="BE102" s="228">
        <f>IF(N102="základní",J102,0)</f>
        <v>0</v>
      </c>
      <c r="BF102" s="228">
        <f>IF(N102="snížená",J102,0)</f>
        <v>0</v>
      </c>
      <c r="BG102" s="228">
        <f>IF(N102="zákl. přenesená",J102,0)</f>
        <v>0</v>
      </c>
      <c r="BH102" s="228">
        <f>IF(N102="sníž. přenesená",J102,0)</f>
        <v>0</v>
      </c>
      <c r="BI102" s="228">
        <f>IF(N102="nulová",J102,0)</f>
        <v>0</v>
      </c>
      <c r="BJ102" s="20" t="s">
        <v>81</v>
      </c>
      <c r="BK102" s="228">
        <f>ROUND(I102*H102,2)</f>
        <v>0</v>
      </c>
      <c r="BL102" s="20" t="s">
        <v>279</v>
      </c>
      <c r="BM102" s="227" t="s">
        <v>2005</v>
      </c>
    </row>
    <row r="103" s="2" customFormat="1" ht="16.5" customHeight="1">
      <c r="A103" s="41"/>
      <c r="B103" s="42"/>
      <c r="C103" s="216" t="s">
        <v>219</v>
      </c>
      <c r="D103" s="216" t="s">
        <v>182</v>
      </c>
      <c r="E103" s="217" t="s">
        <v>2006</v>
      </c>
      <c r="F103" s="218" t="s">
        <v>2007</v>
      </c>
      <c r="G103" s="219" t="s">
        <v>1872</v>
      </c>
      <c r="H103" s="298"/>
      <c r="I103" s="221"/>
      <c r="J103" s="222">
        <f>ROUND(I103*H103,2)</f>
        <v>0</v>
      </c>
      <c r="K103" s="218" t="s">
        <v>185</v>
      </c>
      <c r="L103" s="47"/>
      <c r="M103" s="223" t="s">
        <v>19</v>
      </c>
      <c r="N103" s="224" t="s">
        <v>45</v>
      </c>
      <c r="O103" s="87"/>
      <c r="P103" s="225">
        <f>O103*H103</f>
        <v>0</v>
      </c>
      <c r="Q103" s="225">
        <v>0</v>
      </c>
      <c r="R103" s="225">
        <f>Q103*H103</f>
        <v>0</v>
      </c>
      <c r="S103" s="225">
        <v>0</v>
      </c>
      <c r="T103" s="226">
        <f>S103*H103</f>
        <v>0</v>
      </c>
      <c r="U103" s="41"/>
      <c r="V103" s="41"/>
      <c r="W103" s="41"/>
      <c r="X103" s="41"/>
      <c r="Y103" s="41"/>
      <c r="Z103" s="41"/>
      <c r="AA103" s="41"/>
      <c r="AB103" s="41"/>
      <c r="AC103" s="41"/>
      <c r="AD103" s="41"/>
      <c r="AE103" s="41"/>
      <c r="AR103" s="227" t="s">
        <v>279</v>
      </c>
      <c r="AT103" s="227" t="s">
        <v>182</v>
      </c>
      <c r="AU103" s="227" t="s">
        <v>124</v>
      </c>
      <c r="AY103" s="20" t="s">
        <v>180</v>
      </c>
      <c r="BE103" s="228">
        <f>IF(N103="základní",J103,0)</f>
        <v>0</v>
      </c>
      <c r="BF103" s="228">
        <f>IF(N103="snížená",J103,0)</f>
        <v>0</v>
      </c>
      <c r="BG103" s="228">
        <f>IF(N103="zákl. přenesená",J103,0)</f>
        <v>0</v>
      </c>
      <c r="BH103" s="228">
        <f>IF(N103="sníž. přenesená",J103,0)</f>
        <v>0</v>
      </c>
      <c r="BI103" s="228">
        <f>IF(N103="nulová",J103,0)</f>
        <v>0</v>
      </c>
      <c r="BJ103" s="20" t="s">
        <v>81</v>
      </c>
      <c r="BK103" s="228">
        <f>ROUND(I103*H103,2)</f>
        <v>0</v>
      </c>
      <c r="BL103" s="20" t="s">
        <v>279</v>
      </c>
      <c r="BM103" s="227" t="s">
        <v>2008</v>
      </c>
    </row>
    <row r="104" s="2" customFormat="1">
      <c r="A104" s="41"/>
      <c r="B104" s="42"/>
      <c r="C104" s="43"/>
      <c r="D104" s="229" t="s">
        <v>188</v>
      </c>
      <c r="E104" s="43"/>
      <c r="F104" s="230" t="s">
        <v>2009</v>
      </c>
      <c r="G104" s="43"/>
      <c r="H104" s="43"/>
      <c r="I104" s="231"/>
      <c r="J104" s="43"/>
      <c r="K104" s="43"/>
      <c r="L104" s="47"/>
      <c r="M104" s="232"/>
      <c r="N104" s="233"/>
      <c r="O104" s="87"/>
      <c r="P104" s="87"/>
      <c r="Q104" s="87"/>
      <c r="R104" s="87"/>
      <c r="S104" s="87"/>
      <c r="T104" s="88"/>
      <c r="U104" s="41"/>
      <c r="V104" s="41"/>
      <c r="W104" s="41"/>
      <c r="X104" s="41"/>
      <c r="Y104" s="41"/>
      <c r="Z104" s="41"/>
      <c r="AA104" s="41"/>
      <c r="AB104" s="41"/>
      <c r="AC104" s="41"/>
      <c r="AD104" s="41"/>
      <c r="AE104" s="41"/>
      <c r="AT104" s="20" t="s">
        <v>188</v>
      </c>
      <c r="AU104" s="20" t="s">
        <v>124</v>
      </c>
    </row>
    <row r="105" s="2" customFormat="1" ht="24.15" customHeight="1">
      <c r="A105" s="41"/>
      <c r="B105" s="42"/>
      <c r="C105" s="216" t="s">
        <v>228</v>
      </c>
      <c r="D105" s="216" t="s">
        <v>182</v>
      </c>
      <c r="E105" s="217" t="s">
        <v>2010</v>
      </c>
      <c r="F105" s="218" t="s">
        <v>2011</v>
      </c>
      <c r="G105" s="219" t="s">
        <v>2012</v>
      </c>
      <c r="H105" s="220">
        <v>16</v>
      </c>
      <c r="I105" s="221"/>
      <c r="J105" s="222">
        <f>ROUND(I105*H105,2)</f>
        <v>0</v>
      </c>
      <c r="K105" s="218" t="s">
        <v>185</v>
      </c>
      <c r="L105" s="47"/>
      <c r="M105" s="223" t="s">
        <v>19</v>
      </c>
      <c r="N105" s="224" t="s">
        <v>45</v>
      </c>
      <c r="O105" s="87"/>
      <c r="P105" s="225">
        <f>O105*H105</f>
        <v>0</v>
      </c>
      <c r="Q105" s="225">
        <v>0</v>
      </c>
      <c r="R105" s="225">
        <f>Q105*H105</f>
        <v>0</v>
      </c>
      <c r="S105" s="225">
        <v>0</v>
      </c>
      <c r="T105" s="226">
        <f>S105*H105</f>
        <v>0</v>
      </c>
      <c r="U105" s="41"/>
      <c r="V105" s="41"/>
      <c r="W105" s="41"/>
      <c r="X105" s="41"/>
      <c r="Y105" s="41"/>
      <c r="Z105" s="41"/>
      <c r="AA105" s="41"/>
      <c r="AB105" s="41"/>
      <c r="AC105" s="41"/>
      <c r="AD105" s="41"/>
      <c r="AE105" s="41"/>
      <c r="AR105" s="227" t="s">
        <v>279</v>
      </c>
      <c r="AT105" s="227" t="s">
        <v>182</v>
      </c>
      <c r="AU105" s="227" t="s">
        <v>124</v>
      </c>
      <c r="AY105" s="20" t="s">
        <v>180</v>
      </c>
      <c r="BE105" s="228">
        <f>IF(N105="základní",J105,0)</f>
        <v>0</v>
      </c>
      <c r="BF105" s="228">
        <f>IF(N105="snížená",J105,0)</f>
        <v>0</v>
      </c>
      <c r="BG105" s="228">
        <f>IF(N105="zákl. přenesená",J105,0)</f>
        <v>0</v>
      </c>
      <c r="BH105" s="228">
        <f>IF(N105="sníž. přenesená",J105,0)</f>
        <v>0</v>
      </c>
      <c r="BI105" s="228">
        <f>IF(N105="nulová",J105,0)</f>
        <v>0</v>
      </c>
      <c r="BJ105" s="20" t="s">
        <v>81</v>
      </c>
      <c r="BK105" s="228">
        <f>ROUND(I105*H105,2)</f>
        <v>0</v>
      </c>
      <c r="BL105" s="20" t="s">
        <v>279</v>
      </c>
      <c r="BM105" s="227" t="s">
        <v>2013</v>
      </c>
    </row>
    <row r="106" s="2" customFormat="1">
      <c r="A106" s="41"/>
      <c r="B106" s="42"/>
      <c r="C106" s="43"/>
      <c r="D106" s="229" t="s">
        <v>188</v>
      </c>
      <c r="E106" s="43"/>
      <c r="F106" s="230" t="s">
        <v>2014</v>
      </c>
      <c r="G106" s="43"/>
      <c r="H106" s="43"/>
      <c r="I106" s="231"/>
      <c r="J106" s="43"/>
      <c r="K106" s="43"/>
      <c r="L106" s="47"/>
      <c r="M106" s="232"/>
      <c r="N106" s="233"/>
      <c r="O106" s="87"/>
      <c r="P106" s="87"/>
      <c r="Q106" s="87"/>
      <c r="R106" s="87"/>
      <c r="S106" s="87"/>
      <c r="T106" s="88"/>
      <c r="U106" s="41"/>
      <c r="V106" s="41"/>
      <c r="W106" s="41"/>
      <c r="X106" s="41"/>
      <c r="Y106" s="41"/>
      <c r="Z106" s="41"/>
      <c r="AA106" s="41"/>
      <c r="AB106" s="41"/>
      <c r="AC106" s="41"/>
      <c r="AD106" s="41"/>
      <c r="AE106" s="41"/>
      <c r="AT106" s="20" t="s">
        <v>188</v>
      </c>
      <c r="AU106" s="20" t="s">
        <v>124</v>
      </c>
    </row>
    <row r="107" s="12" customFormat="1" ht="20.88" customHeight="1">
      <c r="A107" s="12"/>
      <c r="B107" s="200"/>
      <c r="C107" s="201"/>
      <c r="D107" s="202" t="s">
        <v>73</v>
      </c>
      <c r="E107" s="214" t="s">
        <v>2015</v>
      </c>
      <c r="F107" s="214" t="s">
        <v>2016</v>
      </c>
      <c r="G107" s="201"/>
      <c r="H107" s="201"/>
      <c r="I107" s="204"/>
      <c r="J107" s="215">
        <f>BK107</f>
        <v>0</v>
      </c>
      <c r="K107" s="201"/>
      <c r="L107" s="206"/>
      <c r="M107" s="207"/>
      <c r="N107" s="208"/>
      <c r="O107" s="208"/>
      <c r="P107" s="209">
        <f>SUM(P108:P127)</f>
        <v>0</v>
      </c>
      <c r="Q107" s="208"/>
      <c r="R107" s="209">
        <f>SUM(R108:R127)</f>
        <v>0</v>
      </c>
      <c r="S107" s="208"/>
      <c r="T107" s="210">
        <f>SUM(T108:T127)</f>
        <v>0</v>
      </c>
      <c r="U107" s="12"/>
      <c r="V107" s="12"/>
      <c r="W107" s="12"/>
      <c r="X107" s="12"/>
      <c r="Y107" s="12"/>
      <c r="Z107" s="12"/>
      <c r="AA107" s="12"/>
      <c r="AB107" s="12"/>
      <c r="AC107" s="12"/>
      <c r="AD107" s="12"/>
      <c r="AE107" s="12"/>
      <c r="AR107" s="211" t="s">
        <v>83</v>
      </c>
      <c r="AT107" s="212" t="s">
        <v>73</v>
      </c>
      <c r="AU107" s="212" t="s">
        <v>83</v>
      </c>
      <c r="AY107" s="211" t="s">
        <v>180</v>
      </c>
      <c r="BK107" s="213">
        <f>SUM(BK108:BK127)</f>
        <v>0</v>
      </c>
    </row>
    <row r="108" s="2" customFormat="1" ht="21.75" customHeight="1">
      <c r="A108" s="41"/>
      <c r="B108" s="42"/>
      <c r="C108" s="216" t="s">
        <v>235</v>
      </c>
      <c r="D108" s="216" t="s">
        <v>182</v>
      </c>
      <c r="E108" s="217" t="s">
        <v>2017</v>
      </c>
      <c r="F108" s="218" t="s">
        <v>2018</v>
      </c>
      <c r="G108" s="219" t="s">
        <v>246</v>
      </c>
      <c r="H108" s="220">
        <v>2</v>
      </c>
      <c r="I108" s="221"/>
      <c r="J108" s="222">
        <f>ROUND(I108*H108,2)</f>
        <v>0</v>
      </c>
      <c r="K108" s="218" t="s">
        <v>185</v>
      </c>
      <c r="L108" s="47"/>
      <c r="M108" s="223" t="s">
        <v>19</v>
      </c>
      <c r="N108" s="224" t="s">
        <v>45</v>
      </c>
      <c r="O108" s="87"/>
      <c r="P108" s="225">
        <f>O108*H108</f>
        <v>0</v>
      </c>
      <c r="Q108" s="225">
        <v>0</v>
      </c>
      <c r="R108" s="225">
        <f>Q108*H108</f>
        <v>0</v>
      </c>
      <c r="S108" s="225">
        <v>0</v>
      </c>
      <c r="T108" s="226">
        <f>S108*H108</f>
        <v>0</v>
      </c>
      <c r="U108" s="41"/>
      <c r="V108" s="41"/>
      <c r="W108" s="41"/>
      <c r="X108" s="41"/>
      <c r="Y108" s="41"/>
      <c r="Z108" s="41"/>
      <c r="AA108" s="41"/>
      <c r="AB108" s="41"/>
      <c r="AC108" s="41"/>
      <c r="AD108" s="41"/>
      <c r="AE108" s="41"/>
      <c r="AR108" s="227" t="s">
        <v>279</v>
      </c>
      <c r="AT108" s="227" t="s">
        <v>182</v>
      </c>
      <c r="AU108" s="227" t="s">
        <v>124</v>
      </c>
      <c r="AY108" s="20" t="s">
        <v>180</v>
      </c>
      <c r="BE108" s="228">
        <f>IF(N108="základní",J108,0)</f>
        <v>0</v>
      </c>
      <c r="BF108" s="228">
        <f>IF(N108="snížená",J108,0)</f>
        <v>0</v>
      </c>
      <c r="BG108" s="228">
        <f>IF(N108="zákl. přenesená",J108,0)</f>
        <v>0</v>
      </c>
      <c r="BH108" s="228">
        <f>IF(N108="sníž. přenesená",J108,0)</f>
        <v>0</v>
      </c>
      <c r="BI108" s="228">
        <f>IF(N108="nulová",J108,0)</f>
        <v>0</v>
      </c>
      <c r="BJ108" s="20" t="s">
        <v>81</v>
      </c>
      <c r="BK108" s="228">
        <f>ROUND(I108*H108,2)</f>
        <v>0</v>
      </c>
      <c r="BL108" s="20" t="s">
        <v>279</v>
      </c>
      <c r="BM108" s="227" t="s">
        <v>2019</v>
      </c>
    </row>
    <row r="109" s="2" customFormat="1">
      <c r="A109" s="41"/>
      <c r="B109" s="42"/>
      <c r="C109" s="43"/>
      <c r="D109" s="229" t="s">
        <v>188</v>
      </c>
      <c r="E109" s="43"/>
      <c r="F109" s="230" t="s">
        <v>2020</v>
      </c>
      <c r="G109" s="43"/>
      <c r="H109" s="43"/>
      <c r="I109" s="231"/>
      <c r="J109" s="43"/>
      <c r="K109" s="43"/>
      <c r="L109" s="47"/>
      <c r="M109" s="232"/>
      <c r="N109" s="233"/>
      <c r="O109" s="87"/>
      <c r="P109" s="87"/>
      <c r="Q109" s="87"/>
      <c r="R109" s="87"/>
      <c r="S109" s="87"/>
      <c r="T109" s="88"/>
      <c r="U109" s="41"/>
      <c r="V109" s="41"/>
      <c r="W109" s="41"/>
      <c r="X109" s="41"/>
      <c r="Y109" s="41"/>
      <c r="Z109" s="41"/>
      <c r="AA109" s="41"/>
      <c r="AB109" s="41"/>
      <c r="AC109" s="41"/>
      <c r="AD109" s="41"/>
      <c r="AE109" s="41"/>
      <c r="AT109" s="20" t="s">
        <v>188</v>
      </c>
      <c r="AU109" s="20" t="s">
        <v>124</v>
      </c>
    </row>
    <row r="110" s="2" customFormat="1" ht="16.5" customHeight="1">
      <c r="A110" s="41"/>
      <c r="B110" s="42"/>
      <c r="C110" s="278" t="s">
        <v>243</v>
      </c>
      <c r="D110" s="278" t="s">
        <v>330</v>
      </c>
      <c r="E110" s="279" t="s">
        <v>2021</v>
      </c>
      <c r="F110" s="280" t="s">
        <v>2022</v>
      </c>
      <c r="G110" s="281" t="s">
        <v>246</v>
      </c>
      <c r="H110" s="282">
        <v>2</v>
      </c>
      <c r="I110" s="283"/>
      <c r="J110" s="284">
        <f>ROUND(I110*H110,2)</f>
        <v>0</v>
      </c>
      <c r="K110" s="280" t="s">
        <v>202</v>
      </c>
      <c r="L110" s="285"/>
      <c r="M110" s="286" t="s">
        <v>19</v>
      </c>
      <c r="N110" s="287" t="s">
        <v>45</v>
      </c>
      <c r="O110" s="87"/>
      <c r="P110" s="225">
        <f>O110*H110</f>
        <v>0</v>
      </c>
      <c r="Q110" s="225">
        <v>0</v>
      </c>
      <c r="R110" s="225">
        <f>Q110*H110</f>
        <v>0</v>
      </c>
      <c r="S110" s="225">
        <v>0</v>
      </c>
      <c r="T110" s="226">
        <f>S110*H110</f>
        <v>0</v>
      </c>
      <c r="U110" s="41"/>
      <c r="V110" s="41"/>
      <c r="W110" s="41"/>
      <c r="X110" s="41"/>
      <c r="Y110" s="41"/>
      <c r="Z110" s="41"/>
      <c r="AA110" s="41"/>
      <c r="AB110" s="41"/>
      <c r="AC110" s="41"/>
      <c r="AD110" s="41"/>
      <c r="AE110" s="41"/>
      <c r="AR110" s="227" t="s">
        <v>409</v>
      </c>
      <c r="AT110" s="227" t="s">
        <v>330</v>
      </c>
      <c r="AU110" s="227" t="s">
        <v>124</v>
      </c>
      <c r="AY110" s="20" t="s">
        <v>180</v>
      </c>
      <c r="BE110" s="228">
        <f>IF(N110="základní",J110,0)</f>
        <v>0</v>
      </c>
      <c r="BF110" s="228">
        <f>IF(N110="snížená",J110,0)</f>
        <v>0</v>
      </c>
      <c r="BG110" s="228">
        <f>IF(N110="zákl. přenesená",J110,0)</f>
        <v>0</v>
      </c>
      <c r="BH110" s="228">
        <f>IF(N110="sníž. přenesená",J110,0)</f>
        <v>0</v>
      </c>
      <c r="BI110" s="228">
        <f>IF(N110="nulová",J110,0)</f>
        <v>0</v>
      </c>
      <c r="BJ110" s="20" t="s">
        <v>81</v>
      </c>
      <c r="BK110" s="228">
        <f>ROUND(I110*H110,2)</f>
        <v>0</v>
      </c>
      <c r="BL110" s="20" t="s">
        <v>279</v>
      </c>
      <c r="BM110" s="227" t="s">
        <v>2023</v>
      </c>
    </row>
    <row r="111" s="2" customFormat="1" ht="16.5" customHeight="1">
      <c r="A111" s="41"/>
      <c r="B111" s="42"/>
      <c r="C111" s="216" t="s">
        <v>248</v>
      </c>
      <c r="D111" s="216" t="s">
        <v>182</v>
      </c>
      <c r="E111" s="217" t="s">
        <v>2024</v>
      </c>
      <c r="F111" s="218" t="s">
        <v>2025</v>
      </c>
      <c r="G111" s="219" t="s">
        <v>246</v>
      </c>
      <c r="H111" s="220">
        <v>2</v>
      </c>
      <c r="I111" s="221"/>
      <c r="J111" s="222">
        <f>ROUND(I111*H111,2)</f>
        <v>0</v>
      </c>
      <c r="K111" s="218" t="s">
        <v>185</v>
      </c>
      <c r="L111" s="47"/>
      <c r="M111" s="223" t="s">
        <v>19</v>
      </c>
      <c r="N111" s="224" t="s">
        <v>45</v>
      </c>
      <c r="O111" s="87"/>
      <c r="P111" s="225">
        <f>O111*H111</f>
        <v>0</v>
      </c>
      <c r="Q111" s="225">
        <v>0</v>
      </c>
      <c r="R111" s="225">
        <f>Q111*H111</f>
        <v>0</v>
      </c>
      <c r="S111" s="225">
        <v>0</v>
      </c>
      <c r="T111" s="226">
        <f>S111*H111</f>
        <v>0</v>
      </c>
      <c r="U111" s="41"/>
      <c r="V111" s="41"/>
      <c r="W111" s="41"/>
      <c r="X111" s="41"/>
      <c r="Y111" s="41"/>
      <c r="Z111" s="41"/>
      <c r="AA111" s="41"/>
      <c r="AB111" s="41"/>
      <c r="AC111" s="41"/>
      <c r="AD111" s="41"/>
      <c r="AE111" s="41"/>
      <c r="AR111" s="227" t="s">
        <v>279</v>
      </c>
      <c r="AT111" s="227" t="s">
        <v>182</v>
      </c>
      <c r="AU111" s="227" t="s">
        <v>124</v>
      </c>
      <c r="AY111" s="20" t="s">
        <v>180</v>
      </c>
      <c r="BE111" s="228">
        <f>IF(N111="základní",J111,0)</f>
        <v>0</v>
      </c>
      <c r="BF111" s="228">
        <f>IF(N111="snížená",J111,0)</f>
        <v>0</v>
      </c>
      <c r="BG111" s="228">
        <f>IF(N111="zákl. přenesená",J111,0)</f>
        <v>0</v>
      </c>
      <c r="BH111" s="228">
        <f>IF(N111="sníž. přenesená",J111,0)</f>
        <v>0</v>
      </c>
      <c r="BI111" s="228">
        <f>IF(N111="nulová",J111,0)</f>
        <v>0</v>
      </c>
      <c r="BJ111" s="20" t="s">
        <v>81</v>
      </c>
      <c r="BK111" s="228">
        <f>ROUND(I111*H111,2)</f>
        <v>0</v>
      </c>
      <c r="BL111" s="20" t="s">
        <v>279</v>
      </c>
      <c r="BM111" s="227" t="s">
        <v>2026</v>
      </c>
    </row>
    <row r="112" s="2" customFormat="1">
      <c r="A112" s="41"/>
      <c r="B112" s="42"/>
      <c r="C112" s="43"/>
      <c r="D112" s="229" t="s">
        <v>188</v>
      </c>
      <c r="E112" s="43"/>
      <c r="F112" s="230" t="s">
        <v>2027</v>
      </c>
      <c r="G112" s="43"/>
      <c r="H112" s="43"/>
      <c r="I112" s="231"/>
      <c r="J112" s="43"/>
      <c r="K112" s="43"/>
      <c r="L112" s="47"/>
      <c r="M112" s="232"/>
      <c r="N112" s="233"/>
      <c r="O112" s="87"/>
      <c r="P112" s="87"/>
      <c r="Q112" s="87"/>
      <c r="R112" s="87"/>
      <c r="S112" s="87"/>
      <c r="T112" s="88"/>
      <c r="U112" s="41"/>
      <c r="V112" s="41"/>
      <c r="W112" s="41"/>
      <c r="X112" s="41"/>
      <c r="Y112" s="41"/>
      <c r="Z112" s="41"/>
      <c r="AA112" s="41"/>
      <c r="AB112" s="41"/>
      <c r="AC112" s="41"/>
      <c r="AD112" s="41"/>
      <c r="AE112" s="41"/>
      <c r="AT112" s="20" t="s">
        <v>188</v>
      </c>
      <c r="AU112" s="20" t="s">
        <v>124</v>
      </c>
    </row>
    <row r="113" s="2" customFormat="1" ht="16.5" customHeight="1">
      <c r="A113" s="41"/>
      <c r="B113" s="42"/>
      <c r="C113" s="278" t="s">
        <v>8</v>
      </c>
      <c r="D113" s="278" t="s">
        <v>330</v>
      </c>
      <c r="E113" s="279" t="s">
        <v>2028</v>
      </c>
      <c r="F113" s="280" t="s">
        <v>2029</v>
      </c>
      <c r="G113" s="281" t="s">
        <v>246</v>
      </c>
      <c r="H113" s="282">
        <v>2</v>
      </c>
      <c r="I113" s="283"/>
      <c r="J113" s="284">
        <f>ROUND(I113*H113,2)</f>
        <v>0</v>
      </c>
      <c r="K113" s="280" t="s">
        <v>202</v>
      </c>
      <c r="L113" s="285"/>
      <c r="M113" s="286" t="s">
        <v>19</v>
      </c>
      <c r="N113" s="287" t="s">
        <v>45</v>
      </c>
      <c r="O113" s="87"/>
      <c r="P113" s="225">
        <f>O113*H113</f>
        <v>0</v>
      </c>
      <c r="Q113" s="225">
        <v>0</v>
      </c>
      <c r="R113" s="225">
        <f>Q113*H113</f>
        <v>0</v>
      </c>
      <c r="S113" s="225">
        <v>0</v>
      </c>
      <c r="T113" s="226">
        <f>S113*H113</f>
        <v>0</v>
      </c>
      <c r="U113" s="41"/>
      <c r="V113" s="41"/>
      <c r="W113" s="41"/>
      <c r="X113" s="41"/>
      <c r="Y113" s="41"/>
      <c r="Z113" s="41"/>
      <c r="AA113" s="41"/>
      <c r="AB113" s="41"/>
      <c r="AC113" s="41"/>
      <c r="AD113" s="41"/>
      <c r="AE113" s="41"/>
      <c r="AR113" s="227" t="s">
        <v>409</v>
      </c>
      <c r="AT113" s="227" t="s">
        <v>330</v>
      </c>
      <c r="AU113" s="227" t="s">
        <v>124</v>
      </c>
      <c r="AY113" s="20" t="s">
        <v>180</v>
      </c>
      <c r="BE113" s="228">
        <f>IF(N113="základní",J113,0)</f>
        <v>0</v>
      </c>
      <c r="BF113" s="228">
        <f>IF(N113="snížená",J113,0)</f>
        <v>0</v>
      </c>
      <c r="BG113" s="228">
        <f>IF(N113="zákl. přenesená",J113,0)</f>
        <v>0</v>
      </c>
      <c r="BH113" s="228">
        <f>IF(N113="sníž. přenesená",J113,0)</f>
        <v>0</v>
      </c>
      <c r="BI113" s="228">
        <f>IF(N113="nulová",J113,0)</f>
        <v>0</v>
      </c>
      <c r="BJ113" s="20" t="s">
        <v>81</v>
      </c>
      <c r="BK113" s="228">
        <f>ROUND(I113*H113,2)</f>
        <v>0</v>
      </c>
      <c r="BL113" s="20" t="s">
        <v>279</v>
      </c>
      <c r="BM113" s="227" t="s">
        <v>2030</v>
      </c>
    </row>
    <row r="114" s="2" customFormat="1" ht="16.5" customHeight="1">
      <c r="A114" s="41"/>
      <c r="B114" s="42"/>
      <c r="C114" s="278" t="s">
        <v>261</v>
      </c>
      <c r="D114" s="278" t="s">
        <v>330</v>
      </c>
      <c r="E114" s="279" t="s">
        <v>2031</v>
      </c>
      <c r="F114" s="280" t="s">
        <v>2032</v>
      </c>
      <c r="G114" s="281" t="s">
        <v>246</v>
      </c>
      <c r="H114" s="282">
        <v>2</v>
      </c>
      <c r="I114" s="283"/>
      <c r="J114" s="284">
        <f>ROUND(I114*H114,2)</f>
        <v>0</v>
      </c>
      <c r="K114" s="280" t="s">
        <v>202</v>
      </c>
      <c r="L114" s="285"/>
      <c r="M114" s="286" t="s">
        <v>19</v>
      </c>
      <c r="N114" s="287" t="s">
        <v>45</v>
      </c>
      <c r="O114" s="87"/>
      <c r="P114" s="225">
        <f>O114*H114</f>
        <v>0</v>
      </c>
      <c r="Q114" s="225">
        <v>0</v>
      </c>
      <c r="R114" s="225">
        <f>Q114*H114</f>
        <v>0</v>
      </c>
      <c r="S114" s="225">
        <v>0</v>
      </c>
      <c r="T114" s="226">
        <f>S114*H114</f>
        <v>0</v>
      </c>
      <c r="U114" s="41"/>
      <c r="V114" s="41"/>
      <c r="W114" s="41"/>
      <c r="X114" s="41"/>
      <c r="Y114" s="41"/>
      <c r="Z114" s="41"/>
      <c r="AA114" s="41"/>
      <c r="AB114" s="41"/>
      <c r="AC114" s="41"/>
      <c r="AD114" s="41"/>
      <c r="AE114" s="41"/>
      <c r="AR114" s="227" t="s">
        <v>409</v>
      </c>
      <c r="AT114" s="227" t="s">
        <v>330</v>
      </c>
      <c r="AU114" s="227" t="s">
        <v>124</v>
      </c>
      <c r="AY114" s="20" t="s">
        <v>180</v>
      </c>
      <c r="BE114" s="228">
        <f>IF(N114="základní",J114,0)</f>
        <v>0</v>
      </c>
      <c r="BF114" s="228">
        <f>IF(N114="snížená",J114,0)</f>
        <v>0</v>
      </c>
      <c r="BG114" s="228">
        <f>IF(N114="zákl. přenesená",J114,0)</f>
        <v>0</v>
      </c>
      <c r="BH114" s="228">
        <f>IF(N114="sníž. přenesená",J114,0)</f>
        <v>0</v>
      </c>
      <c r="BI114" s="228">
        <f>IF(N114="nulová",J114,0)</f>
        <v>0</v>
      </c>
      <c r="BJ114" s="20" t="s">
        <v>81</v>
      </c>
      <c r="BK114" s="228">
        <f>ROUND(I114*H114,2)</f>
        <v>0</v>
      </c>
      <c r="BL114" s="20" t="s">
        <v>279</v>
      </c>
      <c r="BM114" s="227" t="s">
        <v>2033</v>
      </c>
    </row>
    <row r="115" s="2" customFormat="1" ht="16.5" customHeight="1">
      <c r="A115" s="41"/>
      <c r="B115" s="42"/>
      <c r="C115" s="216" t="s">
        <v>268</v>
      </c>
      <c r="D115" s="216" t="s">
        <v>182</v>
      </c>
      <c r="E115" s="217" t="s">
        <v>2034</v>
      </c>
      <c r="F115" s="218" t="s">
        <v>2035</v>
      </c>
      <c r="G115" s="219" t="s">
        <v>246</v>
      </c>
      <c r="H115" s="220">
        <v>1</v>
      </c>
      <c r="I115" s="221"/>
      <c r="J115" s="222">
        <f>ROUND(I115*H115,2)</f>
        <v>0</v>
      </c>
      <c r="K115" s="218" t="s">
        <v>185</v>
      </c>
      <c r="L115" s="47"/>
      <c r="M115" s="223" t="s">
        <v>19</v>
      </c>
      <c r="N115" s="224" t="s">
        <v>45</v>
      </c>
      <c r="O115" s="87"/>
      <c r="P115" s="225">
        <f>O115*H115</f>
        <v>0</v>
      </c>
      <c r="Q115" s="225">
        <v>0</v>
      </c>
      <c r="R115" s="225">
        <f>Q115*H115</f>
        <v>0</v>
      </c>
      <c r="S115" s="225">
        <v>0</v>
      </c>
      <c r="T115" s="226">
        <f>S115*H115</f>
        <v>0</v>
      </c>
      <c r="U115" s="41"/>
      <c r="V115" s="41"/>
      <c r="W115" s="41"/>
      <c r="X115" s="41"/>
      <c r="Y115" s="41"/>
      <c r="Z115" s="41"/>
      <c r="AA115" s="41"/>
      <c r="AB115" s="41"/>
      <c r="AC115" s="41"/>
      <c r="AD115" s="41"/>
      <c r="AE115" s="41"/>
      <c r="AR115" s="227" t="s">
        <v>279</v>
      </c>
      <c r="AT115" s="227" t="s">
        <v>182</v>
      </c>
      <c r="AU115" s="227" t="s">
        <v>124</v>
      </c>
      <c r="AY115" s="20" t="s">
        <v>180</v>
      </c>
      <c r="BE115" s="228">
        <f>IF(N115="základní",J115,0)</f>
        <v>0</v>
      </c>
      <c r="BF115" s="228">
        <f>IF(N115="snížená",J115,0)</f>
        <v>0</v>
      </c>
      <c r="BG115" s="228">
        <f>IF(N115="zákl. přenesená",J115,0)</f>
        <v>0</v>
      </c>
      <c r="BH115" s="228">
        <f>IF(N115="sníž. přenesená",J115,0)</f>
        <v>0</v>
      </c>
      <c r="BI115" s="228">
        <f>IF(N115="nulová",J115,0)</f>
        <v>0</v>
      </c>
      <c r="BJ115" s="20" t="s">
        <v>81</v>
      </c>
      <c r="BK115" s="228">
        <f>ROUND(I115*H115,2)</f>
        <v>0</v>
      </c>
      <c r="BL115" s="20" t="s">
        <v>279</v>
      </c>
      <c r="BM115" s="227" t="s">
        <v>2036</v>
      </c>
    </row>
    <row r="116" s="2" customFormat="1">
      <c r="A116" s="41"/>
      <c r="B116" s="42"/>
      <c r="C116" s="43"/>
      <c r="D116" s="229" t="s">
        <v>188</v>
      </c>
      <c r="E116" s="43"/>
      <c r="F116" s="230" t="s">
        <v>2037</v>
      </c>
      <c r="G116" s="43"/>
      <c r="H116" s="43"/>
      <c r="I116" s="231"/>
      <c r="J116" s="43"/>
      <c r="K116" s="43"/>
      <c r="L116" s="47"/>
      <c r="M116" s="232"/>
      <c r="N116" s="233"/>
      <c r="O116" s="87"/>
      <c r="P116" s="87"/>
      <c r="Q116" s="87"/>
      <c r="R116" s="87"/>
      <c r="S116" s="87"/>
      <c r="T116" s="88"/>
      <c r="U116" s="41"/>
      <c r="V116" s="41"/>
      <c r="W116" s="41"/>
      <c r="X116" s="41"/>
      <c r="Y116" s="41"/>
      <c r="Z116" s="41"/>
      <c r="AA116" s="41"/>
      <c r="AB116" s="41"/>
      <c r="AC116" s="41"/>
      <c r="AD116" s="41"/>
      <c r="AE116" s="41"/>
      <c r="AT116" s="20" t="s">
        <v>188</v>
      </c>
      <c r="AU116" s="20" t="s">
        <v>124</v>
      </c>
    </row>
    <row r="117" s="2" customFormat="1" ht="16.5" customHeight="1">
      <c r="A117" s="41"/>
      <c r="B117" s="42"/>
      <c r="C117" s="216" t="s">
        <v>274</v>
      </c>
      <c r="D117" s="216" t="s">
        <v>182</v>
      </c>
      <c r="E117" s="217" t="s">
        <v>2038</v>
      </c>
      <c r="F117" s="218" t="s">
        <v>2039</v>
      </c>
      <c r="G117" s="219" t="s">
        <v>246</v>
      </c>
      <c r="H117" s="220">
        <v>7</v>
      </c>
      <c r="I117" s="221"/>
      <c r="J117" s="222">
        <f>ROUND(I117*H117,2)</f>
        <v>0</v>
      </c>
      <c r="K117" s="218" t="s">
        <v>185</v>
      </c>
      <c r="L117" s="47"/>
      <c r="M117" s="223" t="s">
        <v>19</v>
      </c>
      <c r="N117" s="224" t="s">
        <v>45</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279</v>
      </c>
      <c r="AT117" s="227" t="s">
        <v>182</v>
      </c>
      <c r="AU117" s="227" t="s">
        <v>124</v>
      </c>
      <c r="AY117" s="20" t="s">
        <v>180</v>
      </c>
      <c r="BE117" s="228">
        <f>IF(N117="základní",J117,0)</f>
        <v>0</v>
      </c>
      <c r="BF117" s="228">
        <f>IF(N117="snížená",J117,0)</f>
        <v>0</v>
      </c>
      <c r="BG117" s="228">
        <f>IF(N117="zákl. přenesená",J117,0)</f>
        <v>0</v>
      </c>
      <c r="BH117" s="228">
        <f>IF(N117="sníž. přenesená",J117,0)</f>
        <v>0</v>
      </c>
      <c r="BI117" s="228">
        <f>IF(N117="nulová",J117,0)</f>
        <v>0</v>
      </c>
      <c r="BJ117" s="20" t="s">
        <v>81</v>
      </c>
      <c r="BK117" s="228">
        <f>ROUND(I117*H117,2)</f>
        <v>0</v>
      </c>
      <c r="BL117" s="20" t="s">
        <v>279</v>
      </c>
      <c r="BM117" s="227" t="s">
        <v>2040</v>
      </c>
    </row>
    <row r="118" s="2" customFormat="1">
      <c r="A118" s="41"/>
      <c r="B118" s="42"/>
      <c r="C118" s="43"/>
      <c r="D118" s="229" t="s">
        <v>188</v>
      </c>
      <c r="E118" s="43"/>
      <c r="F118" s="230" t="s">
        <v>2041</v>
      </c>
      <c r="G118" s="43"/>
      <c r="H118" s="43"/>
      <c r="I118" s="231"/>
      <c r="J118" s="43"/>
      <c r="K118" s="43"/>
      <c r="L118" s="47"/>
      <c r="M118" s="232"/>
      <c r="N118" s="233"/>
      <c r="O118" s="87"/>
      <c r="P118" s="87"/>
      <c r="Q118" s="87"/>
      <c r="R118" s="87"/>
      <c r="S118" s="87"/>
      <c r="T118" s="88"/>
      <c r="U118" s="41"/>
      <c r="V118" s="41"/>
      <c r="W118" s="41"/>
      <c r="X118" s="41"/>
      <c r="Y118" s="41"/>
      <c r="Z118" s="41"/>
      <c r="AA118" s="41"/>
      <c r="AB118" s="41"/>
      <c r="AC118" s="41"/>
      <c r="AD118" s="41"/>
      <c r="AE118" s="41"/>
      <c r="AT118" s="20" t="s">
        <v>188</v>
      </c>
      <c r="AU118" s="20" t="s">
        <v>124</v>
      </c>
    </row>
    <row r="119" s="2" customFormat="1" ht="16.5" customHeight="1">
      <c r="A119" s="41"/>
      <c r="B119" s="42"/>
      <c r="C119" s="278" t="s">
        <v>279</v>
      </c>
      <c r="D119" s="278" t="s">
        <v>330</v>
      </c>
      <c r="E119" s="279" t="s">
        <v>2042</v>
      </c>
      <c r="F119" s="280" t="s">
        <v>2043</v>
      </c>
      <c r="G119" s="281" t="s">
        <v>246</v>
      </c>
      <c r="H119" s="282">
        <v>1</v>
      </c>
      <c r="I119" s="283"/>
      <c r="J119" s="284">
        <f>ROUND(I119*H119,2)</f>
        <v>0</v>
      </c>
      <c r="K119" s="280" t="s">
        <v>202</v>
      </c>
      <c r="L119" s="285"/>
      <c r="M119" s="286" t="s">
        <v>19</v>
      </c>
      <c r="N119" s="287" t="s">
        <v>45</v>
      </c>
      <c r="O119" s="87"/>
      <c r="P119" s="225">
        <f>O119*H119</f>
        <v>0</v>
      </c>
      <c r="Q119" s="225">
        <v>0</v>
      </c>
      <c r="R119" s="225">
        <f>Q119*H119</f>
        <v>0</v>
      </c>
      <c r="S119" s="225">
        <v>0</v>
      </c>
      <c r="T119" s="226">
        <f>S119*H119</f>
        <v>0</v>
      </c>
      <c r="U119" s="41"/>
      <c r="V119" s="41"/>
      <c r="W119" s="41"/>
      <c r="X119" s="41"/>
      <c r="Y119" s="41"/>
      <c r="Z119" s="41"/>
      <c r="AA119" s="41"/>
      <c r="AB119" s="41"/>
      <c r="AC119" s="41"/>
      <c r="AD119" s="41"/>
      <c r="AE119" s="41"/>
      <c r="AR119" s="227" t="s">
        <v>409</v>
      </c>
      <c r="AT119" s="227" t="s">
        <v>330</v>
      </c>
      <c r="AU119" s="227" t="s">
        <v>124</v>
      </c>
      <c r="AY119" s="20" t="s">
        <v>180</v>
      </c>
      <c r="BE119" s="228">
        <f>IF(N119="základní",J119,0)</f>
        <v>0</v>
      </c>
      <c r="BF119" s="228">
        <f>IF(N119="snížená",J119,0)</f>
        <v>0</v>
      </c>
      <c r="BG119" s="228">
        <f>IF(N119="zákl. přenesená",J119,0)</f>
        <v>0</v>
      </c>
      <c r="BH119" s="228">
        <f>IF(N119="sníž. přenesená",J119,0)</f>
        <v>0</v>
      </c>
      <c r="BI119" s="228">
        <f>IF(N119="nulová",J119,0)</f>
        <v>0</v>
      </c>
      <c r="BJ119" s="20" t="s">
        <v>81</v>
      </c>
      <c r="BK119" s="228">
        <f>ROUND(I119*H119,2)</f>
        <v>0</v>
      </c>
      <c r="BL119" s="20" t="s">
        <v>279</v>
      </c>
      <c r="BM119" s="227" t="s">
        <v>2044</v>
      </c>
    </row>
    <row r="120" s="2" customFormat="1" ht="16.5" customHeight="1">
      <c r="A120" s="41"/>
      <c r="B120" s="42"/>
      <c r="C120" s="278" t="s">
        <v>286</v>
      </c>
      <c r="D120" s="278" t="s">
        <v>330</v>
      </c>
      <c r="E120" s="279" t="s">
        <v>2045</v>
      </c>
      <c r="F120" s="280" t="s">
        <v>2046</v>
      </c>
      <c r="G120" s="281" t="s">
        <v>246</v>
      </c>
      <c r="H120" s="282">
        <v>7</v>
      </c>
      <c r="I120" s="283"/>
      <c r="J120" s="284">
        <f>ROUND(I120*H120,2)</f>
        <v>0</v>
      </c>
      <c r="K120" s="280" t="s">
        <v>202</v>
      </c>
      <c r="L120" s="285"/>
      <c r="M120" s="286" t="s">
        <v>19</v>
      </c>
      <c r="N120" s="287" t="s">
        <v>45</v>
      </c>
      <c r="O120" s="87"/>
      <c r="P120" s="225">
        <f>O120*H120</f>
        <v>0</v>
      </c>
      <c r="Q120" s="225">
        <v>0</v>
      </c>
      <c r="R120" s="225">
        <f>Q120*H120</f>
        <v>0</v>
      </c>
      <c r="S120" s="225">
        <v>0</v>
      </c>
      <c r="T120" s="226">
        <f>S120*H120</f>
        <v>0</v>
      </c>
      <c r="U120" s="41"/>
      <c r="V120" s="41"/>
      <c r="W120" s="41"/>
      <c r="X120" s="41"/>
      <c r="Y120" s="41"/>
      <c r="Z120" s="41"/>
      <c r="AA120" s="41"/>
      <c r="AB120" s="41"/>
      <c r="AC120" s="41"/>
      <c r="AD120" s="41"/>
      <c r="AE120" s="41"/>
      <c r="AR120" s="227" t="s">
        <v>409</v>
      </c>
      <c r="AT120" s="227" t="s">
        <v>330</v>
      </c>
      <c r="AU120" s="227" t="s">
        <v>124</v>
      </c>
      <c r="AY120" s="20" t="s">
        <v>180</v>
      </c>
      <c r="BE120" s="228">
        <f>IF(N120="základní",J120,0)</f>
        <v>0</v>
      </c>
      <c r="BF120" s="228">
        <f>IF(N120="snížená",J120,0)</f>
        <v>0</v>
      </c>
      <c r="BG120" s="228">
        <f>IF(N120="zákl. přenesená",J120,0)</f>
        <v>0</v>
      </c>
      <c r="BH120" s="228">
        <f>IF(N120="sníž. přenesená",J120,0)</f>
        <v>0</v>
      </c>
      <c r="BI120" s="228">
        <f>IF(N120="nulová",J120,0)</f>
        <v>0</v>
      </c>
      <c r="BJ120" s="20" t="s">
        <v>81</v>
      </c>
      <c r="BK120" s="228">
        <f>ROUND(I120*H120,2)</f>
        <v>0</v>
      </c>
      <c r="BL120" s="20" t="s">
        <v>279</v>
      </c>
      <c r="BM120" s="227" t="s">
        <v>2047</v>
      </c>
    </row>
    <row r="121" s="2" customFormat="1" ht="24.15" customHeight="1">
      <c r="A121" s="41"/>
      <c r="B121" s="42"/>
      <c r="C121" s="216" t="s">
        <v>294</v>
      </c>
      <c r="D121" s="216" t="s">
        <v>182</v>
      </c>
      <c r="E121" s="217" t="s">
        <v>2048</v>
      </c>
      <c r="F121" s="218" t="s">
        <v>2049</v>
      </c>
      <c r="G121" s="219" t="s">
        <v>246</v>
      </c>
      <c r="H121" s="220">
        <v>4</v>
      </c>
      <c r="I121" s="221"/>
      <c r="J121" s="222">
        <f>ROUND(I121*H121,2)</f>
        <v>0</v>
      </c>
      <c r="K121" s="218" t="s">
        <v>185</v>
      </c>
      <c r="L121" s="47"/>
      <c r="M121" s="223" t="s">
        <v>19</v>
      </c>
      <c r="N121" s="224" t="s">
        <v>45</v>
      </c>
      <c r="O121" s="87"/>
      <c r="P121" s="225">
        <f>O121*H121</f>
        <v>0</v>
      </c>
      <c r="Q121" s="225">
        <v>0</v>
      </c>
      <c r="R121" s="225">
        <f>Q121*H121</f>
        <v>0</v>
      </c>
      <c r="S121" s="225">
        <v>0</v>
      </c>
      <c r="T121" s="226">
        <f>S121*H121</f>
        <v>0</v>
      </c>
      <c r="U121" s="41"/>
      <c r="V121" s="41"/>
      <c r="W121" s="41"/>
      <c r="X121" s="41"/>
      <c r="Y121" s="41"/>
      <c r="Z121" s="41"/>
      <c r="AA121" s="41"/>
      <c r="AB121" s="41"/>
      <c r="AC121" s="41"/>
      <c r="AD121" s="41"/>
      <c r="AE121" s="41"/>
      <c r="AR121" s="227" t="s">
        <v>279</v>
      </c>
      <c r="AT121" s="227" t="s">
        <v>182</v>
      </c>
      <c r="AU121" s="227" t="s">
        <v>124</v>
      </c>
      <c r="AY121" s="20" t="s">
        <v>180</v>
      </c>
      <c r="BE121" s="228">
        <f>IF(N121="základní",J121,0)</f>
        <v>0</v>
      </c>
      <c r="BF121" s="228">
        <f>IF(N121="snížená",J121,0)</f>
        <v>0</v>
      </c>
      <c r="BG121" s="228">
        <f>IF(N121="zákl. přenesená",J121,0)</f>
        <v>0</v>
      </c>
      <c r="BH121" s="228">
        <f>IF(N121="sníž. přenesená",J121,0)</f>
        <v>0</v>
      </c>
      <c r="BI121" s="228">
        <f>IF(N121="nulová",J121,0)</f>
        <v>0</v>
      </c>
      <c r="BJ121" s="20" t="s">
        <v>81</v>
      </c>
      <c r="BK121" s="228">
        <f>ROUND(I121*H121,2)</f>
        <v>0</v>
      </c>
      <c r="BL121" s="20" t="s">
        <v>279</v>
      </c>
      <c r="BM121" s="227" t="s">
        <v>2050</v>
      </c>
    </row>
    <row r="122" s="2" customFormat="1">
      <c r="A122" s="41"/>
      <c r="B122" s="42"/>
      <c r="C122" s="43"/>
      <c r="D122" s="229" t="s">
        <v>188</v>
      </c>
      <c r="E122" s="43"/>
      <c r="F122" s="230" t="s">
        <v>2051</v>
      </c>
      <c r="G122" s="43"/>
      <c r="H122" s="43"/>
      <c r="I122" s="231"/>
      <c r="J122" s="43"/>
      <c r="K122" s="43"/>
      <c r="L122" s="47"/>
      <c r="M122" s="232"/>
      <c r="N122" s="233"/>
      <c r="O122" s="87"/>
      <c r="P122" s="87"/>
      <c r="Q122" s="87"/>
      <c r="R122" s="87"/>
      <c r="S122" s="87"/>
      <c r="T122" s="88"/>
      <c r="U122" s="41"/>
      <c r="V122" s="41"/>
      <c r="W122" s="41"/>
      <c r="X122" s="41"/>
      <c r="Y122" s="41"/>
      <c r="Z122" s="41"/>
      <c r="AA122" s="41"/>
      <c r="AB122" s="41"/>
      <c r="AC122" s="41"/>
      <c r="AD122" s="41"/>
      <c r="AE122" s="41"/>
      <c r="AT122" s="20" t="s">
        <v>188</v>
      </c>
      <c r="AU122" s="20" t="s">
        <v>124</v>
      </c>
    </row>
    <row r="123" s="2" customFormat="1" ht="16.5" customHeight="1">
      <c r="A123" s="41"/>
      <c r="B123" s="42"/>
      <c r="C123" s="278" t="s">
        <v>301</v>
      </c>
      <c r="D123" s="278" t="s">
        <v>330</v>
      </c>
      <c r="E123" s="279" t="s">
        <v>2052</v>
      </c>
      <c r="F123" s="280" t="s">
        <v>2053</v>
      </c>
      <c r="G123" s="281" t="s">
        <v>1272</v>
      </c>
      <c r="H123" s="282">
        <v>2</v>
      </c>
      <c r="I123" s="283"/>
      <c r="J123" s="284">
        <f>ROUND(I123*H123,2)</f>
        <v>0</v>
      </c>
      <c r="K123" s="280" t="s">
        <v>202</v>
      </c>
      <c r="L123" s="285"/>
      <c r="M123" s="286" t="s">
        <v>19</v>
      </c>
      <c r="N123" s="287" t="s">
        <v>45</v>
      </c>
      <c r="O123" s="87"/>
      <c r="P123" s="225">
        <f>O123*H123</f>
        <v>0</v>
      </c>
      <c r="Q123" s="225">
        <v>0</v>
      </c>
      <c r="R123" s="225">
        <f>Q123*H123</f>
        <v>0</v>
      </c>
      <c r="S123" s="225">
        <v>0</v>
      </c>
      <c r="T123" s="226">
        <f>S123*H123</f>
        <v>0</v>
      </c>
      <c r="U123" s="41"/>
      <c r="V123" s="41"/>
      <c r="W123" s="41"/>
      <c r="X123" s="41"/>
      <c r="Y123" s="41"/>
      <c r="Z123" s="41"/>
      <c r="AA123" s="41"/>
      <c r="AB123" s="41"/>
      <c r="AC123" s="41"/>
      <c r="AD123" s="41"/>
      <c r="AE123" s="41"/>
      <c r="AR123" s="227" t="s">
        <v>409</v>
      </c>
      <c r="AT123" s="227" t="s">
        <v>330</v>
      </c>
      <c r="AU123" s="227" t="s">
        <v>124</v>
      </c>
      <c r="AY123" s="20" t="s">
        <v>180</v>
      </c>
      <c r="BE123" s="228">
        <f>IF(N123="základní",J123,0)</f>
        <v>0</v>
      </c>
      <c r="BF123" s="228">
        <f>IF(N123="snížená",J123,0)</f>
        <v>0</v>
      </c>
      <c r="BG123" s="228">
        <f>IF(N123="zákl. přenesená",J123,0)</f>
        <v>0</v>
      </c>
      <c r="BH123" s="228">
        <f>IF(N123="sníž. přenesená",J123,0)</f>
        <v>0</v>
      </c>
      <c r="BI123" s="228">
        <f>IF(N123="nulová",J123,0)</f>
        <v>0</v>
      </c>
      <c r="BJ123" s="20" t="s">
        <v>81</v>
      </c>
      <c r="BK123" s="228">
        <f>ROUND(I123*H123,2)</f>
        <v>0</v>
      </c>
      <c r="BL123" s="20" t="s">
        <v>279</v>
      </c>
      <c r="BM123" s="227" t="s">
        <v>2054</v>
      </c>
    </row>
    <row r="124" s="2" customFormat="1" ht="16.5" customHeight="1">
      <c r="A124" s="41"/>
      <c r="B124" s="42"/>
      <c r="C124" s="216" t="s">
        <v>308</v>
      </c>
      <c r="D124" s="216" t="s">
        <v>182</v>
      </c>
      <c r="E124" s="217" t="s">
        <v>2055</v>
      </c>
      <c r="F124" s="218" t="s">
        <v>2056</v>
      </c>
      <c r="G124" s="219" t="s">
        <v>246</v>
      </c>
      <c r="H124" s="220">
        <v>8</v>
      </c>
      <c r="I124" s="221"/>
      <c r="J124" s="222">
        <f>ROUND(I124*H124,2)</f>
        <v>0</v>
      </c>
      <c r="K124" s="218" t="s">
        <v>185</v>
      </c>
      <c r="L124" s="47"/>
      <c r="M124" s="223" t="s">
        <v>19</v>
      </c>
      <c r="N124" s="224" t="s">
        <v>45</v>
      </c>
      <c r="O124" s="87"/>
      <c r="P124" s="225">
        <f>O124*H124</f>
        <v>0</v>
      </c>
      <c r="Q124" s="225">
        <v>0</v>
      </c>
      <c r="R124" s="225">
        <f>Q124*H124</f>
        <v>0</v>
      </c>
      <c r="S124" s="225">
        <v>0</v>
      </c>
      <c r="T124" s="226">
        <f>S124*H124</f>
        <v>0</v>
      </c>
      <c r="U124" s="41"/>
      <c r="V124" s="41"/>
      <c r="W124" s="41"/>
      <c r="X124" s="41"/>
      <c r="Y124" s="41"/>
      <c r="Z124" s="41"/>
      <c r="AA124" s="41"/>
      <c r="AB124" s="41"/>
      <c r="AC124" s="41"/>
      <c r="AD124" s="41"/>
      <c r="AE124" s="41"/>
      <c r="AR124" s="227" t="s">
        <v>279</v>
      </c>
      <c r="AT124" s="227" t="s">
        <v>182</v>
      </c>
      <c r="AU124" s="227" t="s">
        <v>124</v>
      </c>
      <c r="AY124" s="20" t="s">
        <v>180</v>
      </c>
      <c r="BE124" s="228">
        <f>IF(N124="základní",J124,0)</f>
        <v>0</v>
      </c>
      <c r="BF124" s="228">
        <f>IF(N124="snížená",J124,0)</f>
        <v>0</v>
      </c>
      <c r="BG124" s="228">
        <f>IF(N124="zákl. přenesená",J124,0)</f>
        <v>0</v>
      </c>
      <c r="BH124" s="228">
        <f>IF(N124="sníž. přenesená",J124,0)</f>
        <v>0</v>
      </c>
      <c r="BI124" s="228">
        <f>IF(N124="nulová",J124,0)</f>
        <v>0</v>
      </c>
      <c r="BJ124" s="20" t="s">
        <v>81</v>
      </c>
      <c r="BK124" s="228">
        <f>ROUND(I124*H124,2)</f>
        <v>0</v>
      </c>
      <c r="BL124" s="20" t="s">
        <v>279</v>
      </c>
      <c r="BM124" s="227" t="s">
        <v>2057</v>
      </c>
    </row>
    <row r="125" s="2" customFormat="1">
      <c r="A125" s="41"/>
      <c r="B125" s="42"/>
      <c r="C125" s="43"/>
      <c r="D125" s="229" t="s">
        <v>188</v>
      </c>
      <c r="E125" s="43"/>
      <c r="F125" s="230" t="s">
        <v>2058</v>
      </c>
      <c r="G125" s="43"/>
      <c r="H125" s="43"/>
      <c r="I125" s="231"/>
      <c r="J125" s="43"/>
      <c r="K125" s="43"/>
      <c r="L125" s="47"/>
      <c r="M125" s="232"/>
      <c r="N125" s="233"/>
      <c r="O125" s="87"/>
      <c r="P125" s="87"/>
      <c r="Q125" s="87"/>
      <c r="R125" s="87"/>
      <c r="S125" s="87"/>
      <c r="T125" s="88"/>
      <c r="U125" s="41"/>
      <c r="V125" s="41"/>
      <c r="W125" s="41"/>
      <c r="X125" s="41"/>
      <c r="Y125" s="41"/>
      <c r="Z125" s="41"/>
      <c r="AA125" s="41"/>
      <c r="AB125" s="41"/>
      <c r="AC125" s="41"/>
      <c r="AD125" s="41"/>
      <c r="AE125" s="41"/>
      <c r="AT125" s="20" t="s">
        <v>188</v>
      </c>
      <c r="AU125" s="20" t="s">
        <v>124</v>
      </c>
    </row>
    <row r="126" s="2" customFormat="1" ht="16.5" customHeight="1">
      <c r="A126" s="41"/>
      <c r="B126" s="42"/>
      <c r="C126" s="216" t="s">
        <v>7</v>
      </c>
      <c r="D126" s="216" t="s">
        <v>182</v>
      </c>
      <c r="E126" s="217" t="s">
        <v>2059</v>
      </c>
      <c r="F126" s="218" t="s">
        <v>2007</v>
      </c>
      <c r="G126" s="219" t="s">
        <v>1872</v>
      </c>
      <c r="H126" s="298"/>
      <c r="I126" s="221"/>
      <c r="J126" s="222">
        <f>ROUND(I126*H126,2)</f>
        <v>0</v>
      </c>
      <c r="K126" s="218" t="s">
        <v>185</v>
      </c>
      <c r="L126" s="47"/>
      <c r="M126" s="223" t="s">
        <v>19</v>
      </c>
      <c r="N126" s="224" t="s">
        <v>45</v>
      </c>
      <c r="O126" s="87"/>
      <c r="P126" s="225">
        <f>O126*H126</f>
        <v>0</v>
      </c>
      <c r="Q126" s="225">
        <v>0</v>
      </c>
      <c r="R126" s="225">
        <f>Q126*H126</f>
        <v>0</v>
      </c>
      <c r="S126" s="225">
        <v>0</v>
      </c>
      <c r="T126" s="226">
        <f>S126*H126</f>
        <v>0</v>
      </c>
      <c r="U126" s="41"/>
      <c r="V126" s="41"/>
      <c r="W126" s="41"/>
      <c r="X126" s="41"/>
      <c r="Y126" s="41"/>
      <c r="Z126" s="41"/>
      <c r="AA126" s="41"/>
      <c r="AB126" s="41"/>
      <c r="AC126" s="41"/>
      <c r="AD126" s="41"/>
      <c r="AE126" s="41"/>
      <c r="AR126" s="227" t="s">
        <v>279</v>
      </c>
      <c r="AT126" s="227" t="s">
        <v>182</v>
      </c>
      <c r="AU126" s="227" t="s">
        <v>124</v>
      </c>
      <c r="AY126" s="20" t="s">
        <v>180</v>
      </c>
      <c r="BE126" s="228">
        <f>IF(N126="základní",J126,0)</f>
        <v>0</v>
      </c>
      <c r="BF126" s="228">
        <f>IF(N126="snížená",J126,0)</f>
        <v>0</v>
      </c>
      <c r="BG126" s="228">
        <f>IF(N126="zákl. přenesená",J126,0)</f>
        <v>0</v>
      </c>
      <c r="BH126" s="228">
        <f>IF(N126="sníž. přenesená",J126,0)</f>
        <v>0</v>
      </c>
      <c r="BI126" s="228">
        <f>IF(N126="nulová",J126,0)</f>
        <v>0</v>
      </c>
      <c r="BJ126" s="20" t="s">
        <v>81</v>
      </c>
      <c r="BK126" s="228">
        <f>ROUND(I126*H126,2)</f>
        <v>0</v>
      </c>
      <c r="BL126" s="20" t="s">
        <v>279</v>
      </c>
      <c r="BM126" s="227" t="s">
        <v>2060</v>
      </c>
    </row>
    <row r="127" s="2" customFormat="1">
      <c r="A127" s="41"/>
      <c r="B127" s="42"/>
      <c r="C127" s="43"/>
      <c r="D127" s="229" t="s">
        <v>188</v>
      </c>
      <c r="E127" s="43"/>
      <c r="F127" s="230" t="s">
        <v>2061</v>
      </c>
      <c r="G127" s="43"/>
      <c r="H127" s="43"/>
      <c r="I127" s="231"/>
      <c r="J127" s="43"/>
      <c r="K127" s="43"/>
      <c r="L127" s="47"/>
      <c r="M127" s="232"/>
      <c r="N127" s="233"/>
      <c r="O127" s="87"/>
      <c r="P127" s="87"/>
      <c r="Q127" s="87"/>
      <c r="R127" s="87"/>
      <c r="S127" s="87"/>
      <c r="T127" s="88"/>
      <c r="U127" s="41"/>
      <c r="V127" s="41"/>
      <c r="W127" s="41"/>
      <c r="X127" s="41"/>
      <c r="Y127" s="41"/>
      <c r="Z127" s="41"/>
      <c r="AA127" s="41"/>
      <c r="AB127" s="41"/>
      <c r="AC127" s="41"/>
      <c r="AD127" s="41"/>
      <c r="AE127" s="41"/>
      <c r="AT127" s="20" t="s">
        <v>188</v>
      </c>
      <c r="AU127" s="20" t="s">
        <v>124</v>
      </c>
    </row>
    <row r="128" s="12" customFormat="1" ht="20.88" customHeight="1">
      <c r="A128" s="12"/>
      <c r="B128" s="200"/>
      <c r="C128" s="201"/>
      <c r="D128" s="202" t="s">
        <v>73</v>
      </c>
      <c r="E128" s="214" t="s">
        <v>2062</v>
      </c>
      <c r="F128" s="214" t="s">
        <v>2063</v>
      </c>
      <c r="G128" s="201"/>
      <c r="H128" s="201"/>
      <c r="I128" s="204"/>
      <c r="J128" s="215">
        <f>BK128</f>
        <v>0</v>
      </c>
      <c r="K128" s="201"/>
      <c r="L128" s="206"/>
      <c r="M128" s="207"/>
      <c r="N128" s="208"/>
      <c r="O128" s="208"/>
      <c r="P128" s="209">
        <f>SUM(P129:P142)</f>
        <v>0</v>
      </c>
      <c r="Q128" s="208"/>
      <c r="R128" s="209">
        <f>SUM(R129:R142)</f>
        <v>0</v>
      </c>
      <c r="S128" s="208"/>
      <c r="T128" s="210">
        <f>SUM(T129:T142)</f>
        <v>0</v>
      </c>
      <c r="U128" s="12"/>
      <c r="V128" s="12"/>
      <c r="W128" s="12"/>
      <c r="X128" s="12"/>
      <c r="Y128" s="12"/>
      <c r="Z128" s="12"/>
      <c r="AA128" s="12"/>
      <c r="AB128" s="12"/>
      <c r="AC128" s="12"/>
      <c r="AD128" s="12"/>
      <c r="AE128" s="12"/>
      <c r="AR128" s="211" t="s">
        <v>83</v>
      </c>
      <c r="AT128" s="212" t="s">
        <v>73</v>
      </c>
      <c r="AU128" s="212" t="s">
        <v>83</v>
      </c>
      <c r="AY128" s="211" t="s">
        <v>180</v>
      </c>
      <c r="BK128" s="213">
        <f>SUM(BK129:BK142)</f>
        <v>0</v>
      </c>
    </row>
    <row r="129" s="2" customFormat="1" ht="21.75" customHeight="1">
      <c r="A129" s="41"/>
      <c r="B129" s="42"/>
      <c r="C129" s="216" t="s">
        <v>329</v>
      </c>
      <c r="D129" s="216" t="s">
        <v>182</v>
      </c>
      <c r="E129" s="217" t="s">
        <v>2064</v>
      </c>
      <c r="F129" s="218" t="s">
        <v>2065</v>
      </c>
      <c r="G129" s="219" t="s">
        <v>350</v>
      </c>
      <c r="H129" s="220">
        <v>0.5</v>
      </c>
      <c r="I129" s="221"/>
      <c r="J129" s="222">
        <f>ROUND(I129*H129,2)</f>
        <v>0</v>
      </c>
      <c r="K129" s="218" t="s">
        <v>185</v>
      </c>
      <c r="L129" s="47"/>
      <c r="M129" s="223" t="s">
        <v>19</v>
      </c>
      <c r="N129" s="224" t="s">
        <v>45</v>
      </c>
      <c r="O129" s="87"/>
      <c r="P129" s="225">
        <f>O129*H129</f>
        <v>0</v>
      </c>
      <c r="Q129" s="225">
        <v>0</v>
      </c>
      <c r="R129" s="225">
        <f>Q129*H129</f>
        <v>0</v>
      </c>
      <c r="S129" s="225">
        <v>0</v>
      </c>
      <c r="T129" s="226">
        <f>S129*H129</f>
        <v>0</v>
      </c>
      <c r="U129" s="41"/>
      <c r="V129" s="41"/>
      <c r="W129" s="41"/>
      <c r="X129" s="41"/>
      <c r="Y129" s="41"/>
      <c r="Z129" s="41"/>
      <c r="AA129" s="41"/>
      <c r="AB129" s="41"/>
      <c r="AC129" s="41"/>
      <c r="AD129" s="41"/>
      <c r="AE129" s="41"/>
      <c r="AR129" s="227" t="s">
        <v>279</v>
      </c>
      <c r="AT129" s="227" t="s">
        <v>182</v>
      </c>
      <c r="AU129" s="227" t="s">
        <v>124</v>
      </c>
      <c r="AY129" s="20" t="s">
        <v>180</v>
      </c>
      <c r="BE129" s="228">
        <f>IF(N129="základní",J129,0)</f>
        <v>0</v>
      </c>
      <c r="BF129" s="228">
        <f>IF(N129="snížená",J129,0)</f>
        <v>0</v>
      </c>
      <c r="BG129" s="228">
        <f>IF(N129="zákl. přenesená",J129,0)</f>
        <v>0</v>
      </c>
      <c r="BH129" s="228">
        <f>IF(N129="sníž. přenesená",J129,0)</f>
        <v>0</v>
      </c>
      <c r="BI129" s="228">
        <f>IF(N129="nulová",J129,0)</f>
        <v>0</v>
      </c>
      <c r="BJ129" s="20" t="s">
        <v>81</v>
      </c>
      <c r="BK129" s="228">
        <f>ROUND(I129*H129,2)</f>
        <v>0</v>
      </c>
      <c r="BL129" s="20" t="s">
        <v>279</v>
      </c>
      <c r="BM129" s="227" t="s">
        <v>2066</v>
      </c>
    </row>
    <row r="130" s="2" customFormat="1">
      <c r="A130" s="41"/>
      <c r="B130" s="42"/>
      <c r="C130" s="43"/>
      <c r="D130" s="229" t="s">
        <v>188</v>
      </c>
      <c r="E130" s="43"/>
      <c r="F130" s="230" t="s">
        <v>2067</v>
      </c>
      <c r="G130" s="43"/>
      <c r="H130" s="43"/>
      <c r="I130" s="231"/>
      <c r="J130" s="43"/>
      <c r="K130" s="43"/>
      <c r="L130" s="47"/>
      <c r="M130" s="232"/>
      <c r="N130" s="233"/>
      <c r="O130" s="87"/>
      <c r="P130" s="87"/>
      <c r="Q130" s="87"/>
      <c r="R130" s="87"/>
      <c r="S130" s="87"/>
      <c r="T130" s="88"/>
      <c r="U130" s="41"/>
      <c r="V130" s="41"/>
      <c r="W130" s="41"/>
      <c r="X130" s="41"/>
      <c r="Y130" s="41"/>
      <c r="Z130" s="41"/>
      <c r="AA130" s="41"/>
      <c r="AB130" s="41"/>
      <c r="AC130" s="41"/>
      <c r="AD130" s="41"/>
      <c r="AE130" s="41"/>
      <c r="AT130" s="20" t="s">
        <v>188</v>
      </c>
      <c r="AU130" s="20" t="s">
        <v>124</v>
      </c>
    </row>
    <row r="131" s="2" customFormat="1" ht="24.15" customHeight="1">
      <c r="A131" s="41"/>
      <c r="B131" s="42"/>
      <c r="C131" s="216" t="s">
        <v>335</v>
      </c>
      <c r="D131" s="216" t="s">
        <v>182</v>
      </c>
      <c r="E131" s="217" t="s">
        <v>2068</v>
      </c>
      <c r="F131" s="218" t="s">
        <v>2069</v>
      </c>
      <c r="G131" s="219" t="s">
        <v>350</v>
      </c>
      <c r="H131" s="220">
        <v>16</v>
      </c>
      <c r="I131" s="221"/>
      <c r="J131" s="222">
        <f>ROUND(I131*H131,2)</f>
        <v>0</v>
      </c>
      <c r="K131" s="218" t="s">
        <v>185</v>
      </c>
      <c r="L131" s="47"/>
      <c r="M131" s="223" t="s">
        <v>19</v>
      </c>
      <c r="N131" s="224" t="s">
        <v>45</v>
      </c>
      <c r="O131" s="87"/>
      <c r="P131" s="225">
        <f>O131*H131</f>
        <v>0</v>
      </c>
      <c r="Q131" s="225">
        <v>0</v>
      </c>
      <c r="R131" s="225">
        <f>Q131*H131</f>
        <v>0</v>
      </c>
      <c r="S131" s="225">
        <v>0</v>
      </c>
      <c r="T131" s="226">
        <f>S131*H131</f>
        <v>0</v>
      </c>
      <c r="U131" s="41"/>
      <c r="V131" s="41"/>
      <c r="W131" s="41"/>
      <c r="X131" s="41"/>
      <c r="Y131" s="41"/>
      <c r="Z131" s="41"/>
      <c r="AA131" s="41"/>
      <c r="AB131" s="41"/>
      <c r="AC131" s="41"/>
      <c r="AD131" s="41"/>
      <c r="AE131" s="41"/>
      <c r="AR131" s="227" t="s">
        <v>279</v>
      </c>
      <c r="AT131" s="227" t="s">
        <v>182</v>
      </c>
      <c r="AU131" s="227" t="s">
        <v>124</v>
      </c>
      <c r="AY131" s="20" t="s">
        <v>180</v>
      </c>
      <c r="BE131" s="228">
        <f>IF(N131="základní",J131,0)</f>
        <v>0</v>
      </c>
      <c r="BF131" s="228">
        <f>IF(N131="snížená",J131,0)</f>
        <v>0</v>
      </c>
      <c r="BG131" s="228">
        <f>IF(N131="zákl. přenesená",J131,0)</f>
        <v>0</v>
      </c>
      <c r="BH131" s="228">
        <f>IF(N131="sníž. přenesená",J131,0)</f>
        <v>0</v>
      </c>
      <c r="BI131" s="228">
        <f>IF(N131="nulová",J131,0)</f>
        <v>0</v>
      </c>
      <c r="BJ131" s="20" t="s">
        <v>81</v>
      </c>
      <c r="BK131" s="228">
        <f>ROUND(I131*H131,2)</f>
        <v>0</v>
      </c>
      <c r="BL131" s="20" t="s">
        <v>279</v>
      </c>
      <c r="BM131" s="227" t="s">
        <v>2070</v>
      </c>
    </row>
    <row r="132" s="2" customFormat="1">
      <c r="A132" s="41"/>
      <c r="B132" s="42"/>
      <c r="C132" s="43"/>
      <c r="D132" s="229" t="s">
        <v>188</v>
      </c>
      <c r="E132" s="43"/>
      <c r="F132" s="230" t="s">
        <v>2071</v>
      </c>
      <c r="G132" s="43"/>
      <c r="H132" s="43"/>
      <c r="I132" s="231"/>
      <c r="J132" s="43"/>
      <c r="K132" s="43"/>
      <c r="L132" s="47"/>
      <c r="M132" s="232"/>
      <c r="N132" s="233"/>
      <c r="O132" s="87"/>
      <c r="P132" s="87"/>
      <c r="Q132" s="87"/>
      <c r="R132" s="87"/>
      <c r="S132" s="87"/>
      <c r="T132" s="88"/>
      <c r="U132" s="41"/>
      <c r="V132" s="41"/>
      <c r="W132" s="41"/>
      <c r="X132" s="41"/>
      <c r="Y132" s="41"/>
      <c r="Z132" s="41"/>
      <c r="AA132" s="41"/>
      <c r="AB132" s="41"/>
      <c r="AC132" s="41"/>
      <c r="AD132" s="41"/>
      <c r="AE132" s="41"/>
      <c r="AT132" s="20" t="s">
        <v>188</v>
      </c>
      <c r="AU132" s="20" t="s">
        <v>124</v>
      </c>
    </row>
    <row r="133" s="2" customFormat="1" ht="24.15" customHeight="1">
      <c r="A133" s="41"/>
      <c r="B133" s="42"/>
      <c r="C133" s="216" t="s">
        <v>340</v>
      </c>
      <c r="D133" s="216" t="s">
        <v>182</v>
      </c>
      <c r="E133" s="217" t="s">
        <v>2072</v>
      </c>
      <c r="F133" s="218" t="s">
        <v>2073</v>
      </c>
      <c r="G133" s="219" t="s">
        <v>350</v>
      </c>
      <c r="H133" s="220">
        <v>10</v>
      </c>
      <c r="I133" s="221"/>
      <c r="J133" s="222">
        <f>ROUND(I133*H133,2)</f>
        <v>0</v>
      </c>
      <c r="K133" s="218" t="s">
        <v>185</v>
      </c>
      <c r="L133" s="47"/>
      <c r="M133" s="223" t="s">
        <v>19</v>
      </c>
      <c r="N133" s="224" t="s">
        <v>45</v>
      </c>
      <c r="O133" s="87"/>
      <c r="P133" s="225">
        <f>O133*H133</f>
        <v>0</v>
      </c>
      <c r="Q133" s="225">
        <v>0</v>
      </c>
      <c r="R133" s="225">
        <f>Q133*H133</f>
        <v>0</v>
      </c>
      <c r="S133" s="225">
        <v>0</v>
      </c>
      <c r="T133" s="226">
        <f>S133*H133</f>
        <v>0</v>
      </c>
      <c r="U133" s="41"/>
      <c r="V133" s="41"/>
      <c r="W133" s="41"/>
      <c r="X133" s="41"/>
      <c r="Y133" s="41"/>
      <c r="Z133" s="41"/>
      <c r="AA133" s="41"/>
      <c r="AB133" s="41"/>
      <c r="AC133" s="41"/>
      <c r="AD133" s="41"/>
      <c r="AE133" s="41"/>
      <c r="AR133" s="227" t="s">
        <v>279</v>
      </c>
      <c r="AT133" s="227" t="s">
        <v>182</v>
      </c>
      <c r="AU133" s="227" t="s">
        <v>124</v>
      </c>
      <c r="AY133" s="20" t="s">
        <v>180</v>
      </c>
      <c r="BE133" s="228">
        <f>IF(N133="základní",J133,0)</f>
        <v>0</v>
      </c>
      <c r="BF133" s="228">
        <f>IF(N133="snížená",J133,0)</f>
        <v>0</v>
      </c>
      <c r="BG133" s="228">
        <f>IF(N133="zákl. přenesená",J133,0)</f>
        <v>0</v>
      </c>
      <c r="BH133" s="228">
        <f>IF(N133="sníž. přenesená",J133,0)</f>
        <v>0</v>
      </c>
      <c r="BI133" s="228">
        <f>IF(N133="nulová",J133,0)</f>
        <v>0</v>
      </c>
      <c r="BJ133" s="20" t="s">
        <v>81</v>
      </c>
      <c r="BK133" s="228">
        <f>ROUND(I133*H133,2)</f>
        <v>0</v>
      </c>
      <c r="BL133" s="20" t="s">
        <v>279</v>
      </c>
      <c r="BM133" s="227" t="s">
        <v>2074</v>
      </c>
    </row>
    <row r="134" s="2" customFormat="1">
      <c r="A134" s="41"/>
      <c r="B134" s="42"/>
      <c r="C134" s="43"/>
      <c r="D134" s="229" t="s">
        <v>188</v>
      </c>
      <c r="E134" s="43"/>
      <c r="F134" s="230" t="s">
        <v>2075</v>
      </c>
      <c r="G134" s="43"/>
      <c r="H134" s="43"/>
      <c r="I134" s="231"/>
      <c r="J134" s="43"/>
      <c r="K134" s="43"/>
      <c r="L134" s="47"/>
      <c r="M134" s="232"/>
      <c r="N134" s="233"/>
      <c r="O134" s="87"/>
      <c r="P134" s="87"/>
      <c r="Q134" s="87"/>
      <c r="R134" s="87"/>
      <c r="S134" s="87"/>
      <c r="T134" s="88"/>
      <c r="U134" s="41"/>
      <c r="V134" s="41"/>
      <c r="W134" s="41"/>
      <c r="X134" s="41"/>
      <c r="Y134" s="41"/>
      <c r="Z134" s="41"/>
      <c r="AA134" s="41"/>
      <c r="AB134" s="41"/>
      <c r="AC134" s="41"/>
      <c r="AD134" s="41"/>
      <c r="AE134" s="41"/>
      <c r="AT134" s="20" t="s">
        <v>188</v>
      </c>
      <c r="AU134" s="20" t="s">
        <v>124</v>
      </c>
    </row>
    <row r="135" s="2" customFormat="1" ht="16.5" customHeight="1">
      <c r="A135" s="41"/>
      <c r="B135" s="42"/>
      <c r="C135" s="216" t="s">
        <v>347</v>
      </c>
      <c r="D135" s="216" t="s">
        <v>182</v>
      </c>
      <c r="E135" s="217" t="s">
        <v>2076</v>
      </c>
      <c r="F135" s="218" t="s">
        <v>2077</v>
      </c>
      <c r="G135" s="219" t="s">
        <v>350</v>
      </c>
      <c r="H135" s="220">
        <v>39</v>
      </c>
      <c r="I135" s="221"/>
      <c r="J135" s="222">
        <f>ROUND(I135*H135,2)</f>
        <v>0</v>
      </c>
      <c r="K135" s="218" t="s">
        <v>185</v>
      </c>
      <c r="L135" s="47"/>
      <c r="M135" s="223" t="s">
        <v>19</v>
      </c>
      <c r="N135" s="224" t="s">
        <v>45</v>
      </c>
      <c r="O135" s="87"/>
      <c r="P135" s="225">
        <f>O135*H135</f>
        <v>0</v>
      </c>
      <c r="Q135" s="225">
        <v>0</v>
      </c>
      <c r="R135" s="225">
        <f>Q135*H135</f>
        <v>0</v>
      </c>
      <c r="S135" s="225">
        <v>0</v>
      </c>
      <c r="T135" s="226">
        <f>S135*H135</f>
        <v>0</v>
      </c>
      <c r="U135" s="41"/>
      <c r="V135" s="41"/>
      <c r="W135" s="41"/>
      <c r="X135" s="41"/>
      <c r="Y135" s="41"/>
      <c r="Z135" s="41"/>
      <c r="AA135" s="41"/>
      <c r="AB135" s="41"/>
      <c r="AC135" s="41"/>
      <c r="AD135" s="41"/>
      <c r="AE135" s="41"/>
      <c r="AR135" s="227" t="s">
        <v>279</v>
      </c>
      <c r="AT135" s="227" t="s">
        <v>182</v>
      </c>
      <c r="AU135" s="227" t="s">
        <v>124</v>
      </c>
      <c r="AY135" s="20" t="s">
        <v>180</v>
      </c>
      <c r="BE135" s="228">
        <f>IF(N135="základní",J135,0)</f>
        <v>0</v>
      </c>
      <c r="BF135" s="228">
        <f>IF(N135="snížená",J135,0)</f>
        <v>0</v>
      </c>
      <c r="BG135" s="228">
        <f>IF(N135="zákl. přenesená",J135,0)</f>
        <v>0</v>
      </c>
      <c r="BH135" s="228">
        <f>IF(N135="sníž. přenesená",J135,0)</f>
        <v>0</v>
      </c>
      <c r="BI135" s="228">
        <f>IF(N135="nulová",J135,0)</f>
        <v>0</v>
      </c>
      <c r="BJ135" s="20" t="s">
        <v>81</v>
      </c>
      <c r="BK135" s="228">
        <f>ROUND(I135*H135,2)</f>
        <v>0</v>
      </c>
      <c r="BL135" s="20" t="s">
        <v>279</v>
      </c>
      <c r="BM135" s="227" t="s">
        <v>2078</v>
      </c>
    </row>
    <row r="136" s="2" customFormat="1">
      <c r="A136" s="41"/>
      <c r="B136" s="42"/>
      <c r="C136" s="43"/>
      <c r="D136" s="229" t="s">
        <v>188</v>
      </c>
      <c r="E136" s="43"/>
      <c r="F136" s="230" t="s">
        <v>2079</v>
      </c>
      <c r="G136" s="43"/>
      <c r="H136" s="43"/>
      <c r="I136" s="231"/>
      <c r="J136" s="43"/>
      <c r="K136" s="43"/>
      <c r="L136" s="47"/>
      <c r="M136" s="232"/>
      <c r="N136" s="233"/>
      <c r="O136" s="87"/>
      <c r="P136" s="87"/>
      <c r="Q136" s="87"/>
      <c r="R136" s="87"/>
      <c r="S136" s="87"/>
      <c r="T136" s="88"/>
      <c r="U136" s="41"/>
      <c r="V136" s="41"/>
      <c r="W136" s="41"/>
      <c r="X136" s="41"/>
      <c r="Y136" s="41"/>
      <c r="Z136" s="41"/>
      <c r="AA136" s="41"/>
      <c r="AB136" s="41"/>
      <c r="AC136" s="41"/>
      <c r="AD136" s="41"/>
      <c r="AE136" s="41"/>
      <c r="AT136" s="20" t="s">
        <v>188</v>
      </c>
      <c r="AU136" s="20" t="s">
        <v>124</v>
      </c>
    </row>
    <row r="137" s="2" customFormat="1" ht="16.5" customHeight="1">
      <c r="A137" s="41"/>
      <c r="B137" s="42"/>
      <c r="C137" s="216" t="s">
        <v>361</v>
      </c>
      <c r="D137" s="216" t="s">
        <v>182</v>
      </c>
      <c r="E137" s="217" t="s">
        <v>2080</v>
      </c>
      <c r="F137" s="218" t="s">
        <v>2081</v>
      </c>
      <c r="G137" s="219" t="s">
        <v>246</v>
      </c>
      <c r="H137" s="220">
        <v>2</v>
      </c>
      <c r="I137" s="221"/>
      <c r="J137" s="222">
        <f>ROUND(I137*H137,2)</f>
        <v>0</v>
      </c>
      <c r="K137" s="218" t="s">
        <v>185</v>
      </c>
      <c r="L137" s="47"/>
      <c r="M137" s="223" t="s">
        <v>19</v>
      </c>
      <c r="N137" s="224" t="s">
        <v>45</v>
      </c>
      <c r="O137" s="87"/>
      <c r="P137" s="225">
        <f>O137*H137</f>
        <v>0</v>
      </c>
      <c r="Q137" s="225">
        <v>0</v>
      </c>
      <c r="R137" s="225">
        <f>Q137*H137</f>
        <v>0</v>
      </c>
      <c r="S137" s="225">
        <v>0</v>
      </c>
      <c r="T137" s="226">
        <f>S137*H137</f>
        <v>0</v>
      </c>
      <c r="U137" s="41"/>
      <c r="V137" s="41"/>
      <c r="W137" s="41"/>
      <c r="X137" s="41"/>
      <c r="Y137" s="41"/>
      <c r="Z137" s="41"/>
      <c r="AA137" s="41"/>
      <c r="AB137" s="41"/>
      <c r="AC137" s="41"/>
      <c r="AD137" s="41"/>
      <c r="AE137" s="41"/>
      <c r="AR137" s="227" t="s">
        <v>279</v>
      </c>
      <c r="AT137" s="227" t="s">
        <v>182</v>
      </c>
      <c r="AU137" s="227" t="s">
        <v>124</v>
      </c>
      <c r="AY137" s="20" t="s">
        <v>180</v>
      </c>
      <c r="BE137" s="228">
        <f>IF(N137="základní",J137,0)</f>
        <v>0</v>
      </c>
      <c r="BF137" s="228">
        <f>IF(N137="snížená",J137,0)</f>
        <v>0</v>
      </c>
      <c r="BG137" s="228">
        <f>IF(N137="zákl. přenesená",J137,0)</f>
        <v>0</v>
      </c>
      <c r="BH137" s="228">
        <f>IF(N137="sníž. přenesená",J137,0)</f>
        <v>0</v>
      </c>
      <c r="BI137" s="228">
        <f>IF(N137="nulová",J137,0)</f>
        <v>0</v>
      </c>
      <c r="BJ137" s="20" t="s">
        <v>81</v>
      </c>
      <c r="BK137" s="228">
        <f>ROUND(I137*H137,2)</f>
        <v>0</v>
      </c>
      <c r="BL137" s="20" t="s">
        <v>279</v>
      </c>
      <c r="BM137" s="227" t="s">
        <v>2082</v>
      </c>
    </row>
    <row r="138" s="2" customFormat="1">
      <c r="A138" s="41"/>
      <c r="B138" s="42"/>
      <c r="C138" s="43"/>
      <c r="D138" s="229" t="s">
        <v>188</v>
      </c>
      <c r="E138" s="43"/>
      <c r="F138" s="230" t="s">
        <v>2083</v>
      </c>
      <c r="G138" s="43"/>
      <c r="H138" s="43"/>
      <c r="I138" s="231"/>
      <c r="J138" s="43"/>
      <c r="K138" s="43"/>
      <c r="L138" s="47"/>
      <c r="M138" s="232"/>
      <c r="N138" s="233"/>
      <c r="O138" s="87"/>
      <c r="P138" s="87"/>
      <c r="Q138" s="87"/>
      <c r="R138" s="87"/>
      <c r="S138" s="87"/>
      <c r="T138" s="88"/>
      <c r="U138" s="41"/>
      <c r="V138" s="41"/>
      <c r="W138" s="41"/>
      <c r="X138" s="41"/>
      <c r="Y138" s="41"/>
      <c r="Z138" s="41"/>
      <c r="AA138" s="41"/>
      <c r="AB138" s="41"/>
      <c r="AC138" s="41"/>
      <c r="AD138" s="41"/>
      <c r="AE138" s="41"/>
      <c r="AT138" s="20" t="s">
        <v>188</v>
      </c>
      <c r="AU138" s="20" t="s">
        <v>124</v>
      </c>
    </row>
    <row r="139" s="2" customFormat="1" ht="16.5" customHeight="1">
      <c r="A139" s="41"/>
      <c r="B139" s="42"/>
      <c r="C139" s="216" t="s">
        <v>369</v>
      </c>
      <c r="D139" s="216" t="s">
        <v>182</v>
      </c>
      <c r="E139" s="217" t="s">
        <v>2084</v>
      </c>
      <c r="F139" s="218" t="s">
        <v>2085</v>
      </c>
      <c r="G139" s="219" t="s">
        <v>246</v>
      </c>
      <c r="H139" s="220">
        <v>4</v>
      </c>
      <c r="I139" s="221"/>
      <c r="J139" s="222">
        <f>ROUND(I139*H139,2)</f>
        <v>0</v>
      </c>
      <c r="K139" s="218" t="s">
        <v>185</v>
      </c>
      <c r="L139" s="47"/>
      <c r="M139" s="223" t="s">
        <v>19</v>
      </c>
      <c r="N139" s="224" t="s">
        <v>45</v>
      </c>
      <c r="O139" s="87"/>
      <c r="P139" s="225">
        <f>O139*H139</f>
        <v>0</v>
      </c>
      <c r="Q139" s="225">
        <v>0</v>
      </c>
      <c r="R139" s="225">
        <f>Q139*H139</f>
        <v>0</v>
      </c>
      <c r="S139" s="225">
        <v>0</v>
      </c>
      <c r="T139" s="226">
        <f>S139*H139</f>
        <v>0</v>
      </c>
      <c r="U139" s="41"/>
      <c r="V139" s="41"/>
      <c r="W139" s="41"/>
      <c r="X139" s="41"/>
      <c r="Y139" s="41"/>
      <c r="Z139" s="41"/>
      <c r="AA139" s="41"/>
      <c r="AB139" s="41"/>
      <c r="AC139" s="41"/>
      <c r="AD139" s="41"/>
      <c r="AE139" s="41"/>
      <c r="AR139" s="227" t="s">
        <v>279</v>
      </c>
      <c r="AT139" s="227" t="s">
        <v>182</v>
      </c>
      <c r="AU139" s="227" t="s">
        <v>124</v>
      </c>
      <c r="AY139" s="20" t="s">
        <v>180</v>
      </c>
      <c r="BE139" s="228">
        <f>IF(N139="základní",J139,0)</f>
        <v>0</v>
      </c>
      <c r="BF139" s="228">
        <f>IF(N139="snížená",J139,0)</f>
        <v>0</v>
      </c>
      <c r="BG139" s="228">
        <f>IF(N139="zákl. přenesená",J139,0)</f>
        <v>0</v>
      </c>
      <c r="BH139" s="228">
        <f>IF(N139="sníž. přenesená",J139,0)</f>
        <v>0</v>
      </c>
      <c r="BI139" s="228">
        <f>IF(N139="nulová",J139,0)</f>
        <v>0</v>
      </c>
      <c r="BJ139" s="20" t="s">
        <v>81</v>
      </c>
      <c r="BK139" s="228">
        <f>ROUND(I139*H139,2)</f>
        <v>0</v>
      </c>
      <c r="BL139" s="20" t="s">
        <v>279</v>
      </c>
      <c r="BM139" s="227" t="s">
        <v>2086</v>
      </c>
    </row>
    <row r="140" s="2" customFormat="1">
      <c r="A140" s="41"/>
      <c r="B140" s="42"/>
      <c r="C140" s="43"/>
      <c r="D140" s="229" t="s">
        <v>188</v>
      </c>
      <c r="E140" s="43"/>
      <c r="F140" s="230" t="s">
        <v>2087</v>
      </c>
      <c r="G140" s="43"/>
      <c r="H140" s="43"/>
      <c r="I140" s="231"/>
      <c r="J140" s="43"/>
      <c r="K140" s="43"/>
      <c r="L140" s="47"/>
      <c r="M140" s="232"/>
      <c r="N140" s="233"/>
      <c r="O140" s="87"/>
      <c r="P140" s="87"/>
      <c r="Q140" s="87"/>
      <c r="R140" s="87"/>
      <c r="S140" s="87"/>
      <c r="T140" s="88"/>
      <c r="U140" s="41"/>
      <c r="V140" s="41"/>
      <c r="W140" s="41"/>
      <c r="X140" s="41"/>
      <c r="Y140" s="41"/>
      <c r="Z140" s="41"/>
      <c r="AA140" s="41"/>
      <c r="AB140" s="41"/>
      <c r="AC140" s="41"/>
      <c r="AD140" s="41"/>
      <c r="AE140" s="41"/>
      <c r="AT140" s="20" t="s">
        <v>188</v>
      </c>
      <c r="AU140" s="20" t="s">
        <v>124</v>
      </c>
    </row>
    <row r="141" s="2" customFormat="1" ht="16.5" customHeight="1">
      <c r="A141" s="41"/>
      <c r="B141" s="42"/>
      <c r="C141" s="216" t="s">
        <v>378</v>
      </c>
      <c r="D141" s="216" t="s">
        <v>182</v>
      </c>
      <c r="E141" s="217" t="s">
        <v>2088</v>
      </c>
      <c r="F141" s="218" t="s">
        <v>2089</v>
      </c>
      <c r="G141" s="219" t="s">
        <v>1872</v>
      </c>
      <c r="H141" s="298"/>
      <c r="I141" s="221"/>
      <c r="J141" s="222">
        <f>ROUND(I141*H141,2)</f>
        <v>0</v>
      </c>
      <c r="K141" s="218" t="s">
        <v>185</v>
      </c>
      <c r="L141" s="47"/>
      <c r="M141" s="223" t="s">
        <v>19</v>
      </c>
      <c r="N141" s="224" t="s">
        <v>45</v>
      </c>
      <c r="O141" s="87"/>
      <c r="P141" s="225">
        <f>O141*H141</f>
        <v>0</v>
      </c>
      <c r="Q141" s="225">
        <v>0</v>
      </c>
      <c r="R141" s="225">
        <f>Q141*H141</f>
        <v>0</v>
      </c>
      <c r="S141" s="225">
        <v>0</v>
      </c>
      <c r="T141" s="226">
        <f>S141*H141</f>
        <v>0</v>
      </c>
      <c r="U141" s="41"/>
      <c r="V141" s="41"/>
      <c r="W141" s="41"/>
      <c r="X141" s="41"/>
      <c r="Y141" s="41"/>
      <c r="Z141" s="41"/>
      <c r="AA141" s="41"/>
      <c r="AB141" s="41"/>
      <c r="AC141" s="41"/>
      <c r="AD141" s="41"/>
      <c r="AE141" s="41"/>
      <c r="AR141" s="227" t="s">
        <v>279</v>
      </c>
      <c r="AT141" s="227" t="s">
        <v>182</v>
      </c>
      <c r="AU141" s="227" t="s">
        <v>124</v>
      </c>
      <c r="AY141" s="20" t="s">
        <v>180</v>
      </c>
      <c r="BE141" s="228">
        <f>IF(N141="základní",J141,0)</f>
        <v>0</v>
      </c>
      <c r="BF141" s="228">
        <f>IF(N141="snížená",J141,0)</f>
        <v>0</v>
      </c>
      <c r="BG141" s="228">
        <f>IF(N141="zákl. přenesená",J141,0)</f>
        <v>0</v>
      </c>
      <c r="BH141" s="228">
        <f>IF(N141="sníž. přenesená",J141,0)</f>
        <v>0</v>
      </c>
      <c r="BI141" s="228">
        <f>IF(N141="nulová",J141,0)</f>
        <v>0</v>
      </c>
      <c r="BJ141" s="20" t="s">
        <v>81</v>
      </c>
      <c r="BK141" s="228">
        <f>ROUND(I141*H141,2)</f>
        <v>0</v>
      </c>
      <c r="BL141" s="20" t="s">
        <v>279</v>
      </c>
      <c r="BM141" s="227" t="s">
        <v>2090</v>
      </c>
    </row>
    <row r="142" s="2" customFormat="1">
      <c r="A142" s="41"/>
      <c r="B142" s="42"/>
      <c r="C142" s="43"/>
      <c r="D142" s="229" t="s">
        <v>188</v>
      </c>
      <c r="E142" s="43"/>
      <c r="F142" s="230" t="s">
        <v>2091</v>
      </c>
      <c r="G142" s="43"/>
      <c r="H142" s="43"/>
      <c r="I142" s="231"/>
      <c r="J142" s="43"/>
      <c r="K142" s="43"/>
      <c r="L142" s="47"/>
      <c r="M142" s="232"/>
      <c r="N142" s="233"/>
      <c r="O142" s="87"/>
      <c r="P142" s="87"/>
      <c r="Q142" s="87"/>
      <c r="R142" s="87"/>
      <c r="S142" s="87"/>
      <c r="T142" s="88"/>
      <c r="U142" s="41"/>
      <c r="V142" s="41"/>
      <c r="W142" s="41"/>
      <c r="X142" s="41"/>
      <c r="Y142" s="41"/>
      <c r="Z142" s="41"/>
      <c r="AA142" s="41"/>
      <c r="AB142" s="41"/>
      <c r="AC142" s="41"/>
      <c r="AD142" s="41"/>
      <c r="AE142" s="41"/>
      <c r="AT142" s="20" t="s">
        <v>188</v>
      </c>
      <c r="AU142" s="20" t="s">
        <v>124</v>
      </c>
    </row>
    <row r="143" s="12" customFormat="1" ht="20.88" customHeight="1">
      <c r="A143" s="12"/>
      <c r="B143" s="200"/>
      <c r="C143" s="201"/>
      <c r="D143" s="202" t="s">
        <v>73</v>
      </c>
      <c r="E143" s="214" t="s">
        <v>2092</v>
      </c>
      <c r="F143" s="214" t="s">
        <v>2093</v>
      </c>
      <c r="G143" s="201"/>
      <c r="H143" s="201"/>
      <c r="I143" s="204"/>
      <c r="J143" s="215">
        <f>BK143</f>
        <v>0</v>
      </c>
      <c r="K143" s="201"/>
      <c r="L143" s="206"/>
      <c r="M143" s="207"/>
      <c r="N143" s="208"/>
      <c r="O143" s="208"/>
      <c r="P143" s="209">
        <f>SUM(P144:P149)</f>
        <v>0</v>
      </c>
      <c r="Q143" s="208"/>
      <c r="R143" s="209">
        <f>SUM(R144:R149)</f>
        <v>0</v>
      </c>
      <c r="S143" s="208"/>
      <c r="T143" s="210">
        <f>SUM(T144:T149)</f>
        <v>0</v>
      </c>
      <c r="U143" s="12"/>
      <c r="V143" s="12"/>
      <c r="W143" s="12"/>
      <c r="X143" s="12"/>
      <c r="Y143" s="12"/>
      <c r="Z143" s="12"/>
      <c r="AA143" s="12"/>
      <c r="AB143" s="12"/>
      <c r="AC143" s="12"/>
      <c r="AD143" s="12"/>
      <c r="AE143" s="12"/>
      <c r="AR143" s="211" t="s">
        <v>83</v>
      </c>
      <c r="AT143" s="212" t="s">
        <v>73</v>
      </c>
      <c r="AU143" s="212" t="s">
        <v>83</v>
      </c>
      <c r="AY143" s="211" t="s">
        <v>180</v>
      </c>
      <c r="BK143" s="213">
        <f>SUM(BK144:BK149)</f>
        <v>0</v>
      </c>
    </row>
    <row r="144" s="2" customFormat="1" ht="16.5" customHeight="1">
      <c r="A144" s="41"/>
      <c r="B144" s="42"/>
      <c r="C144" s="216" t="s">
        <v>383</v>
      </c>
      <c r="D144" s="216" t="s">
        <v>182</v>
      </c>
      <c r="E144" s="217" t="s">
        <v>2094</v>
      </c>
      <c r="F144" s="218" t="s">
        <v>2095</v>
      </c>
      <c r="G144" s="219" t="s">
        <v>122</v>
      </c>
      <c r="H144" s="220">
        <v>20.5</v>
      </c>
      <c r="I144" s="221"/>
      <c r="J144" s="222">
        <f>ROUND(I144*H144,2)</f>
        <v>0</v>
      </c>
      <c r="K144" s="218" t="s">
        <v>185</v>
      </c>
      <c r="L144" s="47"/>
      <c r="M144" s="223" t="s">
        <v>19</v>
      </c>
      <c r="N144" s="224" t="s">
        <v>45</v>
      </c>
      <c r="O144" s="87"/>
      <c r="P144" s="225">
        <f>O144*H144</f>
        <v>0</v>
      </c>
      <c r="Q144" s="225">
        <v>0</v>
      </c>
      <c r="R144" s="225">
        <f>Q144*H144</f>
        <v>0</v>
      </c>
      <c r="S144" s="225">
        <v>0</v>
      </c>
      <c r="T144" s="226">
        <f>S144*H144</f>
        <v>0</v>
      </c>
      <c r="U144" s="41"/>
      <c r="V144" s="41"/>
      <c r="W144" s="41"/>
      <c r="X144" s="41"/>
      <c r="Y144" s="41"/>
      <c r="Z144" s="41"/>
      <c r="AA144" s="41"/>
      <c r="AB144" s="41"/>
      <c r="AC144" s="41"/>
      <c r="AD144" s="41"/>
      <c r="AE144" s="41"/>
      <c r="AR144" s="227" t="s">
        <v>279</v>
      </c>
      <c r="AT144" s="227" t="s">
        <v>182</v>
      </c>
      <c r="AU144" s="227" t="s">
        <v>124</v>
      </c>
      <c r="AY144" s="20" t="s">
        <v>180</v>
      </c>
      <c r="BE144" s="228">
        <f>IF(N144="základní",J144,0)</f>
        <v>0</v>
      </c>
      <c r="BF144" s="228">
        <f>IF(N144="snížená",J144,0)</f>
        <v>0</v>
      </c>
      <c r="BG144" s="228">
        <f>IF(N144="zákl. přenesená",J144,0)</f>
        <v>0</v>
      </c>
      <c r="BH144" s="228">
        <f>IF(N144="sníž. přenesená",J144,0)</f>
        <v>0</v>
      </c>
      <c r="BI144" s="228">
        <f>IF(N144="nulová",J144,0)</f>
        <v>0</v>
      </c>
      <c r="BJ144" s="20" t="s">
        <v>81</v>
      </c>
      <c r="BK144" s="228">
        <f>ROUND(I144*H144,2)</f>
        <v>0</v>
      </c>
      <c r="BL144" s="20" t="s">
        <v>279</v>
      </c>
      <c r="BM144" s="227" t="s">
        <v>2096</v>
      </c>
    </row>
    <row r="145" s="2" customFormat="1">
      <c r="A145" s="41"/>
      <c r="B145" s="42"/>
      <c r="C145" s="43"/>
      <c r="D145" s="229" t="s">
        <v>188</v>
      </c>
      <c r="E145" s="43"/>
      <c r="F145" s="230" t="s">
        <v>2097</v>
      </c>
      <c r="G145" s="43"/>
      <c r="H145" s="43"/>
      <c r="I145" s="231"/>
      <c r="J145" s="43"/>
      <c r="K145" s="43"/>
      <c r="L145" s="47"/>
      <c r="M145" s="232"/>
      <c r="N145" s="233"/>
      <c r="O145" s="87"/>
      <c r="P145" s="87"/>
      <c r="Q145" s="87"/>
      <c r="R145" s="87"/>
      <c r="S145" s="87"/>
      <c r="T145" s="88"/>
      <c r="U145" s="41"/>
      <c r="V145" s="41"/>
      <c r="W145" s="41"/>
      <c r="X145" s="41"/>
      <c r="Y145" s="41"/>
      <c r="Z145" s="41"/>
      <c r="AA145" s="41"/>
      <c r="AB145" s="41"/>
      <c r="AC145" s="41"/>
      <c r="AD145" s="41"/>
      <c r="AE145" s="41"/>
      <c r="AT145" s="20" t="s">
        <v>188</v>
      </c>
      <c r="AU145" s="20" t="s">
        <v>124</v>
      </c>
    </row>
    <row r="146" s="2" customFormat="1" ht="16.5" customHeight="1">
      <c r="A146" s="41"/>
      <c r="B146" s="42"/>
      <c r="C146" s="278" t="s">
        <v>389</v>
      </c>
      <c r="D146" s="278" t="s">
        <v>330</v>
      </c>
      <c r="E146" s="279" t="s">
        <v>2098</v>
      </c>
      <c r="F146" s="280" t="s">
        <v>2099</v>
      </c>
      <c r="G146" s="281" t="s">
        <v>122</v>
      </c>
      <c r="H146" s="282">
        <v>4.5</v>
      </c>
      <c r="I146" s="283"/>
      <c r="J146" s="284">
        <f>ROUND(I146*H146,2)</f>
        <v>0</v>
      </c>
      <c r="K146" s="280" t="s">
        <v>202</v>
      </c>
      <c r="L146" s="285"/>
      <c r="M146" s="286" t="s">
        <v>19</v>
      </c>
      <c r="N146" s="287" t="s">
        <v>45</v>
      </c>
      <c r="O146" s="87"/>
      <c r="P146" s="225">
        <f>O146*H146</f>
        <v>0</v>
      </c>
      <c r="Q146" s="225">
        <v>0</v>
      </c>
      <c r="R146" s="225">
        <f>Q146*H146</f>
        <v>0</v>
      </c>
      <c r="S146" s="225">
        <v>0</v>
      </c>
      <c r="T146" s="226">
        <f>S146*H146</f>
        <v>0</v>
      </c>
      <c r="U146" s="41"/>
      <c r="V146" s="41"/>
      <c r="W146" s="41"/>
      <c r="X146" s="41"/>
      <c r="Y146" s="41"/>
      <c r="Z146" s="41"/>
      <c r="AA146" s="41"/>
      <c r="AB146" s="41"/>
      <c r="AC146" s="41"/>
      <c r="AD146" s="41"/>
      <c r="AE146" s="41"/>
      <c r="AR146" s="227" t="s">
        <v>409</v>
      </c>
      <c r="AT146" s="227" t="s">
        <v>330</v>
      </c>
      <c r="AU146" s="227" t="s">
        <v>124</v>
      </c>
      <c r="AY146" s="20" t="s">
        <v>180</v>
      </c>
      <c r="BE146" s="228">
        <f>IF(N146="základní",J146,0)</f>
        <v>0</v>
      </c>
      <c r="BF146" s="228">
        <f>IF(N146="snížená",J146,0)</f>
        <v>0</v>
      </c>
      <c r="BG146" s="228">
        <f>IF(N146="zákl. přenesená",J146,0)</f>
        <v>0</v>
      </c>
      <c r="BH146" s="228">
        <f>IF(N146="sníž. přenesená",J146,0)</f>
        <v>0</v>
      </c>
      <c r="BI146" s="228">
        <f>IF(N146="nulová",J146,0)</f>
        <v>0</v>
      </c>
      <c r="BJ146" s="20" t="s">
        <v>81</v>
      </c>
      <c r="BK146" s="228">
        <f>ROUND(I146*H146,2)</f>
        <v>0</v>
      </c>
      <c r="BL146" s="20" t="s">
        <v>279</v>
      </c>
      <c r="BM146" s="227" t="s">
        <v>2100</v>
      </c>
    </row>
    <row r="147" s="2" customFormat="1" ht="16.5" customHeight="1">
      <c r="A147" s="41"/>
      <c r="B147" s="42"/>
      <c r="C147" s="278" t="s">
        <v>394</v>
      </c>
      <c r="D147" s="278" t="s">
        <v>330</v>
      </c>
      <c r="E147" s="279" t="s">
        <v>2101</v>
      </c>
      <c r="F147" s="280" t="s">
        <v>2102</v>
      </c>
      <c r="G147" s="281" t="s">
        <v>122</v>
      </c>
      <c r="H147" s="282">
        <v>16</v>
      </c>
      <c r="I147" s="283"/>
      <c r="J147" s="284">
        <f>ROUND(I147*H147,2)</f>
        <v>0</v>
      </c>
      <c r="K147" s="280" t="s">
        <v>202</v>
      </c>
      <c r="L147" s="285"/>
      <c r="M147" s="286" t="s">
        <v>19</v>
      </c>
      <c r="N147" s="287" t="s">
        <v>45</v>
      </c>
      <c r="O147" s="87"/>
      <c r="P147" s="225">
        <f>O147*H147</f>
        <v>0</v>
      </c>
      <c r="Q147" s="225">
        <v>0</v>
      </c>
      <c r="R147" s="225">
        <f>Q147*H147</f>
        <v>0</v>
      </c>
      <c r="S147" s="225">
        <v>0</v>
      </c>
      <c r="T147" s="226">
        <f>S147*H147</f>
        <v>0</v>
      </c>
      <c r="U147" s="41"/>
      <c r="V147" s="41"/>
      <c r="W147" s="41"/>
      <c r="X147" s="41"/>
      <c r="Y147" s="41"/>
      <c r="Z147" s="41"/>
      <c r="AA147" s="41"/>
      <c r="AB147" s="41"/>
      <c r="AC147" s="41"/>
      <c r="AD147" s="41"/>
      <c r="AE147" s="41"/>
      <c r="AR147" s="227" t="s">
        <v>409</v>
      </c>
      <c r="AT147" s="227" t="s">
        <v>330</v>
      </c>
      <c r="AU147" s="227" t="s">
        <v>124</v>
      </c>
      <c r="AY147" s="20" t="s">
        <v>180</v>
      </c>
      <c r="BE147" s="228">
        <f>IF(N147="základní",J147,0)</f>
        <v>0</v>
      </c>
      <c r="BF147" s="228">
        <f>IF(N147="snížená",J147,0)</f>
        <v>0</v>
      </c>
      <c r="BG147" s="228">
        <f>IF(N147="zákl. přenesená",J147,0)</f>
        <v>0</v>
      </c>
      <c r="BH147" s="228">
        <f>IF(N147="sníž. přenesená",J147,0)</f>
        <v>0</v>
      </c>
      <c r="BI147" s="228">
        <f>IF(N147="nulová",J147,0)</f>
        <v>0</v>
      </c>
      <c r="BJ147" s="20" t="s">
        <v>81</v>
      </c>
      <c r="BK147" s="228">
        <f>ROUND(I147*H147,2)</f>
        <v>0</v>
      </c>
      <c r="BL147" s="20" t="s">
        <v>279</v>
      </c>
      <c r="BM147" s="227" t="s">
        <v>2103</v>
      </c>
    </row>
    <row r="148" s="2" customFormat="1" ht="16.5" customHeight="1">
      <c r="A148" s="41"/>
      <c r="B148" s="42"/>
      <c r="C148" s="216" t="s">
        <v>409</v>
      </c>
      <c r="D148" s="216" t="s">
        <v>182</v>
      </c>
      <c r="E148" s="217" t="s">
        <v>2104</v>
      </c>
      <c r="F148" s="218" t="s">
        <v>2105</v>
      </c>
      <c r="G148" s="219" t="s">
        <v>1872</v>
      </c>
      <c r="H148" s="298"/>
      <c r="I148" s="221"/>
      <c r="J148" s="222">
        <f>ROUND(I148*H148,2)</f>
        <v>0</v>
      </c>
      <c r="K148" s="218" t="s">
        <v>185</v>
      </c>
      <c r="L148" s="47"/>
      <c r="M148" s="223" t="s">
        <v>19</v>
      </c>
      <c r="N148" s="224" t="s">
        <v>45</v>
      </c>
      <c r="O148" s="87"/>
      <c r="P148" s="225">
        <f>O148*H148</f>
        <v>0</v>
      </c>
      <c r="Q148" s="225">
        <v>0</v>
      </c>
      <c r="R148" s="225">
        <f>Q148*H148</f>
        <v>0</v>
      </c>
      <c r="S148" s="225">
        <v>0</v>
      </c>
      <c r="T148" s="226">
        <f>S148*H148</f>
        <v>0</v>
      </c>
      <c r="U148" s="41"/>
      <c r="V148" s="41"/>
      <c r="W148" s="41"/>
      <c r="X148" s="41"/>
      <c r="Y148" s="41"/>
      <c r="Z148" s="41"/>
      <c r="AA148" s="41"/>
      <c r="AB148" s="41"/>
      <c r="AC148" s="41"/>
      <c r="AD148" s="41"/>
      <c r="AE148" s="41"/>
      <c r="AR148" s="227" t="s">
        <v>279</v>
      </c>
      <c r="AT148" s="227" t="s">
        <v>182</v>
      </c>
      <c r="AU148" s="227" t="s">
        <v>124</v>
      </c>
      <c r="AY148" s="20" t="s">
        <v>180</v>
      </c>
      <c r="BE148" s="228">
        <f>IF(N148="základní",J148,0)</f>
        <v>0</v>
      </c>
      <c r="BF148" s="228">
        <f>IF(N148="snížená",J148,0)</f>
        <v>0</v>
      </c>
      <c r="BG148" s="228">
        <f>IF(N148="zákl. přenesená",J148,0)</f>
        <v>0</v>
      </c>
      <c r="BH148" s="228">
        <f>IF(N148="sníž. přenesená",J148,0)</f>
        <v>0</v>
      </c>
      <c r="BI148" s="228">
        <f>IF(N148="nulová",J148,0)</f>
        <v>0</v>
      </c>
      <c r="BJ148" s="20" t="s">
        <v>81</v>
      </c>
      <c r="BK148" s="228">
        <f>ROUND(I148*H148,2)</f>
        <v>0</v>
      </c>
      <c r="BL148" s="20" t="s">
        <v>279</v>
      </c>
      <c r="BM148" s="227" t="s">
        <v>2106</v>
      </c>
    </row>
    <row r="149" s="2" customFormat="1">
      <c r="A149" s="41"/>
      <c r="B149" s="42"/>
      <c r="C149" s="43"/>
      <c r="D149" s="229" t="s">
        <v>188</v>
      </c>
      <c r="E149" s="43"/>
      <c r="F149" s="230" t="s">
        <v>2107</v>
      </c>
      <c r="G149" s="43"/>
      <c r="H149" s="43"/>
      <c r="I149" s="231"/>
      <c r="J149" s="43"/>
      <c r="K149" s="43"/>
      <c r="L149" s="47"/>
      <c r="M149" s="290"/>
      <c r="N149" s="291"/>
      <c r="O149" s="292"/>
      <c r="P149" s="292"/>
      <c r="Q149" s="292"/>
      <c r="R149" s="292"/>
      <c r="S149" s="292"/>
      <c r="T149" s="293"/>
      <c r="U149" s="41"/>
      <c r="V149" s="41"/>
      <c r="W149" s="41"/>
      <c r="X149" s="41"/>
      <c r="Y149" s="41"/>
      <c r="Z149" s="41"/>
      <c r="AA149" s="41"/>
      <c r="AB149" s="41"/>
      <c r="AC149" s="41"/>
      <c r="AD149" s="41"/>
      <c r="AE149" s="41"/>
      <c r="AT149" s="20" t="s">
        <v>188</v>
      </c>
      <c r="AU149" s="20" t="s">
        <v>124</v>
      </c>
    </row>
    <row r="150" s="2" customFormat="1" ht="6.96" customHeight="1">
      <c r="A150" s="41"/>
      <c r="B150" s="62"/>
      <c r="C150" s="63"/>
      <c r="D150" s="63"/>
      <c r="E150" s="63"/>
      <c r="F150" s="63"/>
      <c r="G150" s="63"/>
      <c r="H150" s="63"/>
      <c r="I150" s="63"/>
      <c r="J150" s="63"/>
      <c r="K150" s="63"/>
      <c r="L150" s="47"/>
      <c r="M150" s="41"/>
      <c r="O150" s="41"/>
      <c r="P150" s="41"/>
      <c r="Q150" s="41"/>
      <c r="R150" s="41"/>
      <c r="S150" s="41"/>
      <c r="T150" s="41"/>
      <c r="U150" s="41"/>
      <c r="V150" s="41"/>
      <c r="W150" s="41"/>
      <c r="X150" s="41"/>
      <c r="Y150" s="41"/>
      <c r="Z150" s="41"/>
      <c r="AA150" s="41"/>
      <c r="AB150" s="41"/>
      <c r="AC150" s="41"/>
      <c r="AD150" s="41"/>
      <c r="AE150" s="41"/>
    </row>
  </sheetData>
  <sheetProtection sheet="1" autoFilter="0" formatColumns="0" formatRows="0" objects="1" scenarios="1" spinCount="100000" saltValue="Aln+qVBCSPJZTbWFgM/yCU4B7Rth5cqMznVw0Xihv1mGNc5NUVZfiAX207yZCfwepOJha2ywNeYy4iKKwlbZ7w==" hashValue="xFFb2U/7YN1gydKESxz/4+RFDj4B652GpDA7CrxkhE7fETlb4LcKiftE8AejVJJu4O5Gx3qxhLDBVQoNn9IlkA==" algorithmName="SHA-512" password="CC35"/>
  <autoFilter ref="C90:K149"/>
  <mergeCells count="12">
    <mergeCell ref="E7:H7"/>
    <mergeCell ref="E9:H9"/>
    <mergeCell ref="E11:H11"/>
    <mergeCell ref="E20:H20"/>
    <mergeCell ref="E29:H29"/>
    <mergeCell ref="E50:H50"/>
    <mergeCell ref="E52:H52"/>
    <mergeCell ref="E54:H54"/>
    <mergeCell ref="E79:H79"/>
    <mergeCell ref="E81:H81"/>
    <mergeCell ref="E83:H83"/>
    <mergeCell ref="L2:V2"/>
  </mergeCells>
  <hyperlinks>
    <hyperlink ref="F96" r:id="rId1" display="https://podminky.urs.cz/item/CS_URS_2024_01/751122092"/>
    <hyperlink ref="F101" r:id="rId2" display="https://podminky.urs.cz/item/CS_URS_2024_01/751611164"/>
    <hyperlink ref="F104" r:id="rId3" display="https://podminky.urs.cz/item/CS_URS_2024_01/998751211"/>
    <hyperlink ref="F106" r:id="rId4" display="https://podminky.urs.cz/item/CS_URS_2024_01/HZS3212"/>
    <hyperlink ref="F109" r:id="rId5" display="https://podminky.urs.cz/item/CS_URS_2024_01/751514662"/>
    <hyperlink ref="F112" r:id="rId6" display="https://podminky.urs.cz/item/CS_URS_2024_01/751398021"/>
    <hyperlink ref="F116" r:id="rId7" display="https://podminky.urs.cz/item/CS_URS_2024_01/751322011"/>
    <hyperlink ref="F118" r:id="rId8" display="https://podminky.urs.cz/item/CS_URS_2024_01/751322012"/>
    <hyperlink ref="F122" r:id="rId9" display="https://podminky.urs.cz/item/CS_URS_2024_01/751514777"/>
    <hyperlink ref="F125" r:id="rId10" display="https://podminky.urs.cz/item/CS_URS_2024_01/751691111"/>
    <hyperlink ref="F127" r:id="rId11" display="https://podminky.urs.cz/item/CS_URS_2024_01/998751211.1"/>
    <hyperlink ref="F130" r:id="rId12" display="https://podminky.urs.cz/item/CS_URS_2024_01/751510041"/>
    <hyperlink ref="F132" r:id="rId13" display="https://podminky.urs.cz/item/CS_URS_2024_01/751510042"/>
    <hyperlink ref="F134" r:id="rId14" display="https://podminky.urs.cz/item/CS_URS_2024_01/751510044"/>
    <hyperlink ref="F136" r:id="rId15" display="https://podminky.urs.cz/item/CS_URS_2024_01/751572141"/>
    <hyperlink ref="F138" r:id="rId16" display="https://podminky.urs.cz/item/CS_URS_2024_01/751 398 153"/>
    <hyperlink ref="F140" r:id="rId17" display="https://podminky.urs.cz/item/CS_URS_2024_01/751 398 163"/>
    <hyperlink ref="F142" r:id="rId18" display="https://podminky.urs.cz/item/CS_URS_2024_01/998751201"/>
    <hyperlink ref="F145" r:id="rId19" display="https://podminky.urs.cz/item/CS_URS_2024_01/713411141"/>
    <hyperlink ref="F149" r:id="rId20" display="https://podminky.urs.cz/item/CS_URS_2024_01/998713203"/>
  </hyperlinks>
  <pageMargins left="0.39375" right="0.39375" top="0.39375" bottom="0.39375" header="0" footer="0"/>
  <pageSetup paperSize="9" orientation="landscape" blackAndWhite="1" fitToHeight="100"/>
  <headerFooter>
    <oddFooter>&amp;CStrana &amp;P z &amp;N</oddFooter>
  </headerFooter>
  <drawing r:id="rId2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103</v>
      </c>
    </row>
    <row r="3" s="1" customFormat="1" ht="6.96" customHeight="1">
      <c r="B3" s="142"/>
      <c r="C3" s="143"/>
      <c r="D3" s="143"/>
      <c r="E3" s="143"/>
      <c r="F3" s="143"/>
      <c r="G3" s="143"/>
      <c r="H3" s="143"/>
      <c r="I3" s="143"/>
      <c r="J3" s="143"/>
      <c r="K3" s="143"/>
      <c r="L3" s="23"/>
      <c r="AT3" s="20" t="s">
        <v>83</v>
      </c>
    </row>
    <row r="4" s="1" customFormat="1" ht="24.96" customHeight="1">
      <c r="B4" s="23"/>
      <c r="D4" s="144" t="s">
        <v>128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MŠ Záchlumí - přístavba pavilonu</v>
      </c>
      <c r="F7" s="146"/>
      <c r="G7" s="146"/>
      <c r="H7" s="146"/>
      <c r="L7" s="23"/>
    </row>
    <row r="8" s="1" customFormat="1" ht="12" customHeight="1">
      <c r="B8" s="23"/>
      <c r="D8" s="146" t="s">
        <v>132</v>
      </c>
      <c r="L8" s="23"/>
    </row>
    <row r="9" s="2" customFormat="1" ht="16.5" customHeight="1">
      <c r="A9" s="41"/>
      <c r="B9" s="47"/>
      <c r="C9" s="41"/>
      <c r="D9" s="41"/>
      <c r="E9" s="147" t="s">
        <v>133</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134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2108</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23. 4. 2024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32</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33</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35</v>
      </c>
      <c r="E25" s="41"/>
      <c r="F25" s="41"/>
      <c r="G25" s="41"/>
      <c r="H25" s="41"/>
      <c r="I25" s="146" t="s">
        <v>26</v>
      </c>
      <c r="J25" s="136" t="s">
        <v>36</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37</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38</v>
      </c>
      <c r="E28" s="41"/>
      <c r="F28" s="41"/>
      <c r="G28" s="41"/>
      <c r="H28" s="41"/>
      <c r="I28" s="41"/>
      <c r="J28" s="41"/>
      <c r="K28" s="41"/>
      <c r="L28" s="148"/>
      <c r="S28" s="41"/>
      <c r="T28" s="41"/>
      <c r="U28" s="41"/>
      <c r="V28" s="41"/>
      <c r="W28" s="41"/>
      <c r="X28" s="41"/>
      <c r="Y28" s="41"/>
      <c r="Z28" s="41"/>
      <c r="AA28" s="41"/>
      <c r="AB28" s="41"/>
      <c r="AC28" s="41"/>
      <c r="AD28" s="41"/>
      <c r="AE28" s="41"/>
    </row>
    <row r="29" s="8" customFormat="1" ht="35.25" customHeight="1">
      <c r="A29" s="151"/>
      <c r="B29" s="152"/>
      <c r="C29" s="151"/>
      <c r="D29" s="151"/>
      <c r="E29" s="153" t="s">
        <v>2109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40</v>
      </c>
      <c r="E32" s="41"/>
      <c r="F32" s="41"/>
      <c r="G32" s="41"/>
      <c r="H32" s="41"/>
      <c r="I32" s="41"/>
      <c r="J32" s="157">
        <f>ROUND(J91,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42</v>
      </c>
      <c r="G34" s="41"/>
      <c r="H34" s="41"/>
      <c r="I34" s="158" t="s">
        <v>41</v>
      </c>
      <c r="J34" s="158" t="s">
        <v>43</v>
      </c>
      <c r="K34" s="41"/>
      <c r="L34" s="148"/>
      <c r="S34" s="41"/>
      <c r="T34" s="41"/>
      <c r="U34" s="41"/>
      <c r="V34" s="41"/>
      <c r="W34" s="41"/>
      <c r="X34" s="41"/>
      <c r="Y34" s="41"/>
      <c r="Z34" s="41"/>
      <c r="AA34" s="41"/>
      <c r="AB34" s="41"/>
      <c r="AC34" s="41"/>
      <c r="AD34" s="41"/>
      <c r="AE34" s="41"/>
    </row>
    <row r="35" s="2" customFormat="1" ht="14.4" customHeight="1">
      <c r="A35" s="41"/>
      <c r="B35" s="47"/>
      <c r="C35" s="41"/>
      <c r="D35" s="159" t="s">
        <v>44</v>
      </c>
      <c r="E35" s="146" t="s">
        <v>45</v>
      </c>
      <c r="F35" s="160">
        <f>ROUND((SUM(BE91:BE158)),  2)</f>
        <v>0</v>
      </c>
      <c r="G35" s="41"/>
      <c r="H35" s="41"/>
      <c r="I35" s="161">
        <v>0.20999999999999999</v>
      </c>
      <c r="J35" s="160">
        <f>ROUND(((SUM(BE91:BE158))*I35),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46</v>
      </c>
      <c r="F36" s="160">
        <f>ROUND((SUM(BF91:BF158)),  2)</f>
        <v>0</v>
      </c>
      <c r="G36" s="41"/>
      <c r="H36" s="41"/>
      <c r="I36" s="161">
        <v>0.12</v>
      </c>
      <c r="J36" s="160">
        <f>ROUND(((SUM(BF91:BF158))*I36),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47</v>
      </c>
      <c r="F37" s="160">
        <f>ROUND((SUM(BG91:BG158)),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48</v>
      </c>
      <c r="F38" s="160">
        <f>ROUND((SUM(BH91:BH158)),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49</v>
      </c>
      <c r="F39" s="160">
        <f>ROUND((SUM(BI91:BI158)),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50</v>
      </c>
      <c r="E41" s="164"/>
      <c r="F41" s="164"/>
      <c r="G41" s="165" t="s">
        <v>51</v>
      </c>
      <c r="H41" s="166" t="s">
        <v>52</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MŠ Záchlumí - přístavba pavilonu</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132</v>
      </c>
      <c r="D51" s="25"/>
      <c r="E51" s="25"/>
      <c r="F51" s="25"/>
      <c r="G51" s="25"/>
      <c r="H51" s="25"/>
      <c r="I51" s="25"/>
      <c r="J51" s="25"/>
      <c r="K51" s="25"/>
      <c r="L51" s="23"/>
    </row>
    <row r="52" s="2" customFormat="1" ht="16.5" customHeight="1">
      <c r="A52" s="41"/>
      <c r="B52" s="42"/>
      <c r="C52" s="43"/>
      <c r="D52" s="43"/>
      <c r="E52" s="173" t="s">
        <v>133</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134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05 - Elektroinstalace</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23. 4. 2024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Obec Záchlumí</v>
      </c>
      <c r="G58" s="43"/>
      <c r="H58" s="43"/>
      <c r="I58" s="35" t="s">
        <v>31</v>
      </c>
      <c r="J58" s="39" t="str">
        <f>E23</f>
        <v>Ing. Miloš Valíček</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35</v>
      </c>
      <c r="J59" s="39" t="str">
        <f>E26</f>
        <v xml:space="preserve">Veronika Šoulová </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137</v>
      </c>
      <c r="D61" s="175"/>
      <c r="E61" s="175"/>
      <c r="F61" s="175"/>
      <c r="G61" s="175"/>
      <c r="H61" s="175"/>
      <c r="I61" s="175"/>
      <c r="J61" s="176" t="s">
        <v>138</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72</v>
      </c>
      <c r="D63" s="43"/>
      <c r="E63" s="43"/>
      <c r="F63" s="43"/>
      <c r="G63" s="43"/>
      <c r="H63" s="43"/>
      <c r="I63" s="43"/>
      <c r="J63" s="105">
        <f>J91</f>
        <v>0</v>
      </c>
      <c r="K63" s="43"/>
      <c r="L63" s="148"/>
      <c r="S63" s="41"/>
      <c r="T63" s="41"/>
      <c r="U63" s="41"/>
      <c r="V63" s="41"/>
      <c r="W63" s="41"/>
      <c r="X63" s="41"/>
      <c r="Y63" s="41"/>
      <c r="Z63" s="41"/>
      <c r="AA63" s="41"/>
      <c r="AB63" s="41"/>
      <c r="AC63" s="41"/>
      <c r="AD63" s="41"/>
      <c r="AE63" s="41"/>
      <c r="AU63" s="20" t="s">
        <v>139</v>
      </c>
    </row>
    <row r="64" s="9" customFormat="1" ht="24.96" customHeight="1">
      <c r="A64" s="9"/>
      <c r="B64" s="178"/>
      <c r="C64" s="179"/>
      <c r="D64" s="180" t="s">
        <v>2110</v>
      </c>
      <c r="E64" s="181"/>
      <c r="F64" s="181"/>
      <c r="G64" s="181"/>
      <c r="H64" s="181"/>
      <c r="I64" s="181"/>
      <c r="J64" s="182">
        <f>J92</f>
        <v>0</v>
      </c>
      <c r="K64" s="179"/>
      <c r="L64" s="183"/>
      <c r="S64" s="9"/>
      <c r="T64" s="9"/>
      <c r="U64" s="9"/>
      <c r="V64" s="9"/>
      <c r="W64" s="9"/>
      <c r="X64" s="9"/>
      <c r="Y64" s="9"/>
      <c r="Z64" s="9"/>
      <c r="AA64" s="9"/>
      <c r="AB64" s="9"/>
      <c r="AC64" s="9"/>
      <c r="AD64" s="9"/>
      <c r="AE64" s="9"/>
    </row>
    <row r="65" s="10" customFormat="1" ht="19.92" customHeight="1">
      <c r="A65" s="10"/>
      <c r="B65" s="184"/>
      <c r="C65" s="128"/>
      <c r="D65" s="185" t="s">
        <v>2111</v>
      </c>
      <c r="E65" s="186"/>
      <c r="F65" s="186"/>
      <c r="G65" s="186"/>
      <c r="H65" s="186"/>
      <c r="I65" s="186"/>
      <c r="J65" s="187">
        <f>J93</f>
        <v>0</v>
      </c>
      <c r="K65" s="128"/>
      <c r="L65" s="188"/>
      <c r="S65" s="10"/>
      <c r="T65" s="10"/>
      <c r="U65" s="10"/>
      <c r="V65" s="10"/>
      <c r="W65" s="10"/>
      <c r="X65" s="10"/>
      <c r="Y65" s="10"/>
      <c r="Z65" s="10"/>
      <c r="AA65" s="10"/>
      <c r="AB65" s="10"/>
      <c r="AC65" s="10"/>
      <c r="AD65" s="10"/>
      <c r="AE65" s="10"/>
    </row>
    <row r="66" s="10" customFormat="1" ht="14.88" customHeight="1">
      <c r="A66" s="10"/>
      <c r="B66" s="184"/>
      <c r="C66" s="128"/>
      <c r="D66" s="185" t="s">
        <v>2112</v>
      </c>
      <c r="E66" s="186"/>
      <c r="F66" s="186"/>
      <c r="G66" s="186"/>
      <c r="H66" s="186"/>
      <c r="I66" s="186"/>
      <c r="J66" s="187">
        <f>J94</f>
        <v>0</v>
      </c>
      <c r="K66" s="128"/>
      <c r="L66" s="188"/>
      <c r="S66" s="10"/>
      <c r="T66" s="10"/>
      <c r="U66" s="10"/>
      <c r="V66" s="10"/>
      <c r="W66" s="10"/>
      <c r="X66" s="10"/>
      <c r="Y66" s="10"/>
      <c r="Z66" s="10"/>
      <c r="AA66" s="10"/>
      <c r="AB66" s="10"/>
      <c r="AC66" s="10"/>
      <c r="AD66" s="10"/>
      <c r="AE66" s="10"/>
    </row>
    <row r="67" s="10" customFormat="1" ht="14.88" customHeight="1">
      <c r="A67" s="10"/>
      <c r="B67" s="184"/>
      <c r="C67" s="128"/>
      <c r="D67" s="185" t="s">
        <v>2113</v>
      </c>
      <c r="E67" s="186"/>
      <c r="F67" s="186"/>
      <c r="G67" s="186"/>
      <c r="H67" s="186"/>
      <c r="I67" s="186"/>
      <c r="J67" s="187">
        <f>J126</f>
        <v>0</v>
      </c>
      <c r="K67" s="128"/>
      <c r="L67" s="188"/>
      <c r="S67" s="10"/>
      <c r="T67" s="10"/>
      <c r="U67" s="10"/>
      <c r="V67" s="10"/>
      <c r="W67" s="10"/>
      <c r="X67" s="10"/>
      <c r="Y67" s="10"/>
      <c r="Z67" s="10"/>
      <c r="AA67" s="10"/>
      <c r="AB67" s="10"/>
      <c r="AC67" s="10"/>
      <c r="AD67" s="10"/>
      <c r="AE67" s="10"/>
    </row>
    <row r="68" s="10" customFormat="1" ht="14.88" customHeight="1">
      <c r="A68" s="10"/>
      <c r="B68" s="184"/>
      <c r="C68" s="128"/>
      <c r="D68" s="185" t="s">
        <v>2114</v>
      </c>
      <c r="E68" s="186"/>
      <c r="F68" s="186"/>
      <c r="G68" s="186"/>
      <c r="H68" s="186"/>
      <c r="I68" s="186"/>
      <c r="J68" s="187">
        <f>J144</f>
        <v>0</v>
      </c>
      <c r="K68" s="128"/>
      <c r="L68" s="188"/>
      <c r="S68" s="10"/>
      <c r="T68" s="10"/>
      <c r="U68" s="10"/>
      <c r="V68" s="10"/>
      <c r="W68" s="10"/>
      <c r="X68" s="10"/>
      <c r="Y68" s="10"/>
      <c r="Z68" s="10"/>
      <c r="AA68" s="10"/>
      <c r="AB68" s="10"/>
      <c r="AC68" s="10"/>
      <c r="AD68" s="10"/>
      <c r="AE68" s="10"/>
    </row>
    <row r="69" s="10" customFormat="1" ht="14.88" customHeight="1">
      <c r="A69" s="10"/>
      <c r="B69" s="184"/>
      <c r="C69" s="128"/>
      <c r="D69" s="185" t="s">
        <v>2115</v>
      </c>
      <c r="E69" s="186"/>
      <c r="F69" s="186"/>
      <c r="G69" s="186"/>
      <c r="H69" s="186"/>
      <c r="I69" s="186"/>
      <c r="J69" s="187">
        <f>J152</f>
        <v>0</v>
      </c>
      <c r="K69" s="128"/>
      <c r="L69" s="188"/>
      <c r="S69" s="10"/>
      <c r="T69" s="10"/>
      <c r="U69" s="10"/>
      <c r="V69" s="10"/>
      <c r="W69" s="10"/>
      <c r="X69" s="10"/>
      <c r="Y69" s="10"/>
      <c r="Z69" s="10"/>
      <c r="AA69" s="10"/>
      <c r="AB69" s="10"/>
      <c r="AC69" s="10"/>
      <c r="AD69" s="10"/>
      <c r="AE69" s="10"/>
    </row>
    <row r="70" s="2" customFormat="1" ht="21.84" customHeight="1">
      <c r="A70" s="41"/>
      <c r="B70" s="42"/>
      <c r="C70" s="43"/>
      <c r="D70" s="43"/>
      <c r="E70" s="43"/>
      <c r="F70" s="43"/>
      <c r="G70" s="43"/>
      <c r="H70" s="43"/>
      <c r="I70" s="43"/>
      <c r="J70" s="43"/>
      <c r="K70" s="43"/>
      <c r="L70" s="148"/>
      <c r="S70" s="41"/>
      <c r="T70" s="41"/>
      <c r="U70" s="41"/>
      <c r="V70" s="41"/>
      <c r="W70" s="41"/>
      <c r="X70" s="41"/>
      <c r="Y70" s="41"/>
      <c r="Z70" s="41"/>
      <c r="AA70" s="41"/>
      <c r="AB70" s="41"/>
      <c r="AC70" s="41"/>
      <c r="AD70" s="41"/>
      <c r="AE70" s="41"/>
    </row>
    <row r="71" s="2" customFormat="1" ht="6.96" customHeight="1">
      <c r="A71" s="41"/>
      <c r="B71" s="62"/>
      <c r="C71" s="63"/>
      <c r="D71" s="63"/>
      <c r="E71" s="63"/>
      <c r="F71" s="63"/>
      <c r="G71" s="63"/>
      <c r="H71" s="63"/>
      <c r="I71" s="63"/>
      <c r="J71" s="63"/>
      <c r="K71" s="63"/>
      <c r="L71" s="148"/>
      <c r="S71" s="41"/>
      <c r="T71" s="41"/>
      <c r="U71" s="41"/>
      <c r="V71" s="41"/>
      <c r="W71" s="41"/>
      <c r="X71" s="41"/>
      <c r="Y71" s="41"/>
      <c r="Z71" s="41"/>
      <c r="AA71" s="41"/>
      <c r="AB71" s="41"/>
      <c r="AC71" s="41"/>
      <c r="AD71" s="41"/>
      <c r="AE71" s="41"/>
    </row>
    <row r="75" s="2" customFormat="1" ht="6.96" customHeight="1">
      <c r="A75" s="41"/>
      <c r="B75" s="64"/>
      <c r="C75" s="65"/>
      <c r="D75" s="65"/>
      <c r="E75" s="65"/>
      <c r="F75" s="65"/>
      <c r="G75" s="65"/>
      <c r="H75" s="65"/>
      <c r="I75" s="65"/>
      <c r="J75" s="65"/>
      <c r="K75" s="65"/>
      <c r="L75" s="148"/>
      <c r="S75" s="41"/>
      <c r="T75" s="41"/>
      <c r="U75" s="41"/>
      <c r="V75" s="41"/>
      <c r="W75" s="41"/>
      <c r="X75" s="41"/>
      <c r="Y75" s="41"/>
      <c r="Z75" s="41"/>
      <c r="AA75" s="41"/>
      <c r="AB75" s="41"/>
      <c r="AC75" s="41"/>
      <c r="AD75" s="41"/>
      <c r="AE75" s="41"/>
    </row>
    <row r="76" s="2" customFormat="1" ht="24.96" customHeight="1">
      <c r="A76" s="41"/>
      <c r="B76" s="42"/>
      <c r="C76" s="26" t="s">
        <v>165</v>
      </c>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2" customHeight="1">
      <c r="A78" s="41"/>
      <c r="B78" s="42"/>
      <c r="C78" s="35" t="s">
        <v>16</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16.5" customHeight="1">
      <c r="A79" s="41"/>
      <c r="B79" s="42"/>
      <c r="C79" s="43"/>
      <c r="D79" s="43"/>
      <c r="E79" s="173" t="str">
        <f>E7</f>
        <v>MŠ Záchlumí - přístavba pavilonu</v>
      </c>
      <c r="F79" s="35"/>
      <c r="G79" s="35"/>
      <c r="H79" s="35"/>
      <c r="I79" s="43"/>
      <c r="J79" s="43"/>
      <c r="K79" s="43"/>
      <c r="L79" s="148"/>
      <c r="S79" s="41"/>
      <c r="T79" s="41"/>
      <c r="U79" s="41"/>
      <c r="V79" s="41"/>
      <c r="W79" s="41"/>
      <c r="X79" s="41"/>
      <c r="Y79" s="41"/>
      <c r="Z79" s="41"/>
      <c r="AA79" s="41"/>
      <c r="AB79" s="41"/>
      <c r="AC79" s="41"/>
      <c r="AD79" s="41"/>
      <c r="AE79" s="41"/>
    </row>
    <row r="80" s="1" customFormat="1" ht="12" customHeight="1">
      <c r="B80" s="24"/>
      <c r="C80" s="35" t="s">
        <v>132</v>
      </c>
      <c r="D80" s="25"/>
      <c r="E80" s="25"/>
      <c r="F80" s="25"/>
      <c r="G80" s="25"/>
      <c r="H80" s="25"/>
      <c r="I80" s="25"/>
      <c r="J80" s="25"/>
      <c r="K80" s="25"/>
      <c r="L80" s="23"/>
    </row>
    <row r="81" s="2" customFormat="1" ht="16.5" customHeight="1">
      <c r="A81" s="41"/>
      <c r="B81" s="42"/>
      <c r="C81" s="43"/>
      <c r="D81" s="43"/>
      <c r="E81" s="173" t="s">
        <v>133</v>
      </c>
      <c r="F81" s="43"/>
      <c r="G81" s="43"/>
      <c r="H81" s="43"/>
      <c r="I81" s="43"/>
      <c r="J81" s="43"/>
      <c r="K81" s="43"/>
      <c r="L81" s="148"/>
      <c r="S81" s="41"/>
      <c r="T81" s="41"/>
      <c r="U81" s="41"/>
      <c r="V81" s="41"/>
      <c r="W81" s="41"/>
      <c r="X81" s="41"/>
      <c r="Y81" s="41"/>
      <c r="Z81" s="41"/>
      <c r="AA81" s="41"/>
      <c r="AB81" s="41"/>
      <c r="AC81" s="41"/>
      <c r="AD81" s="41"/>
      <c r="AE81" s="41"/>
    </row>
    <row r="82" s="2" customFormat="1" ht="12" customHeight="1">
      <c r="A82" s="41"/>
      <c r="B82" s="42"/>
      <c r="C82" s="35" t="s">
        <v>134</v>
      </c>
      <c r="D82" s="43"/>
      <c r="E82" s="43"/>
      <c r="F82" s="43"/>
      <c r="G82" s="43"/>
      <c r="H82" s="43"/>
      <c r="I82" s="43"/>
      <c r="J82" s="43"/>
      <c r="K82" s="43"/>
      <c r="L82" s="148"/>
      <c r="S82" s="41"/>
      <c r="T82" s="41"/>
      <c r="U82" s="41"/>
      <c r="V82" s="41"/>
      <c r="W82" s="41"/>
      <c r="X82" s="41"/>
      <c r="Y82" s="41"/>
      <c r="Z82" s="41"/>
      <c r="AA82" s="41"/>
      <c r="AB82" s="41"/>
      <c r="AC82" s="41"/>
      <c r="AD82" s="41"/>
      <c r="AE82" s="41"/>
    </row>
    <row r="83" s="2" customFormat="1" ht="16.5" customHeight="1">
      <c r="A83" s="41"/>
      <c r="B83" s="42"/>
      <c r="C83" s="43"/>
      <c r="D83" s="43"/>
      <c r="E83" s="72" t="str">
        <f>E11</f>
        <v>05 - Elektroinstalace</v>
      </c>
      <c r="F83" s="43"/>
      <c r="G83" s="43"/>
      <c r="H83" s="43"/>
      <c r="I83" s="43"/>
      <c r="J83" s="43"/>
      <c r="K83" s="43"/>
      <c r="L83" s="148"/>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48"/>
      <c r="S84" s="41"/>
      <c r="T84" s="41"/>
      <c r="U84" s="41"/>
      <c r="V84" s="41"/>
      <c r="W84" s="41"/>
      <c r="X84" s="41"/>
      <c r="Y84" s="41"/>
      <c r="Z84" s="41"/>
      <c r="AA84" s="41"/>
      <c r="AB84" s="41"/>
      <c r="AC84" s="41"/>
      <c r="AD84" s="41"/>
      <c r="AE84" s="41"/>
    </row>
    <row r="85" s="2" customFormat="1" ht="12" customHeight="1">
      <c r="A85" s="41"/>
      <c r="B85" s="42"/>
      <c r="C85" s="35" t="s">
        <v>21</v>
      </c>
      <c r="D85" s="43"/>
      <c r="E85" s="43"/>
      <c r="F85" s="30" t="str">
        <f>F14</f>
        <v xml:space="preserve"> </v>
      </c>
      <c r="G85" s="43"/>
      <c r="H85" s="43"/>
      <c r="I85" s="35" t="s">
        <v>23</v>
      </c>
      <c r="J85" s="75" t="str">
        <f>IF(J14="","",J14)</f>
        <v>23. 4. 2024</v>
      </c>
      <c r="K85" s="43"/>
      <c r="L85" s="148"/>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2" customFormat="1" ht="15.15" customHeight="1">
      <c r="A87" s="41"/>
      <c r="B87" s="42"/>
      <c r="C87" s="35" t="s">
        <v>25</v>
      </c>
      <c r="D87" s="43"/>
      <c r="E87" s="43"/>
      <c r="F87" s="30" t="str">
        <f>E17</f>
        <v>Obec Záchlumí</v>
      </c>
      <c r="G87" s="43"/>
      <c r="H87" s="43"/>
      <c r="I87" s="35" t="s">
        <v>31</v>
      </c>
      <c r="J87" s="39" t="str">
        <f>E23</f>
        <v>Ing. Miloš Valíček</v>
      </c>
      <c r="K87" s="43"/>
      <c r="L87" s="148"/>
      <c r="S87" s="41"/>
      <c r="T87" s="41"/>
      <c r="U87" s="41"/>
      <c r="V87" s="41"/>
      <c r="W87" s="41"/>
      <c r="X87" s="41"/>
      <c r="Y87" s="41"/>
      <c r="Z87" s="41"/>
      <c r="AA87" s="41"/>
      <c r="AB87" s="41"/>
      <c r="AC87" s="41"/>
      <c r="AD87" s="41"/>
      <c r="AE87" s="41"/>
    </row>
    <row r="88" s="2" customFormat="1" ht="15.15" customHeight="1">
      <c r="A88" s="41"/>
      <c r="B88" s="42"/>
      <c r="C88" s="35" t="s">
        <v>29</v>
      </c>
      <c r="D88" s="43"/>
      <c r="E88" s="43"/>
      <c r="F88" s="30" t="str">
        <f>IF(E20="","",E20)</f>
        <v>Vyplň údaj</v>
      </c>
      <c r="G88" s="43"/>
      <c r="H88" s="43"/>
      <c r="I88" s="35" t="s">
        <v>35</v>
      </c>
      <c r="J88" s="39" t="str">
        <f>E26</f>
        <v xml:space="preserve">Veronika Šoulová </v>
      </c>
      <c r="K88" s="43"/>
      <c r="L88" s="148"/>
      <c r="S88" s="41"/>
      <c r="T88" s="41"/>
      <c r="U88" s="41"/>
      <c r="V88" s="41"/>
      <c r="W88" s="41"/>
      <c r="X88" s="41"/>
      <c r="Y88" s="41"/>
      <c r="Z88" s="41"/>
      <c r="AA88" s="41"/>
      <c r="AB88" s="41"/>
      <c r="AC88" s="41"/>
      <c r="AD88" s="41"/>
      <c r="AE88" s="41"/>
    </row>
    <row r="89" s="2" customFormat="1" ht="10.32" customHeight="1">
      <c r="A89" s="41"/>
      <c r="B89" s="42"/>
      <c r="C89" s="43"/>
      <c r="D89" s="43"/>
      <c r="E89" s="43"/>
      <c r="F89" s="43"/>
      <c r="G89" s="43"/>
      <c r="H89" s="43"/>
      <c r="I89" s="43"/>
      <c r="J89" s="43"/>
      <c r="K89" s="43"/>
      <c r="L89" s="148"/>
      <c r="S89" s="41"/>
      <c r="T89" s="41"/>
      <c r="U89" s="41"/>
      <c r="V89" s="41"/>
      <c r="W89" s="41"/>
      <c r="X89" s="41"/>
      <c r="Y89" s="41"/>
      <c r="Z89" s="41"/>
      <c r="AA89" s="41"/>
      <c r="AB89" s="41"/>
      <c r="AC89" s="41"/>
      <c r="AD89" s="41"/>
      <c r="AE89" s="41"/>
    </row>
    <row r="90" s="11" customFormat="1" ht="29.28" customHeight="1">
      <c r="A90" s="189"/>
      <c r="B90" s="190"/>
      <c r="C90" s="191" t="s">
        <v>166</v>
      </c>
      <c r="D90" s="192" t="s">
        <v>59</v>
      </c>
      <c r="E90" s="192" t="s">
        <v>55</v>
      </c>
      <c r="F90" s="192" t="s">
        <v>56</v>
      </c>
      <c r="G90" s="192" t="s">
        <v>167</v>
      </c>
      <c r="H90" s="192" t="s">
        <v>168</v>
      </c>
      <c r="I90" s="192" t="s">
        <v>169</v>
      </c>
      <c r="J90" s="192" t="s">
        <v>138</v>
      </c>
      <c r="K90" s="193" t="s">
        <v>170</v>
      </c>
      <c r="L90" s="194"/>
      <c r="M90" s="95" t="s">
        <v>19</v>
      </c>
      <c r="N90" s="96" t="s">
        <v>44</v>
      </c>
      <c r="O90" s="96" t="s">
        <v>171</v>
      </c>
      <c r="P90" s="96" t="s">
        <v>172</v>
      </c>
      <c r="Q90" s="96" t="s">
        <v>173</v>
      </c>
      <c r="R90" s="96" t="s">
        <v>174</v>
      </c>
      <c r="S90" s="96" t="s">
        <v>175</v>
      </c>
      <c r="T90" s="97" t="s">
        <v>176</v>
      </c>
      <c r="U90" s="189"/>
      <c r="V90" s="189"/>
      <c r="W90" s="189"/>
      <c r="X90" s="189"/>
      <c r="Y90" s="189"/>
      <c r="Z90" s="189"/>
      <c r="AA90" s="189"/>
      <c r="AB90" s="189"/>
      <c r="AC90" s="189"/>
      <c r="AD90" s="189"/>
      <c r="AE90" s="189"/>
    </row>
    <row r="91" s="2" customFormat="1" ht="22.8" customHeight="1">
      <c r="A91" s="41"/>
      <c r="B91" s="42"/>
      <c r="C91" s="102" t="s">
        <v>177</v>
      </c>
      <c r="D91" s="43"/>
      <c r="E91" s="43"/>
      <c r="F91" s="43"/>
      <c r="G91" s="43"/>
      <c r="H91" s="43"/>
      <c r="I91" s="43"/>
      <c r="J91" s="195">
        <f>BK91</f>
        <v>0</v>
      </c>
      <c r="K91" s="43"/>
      <c r="L91" s="47"/>
      <c r="M91" s="98"/>
      <c r="N91" s="196"/>
      <c r="O91" s="99"/>
      <c r="P91" s="197">
        <f>P92</f>
        <v>0</v>
      </c>
      <c r="Q91" s="99"/>
      <c r="R91" s="197">
        <f>R92</f>
        <v>0</v>
      </c>
      <c r="S91" s="99"/>
      <c r="T91" s="198">
        <f>T92</f>
        <v>0</v>
      </c>
      <c r="U91" s="41"/>
      <c r="V91" s="41"/>
      <c r="W91" s="41"/>
      <c r="X91" s="41"/>
      <c r="Y91" s="41"/>
      <c r="Z91" s="41"/>
      <c r="AA91" s="41"/>
      <c r="AB91" s="41"/>
      <c r="AC91" s="41"/>
      <c r="AD91" s="41"/>
      <c r="AE91" s="41"/>
      <c r="AT91" s="20" t="s">
        <v>73</v>
      </c>
      <c r="AU91" s="20" t="s">
        <v>139</v>
      </c>
      <c r="BK91" s="199">
        <f>BK92</f>
        <v>0</v>
      </c>
    </row>
    <row r="92" s="12" customFormat="1" ht="25.92" customHeight="1">
      <c r="A92" s="12"/>
      <c r="B92" s="200"/>
      <c r="C92" s="201"/>
      <c r="D92" s="202" t="s">
        <v>73</v>
      </c>
      <c r="E92" s="203" t="s">
        <v>414</v>
      </c>
      <c r="F92" s="203" t="s">
        <v>414</v>
      </c>
      <c r="G92" s="201"/>
      <c r="H92" s="201"/>
      <c r="I92" s="204"/>
      <c r="J92" s="205">
        <f>BK92</f>
        <v>0</v>
      </c>
      <c r="K92" s="201"/>
      <c r="L92" s="206"/>
      <c r="M92" s="207"/>
      <c r="N92" s="208"/>
      <c r="O92" s="208"/>
      <c r="P92" s="209">
        <f>P93</f>
        <v>0</v>
      </c>
      <c r="Q92" s="208"/>
      <c r="R92" s="209">
        <f>R93</f>
        <v>0</v>
      </c>
      <c r="S92" s="208"/>
      <c r="T92" s="210">
        <f>T93</f>
        <v>0</v>
      </c>
      <c r="U92" s="12"/>
      <c r="V92" s="12"/>
      <c r="W92" s="12"/>
      <c r="X92" s="12"/>
      <c r="Y92" s="12"/>
      <c r="Z92" s="12"/>
      <c r="AA92" s="12"/>
      <c r="AB92" s="12"/>
      <c r="AC92" s="12"/>
      <c r="AD92" s="12"/>
      <c r="AE92" s="12"/>
      <c r="AR92" s="211" t="s">
        <v>83</v>
      </c>
      <c r="AT92" s="212" t="s">
        <v>73</v>
      </c>
      <c r="AU92" s="212" t="s">
        <v>74</v>
      </c>
      <c r="AY92" s="211" t="s">
        <v>180</v>
      </c>
      <c r="BK92" s="213">
        <f>BK93</f>
        <v>0</v>
      </c>
    </row>
    <row r="93" s="12" customFormat="1" ht="22.8" customHeight="1">
      <c r="A93" s="12"/>
      <c r="B93" s="200"/>
      <c r="C93" s="201"/>
      <c r="D93" s="202" t="s">
        <v>73</v>
      </c>
      <c r="E93" s="214" t="s">
        <v>1287</v>
      </c>
      <c r="F93" s="214" t="s">
        <v>2116</v>
      </c>
      <c r="G93" s="201"/>
      <c r="H93" s="201"/>
      <c r="I93" s="204"/>
      <c r="J93" s="215">
        <f>BK93</f>
        <v>0</v>
      </c>
      <c r="K93" s="201"/>
      <c r="L93" s="206"/>
      <c r="M93" s="207"/>
      <c r="N93" s="208"/>
      <c r="O93" s="208"/>
      <c r="P93" s="209">
        <f>P94+P126+P144+P152</f>
        <v>0</v>
      </c>
      <c r="Q93" s="208"/>
      <c r="R93" s="209">
        <f>R94+R126+R144+R152</f>
        <v>0</v>
      </c>
      <c r="S93" s="208"/>
      <c r="T93" s="210">
        <f>T94+T126+T144+T152</f>
        <v>0</v>
      </c>
      <c r="U93" s="12"/>
      <c r="V93" s="12"/>
      <c r="W93" s="12"/>
      <c r="X93" s="12"/>
      <c r="Y93" s="12"/>
      <c r="Z93" s="12"/>
      <c r="AA93" s="12"/>
      <c r="AB93" s="12"/>
      <c r="AC93" s="12"/>
      <c r="AD93" s="12"/>
      <c r="AE93" s="12"/>
      <c r="AR93" s="211" t="s">
        <v>83</v>
      </c>
      <c r="AT93" s="212" t="s">
        <v>73</v>
      </c>
      <c r="AU93" s="212" t="s">
        <v>81</v>
      </c>
      <c r="AY93" s="211" t="s">
        <v>180</v>
      </c>
      <c r="BK93" s="213">
        <f>BK94+BK126+BK144+BK152</f>
        <v>0</v>
      </c>
    </row>
    <row r="94" s="12" customFormat="1" ht="20.88" customHeight="1">
      <c r="A94" s="12"/>
      <c r="B94" s="200"/>
      <c r="C94" s="201"/>
      <c r="D94" s="202" t="s">
        <v>73</v>
      </c>
      <c r="E94" s="214" t="s">
        <v>2117</v>
      </c>
      <c r="F94" s="214" t="s">
        <v>2118</v>
      </c>
      <c r="G94" s="201"/>
      <c r="H94" s="201"/>
      <c r="I94" s="204"/>
      <c r="J94" s="215">
        <f>BK94</f>
        <v>0</v>
      </c>
      <c r="K94" s="201"/>
      <c r="L94" s="206"/>
      <c r="M94" s="207"/>
      <c r="N94" s="208"/>
      <c r="O94" s="208"/>
      <c r="P94" s="209">
        <f>SUM(P95:P125)</f>
        <v>0</v>
      </c>
      <c r="Q94" s="208"/>
      <c r="R94" s="209">
        <f>SUM(R95:R125)</f>
        <v>0</v>
      </c>
      <c r="S94" s="208"/>
      <c r="T94" s="210">
        <f>SUM(T95:T125)</f>
        <v>0</v>
      </c>
      <c r="U94" s="12"/>
      <c r="V94" s="12"/>
      <c r="W94" s="12"/>
      <c r="X94" s="12"/>
      <c r="Y94" s="12"/>
      <c r="Z94" s="12"/>
      <c r="AA94" s="12"/>
      <c r="AB94" s="12"/>
      <c r="AC94" s="12"/>
      <c r="AD94" s="12"/>
      <c r="AE94" s="12"/>
      <c r="AR94" s="211" t="s">
        <v>83</v>
      </c>
      <c r="AT94" s="212" t="s">
        <v>73</v>
      </c>
      <c r="AU94" s="212" t="s">
        <v>83</v>
      </c>
      <c r="AY94" s="211" t="s">
        <v>180</v>
      </c>
      <c r="BK94" s="213">
        <f>SUM(BK95:BK125)</f>
        <v>0</v>
      </c>
    </row>
    <row r="95" s="2" customFormat="1" ht="16.5" customHeight="1">
      <c r="A95" s="41"/>
      <c r="B95" s="42"/>
      <c r="C95" s="278" t="s">
        <v>81</v>
      </c>
      <c r="D95" s="278" t="s">
        <v>330</v>
      </c>
      <c r="E95" s="279" t="s">
        <v>2119</v>
      </c>
      <c r="F95" s="280" t="s">
        <v>2120</v>
      </c>
      <c r="G95" s="281" t="s">
        <v>350</v>
      </c>
      <c r="H95" s="282">
        <v>40</v>
      </c>
      <c r="I95" s="283"/>
      <c r="J95" s="284">
        <f>ROUND(I95*H95,2)</f>
        <v>0</v>
      </c>
      <c r="K95" s="280" t="s">
        <v>19</v>
      </c>
      <c r="L95" s="285"/>
      <c r="M95" s="286" t="s">
        <v>19</v>
      </c>
      <c r="N95" s="287" t="s">
        <v>45</v>
      </c>
      <c r="O95" s="87"/>
      <c r="P95" s="225">
        <f>O95*H95</f>
        <v>0</v>
      </c>
      <c r="Q95" s="225">
        <v>0</v>
      </c>
      <c r="R95" s="225">
        <f>Q95*H95</f>
        <v>0</v>
      </c>
      <c r="S95" s="225">
        <v>0</v>
      </c>
      <c r="T95" s="226">
        <f>S95*H95</f>
        <v>0</v>
      </c>
      <c r="U95" s="41"/>
      <c r="V95" s="41"/>
      <c r="W95" s="41"/>
      <c r="X95" s="41"/>
      <c r="Y95" s="41"/>
      <c r="Z95" s="41"/>
      <c r="AA95" s="41"/>
      <c r="AB95" s="41"/>
      <c r="AC95" s="41"/>
      <c r="AD95" s="41"/>
      <c r="AE95" s="41"/>
      <c r="AR95" s="227" t="s">
        <v>409</v>
      </c>
      <c r="AT95" s="227" t="s">
        <v>330</v>
      </c>
      <c r="AU95" s="227" t="s">
        <v>124</v>
      </c>
      <c r="AY95" s="20" t="s">
        <v>180</v>
      </c>
      <c r="BE95" s="228">
        <f>IF(N95="základní",J95,0)</f>
        <v>0</v>
      </c>
      <c r="BF95" s="228">
        <f>IF(N95="snížená",J95,0)</f>
        <v>0</v>
      </c>
      <c r="BG95" s="228">
        <f>IF(N95="zákl. přenesená",J95,0)</f>
        <v>0</v>
      </c>
      <c r="BH95" s="228">
        <f>IF(N95="sníž. přenesená",J95,0)</f>
        <v>0</v>
      </c>
      <c r="BI95" s="228">
        <f>IF(N95="nulová",J95,0)</f>
        <v>0</v>
      </c>
      <c r="BJ95" s="20" t="s">
        <v>81</v>
      </c>
      <c r="BK95" s="228">
        <f>ROUND(I95*H95,2)</f>
        <v>0</v>
      </c>
      <c r="BL95" s="20" t="s">
        <v>279</v>
      </c>
      <c r="BM95" s="227" t="s">
        <v>2121</v>
      </c>
    </row>
    <row r="96" s="2" customFormat="1" ht="16.5" customHeight="1">
      <c r="A96" s="41"/>
      <c r="B96" s="42"/>
      <c r="C96" s="278" t="s">
        <v>83</v>
      </c>
      <c r="D96" s="278" t="s">
        <v>330</v>
      </c>
      <c r="E96" s="279" t="s">
        <v>2122</v>
      </c>
      <c r="F96" s="280" t="s">
        <v>2123</v>
      </c>
      <c r="G96" s="281" t="s">
        <v>350</v>
      </c>
      <c r="H96" s="282">
        <v>650</v>
      </c>
      <c r="I96" s="283"/>
      <c r="J96" s="284">
        <f>ROUND(I96*H96,2)</f>
        <v>0</v>
      </c>
      <c r="K96" s="280" t="s">
        <v>19</v>
      </c>
      <c r="L96" s="285"/>
      <c r="M96" s="286" t="s">
        <v>19</v>
      </c>
      <c r="N96" s="287" t="s">
        <v>45</v>
      </c>
      <c r="O96" s="87"/>
      <c r="P96" s="225">
        <f>O96*H96</f>
        <v>0</v>
      </c>
      <c r="Q96" s="225">
        <v>0</v>
      </c>
      <c r="R96" s="225">
        <f>Q96*H96</f>
        <v>0</v>
      </c>
      <c r="S96" s="225">
        <v>0</v>
      </c>
      <c r="T96" s="226">
        <f>S96*H96</f>
        <v>0</v>
      </c>
      <c r="U96" s="41"/>
      <c r="V96" s="41"/>
      <c r="W96" s="41"/>
      <c r="X96" s="41"/>
      <c r="Y96" s="41"/>
      <c r="Z96" s="41"/>
      <c r="AA96" s="41"/>
      <c r="AB96" s="41"/>
      <c r="AC96" s="41"/>
      <c r="AD96" s="41"/>
      <c r="AE96" s="41"/>
      <c r="AR96" s="227" t="s">
        <v>409</v>
      </c>
      <c r="AT96" s="227" t="s">
        <v>330</v>
      </c>
      <c r="AU96" s="227" t="s">
        <v>124</v>
      </c>
      <c r="AY96" s="20" t="s">
        <v>180</v>
      </c>
      <c r="BE96" s="228">
        <f>IF(N96="základní",J96,0)</f>
        <v>0</v>
      </c>
      <c r="BF96" s="228">
        <f>IF(N96="snížená",J96,0)</f>
        <v>0</v>
      </c>
      <c r="BG96" s="228">
        <f>IF(N96="zákl. přenesená",J96,0)</f>
        <v>0</v>
      </c>
      <c r="BH96" s="228">
        <f>IF(N96="sníž. přenesená",J96,0)</f>
        <v>0</v>
      </c>
      <c r="BI96" s="228">
        <f>IF(N96="nulová",J96,0)</f>
        <v>0</v>
      </c>
      <c r="BJ96" s="20" t="s">
        <v>81</v>
      </c>
      <c r="BK96" s="228">
        <f>ROUND(I96*H96,2)</f>
        <v>0</v>
      </c>
      <c r="BL96" s="20" t="s">
        <v>279</v>
      </c>
      <c r="BM96" s="227" t="s">
        <v>2124</v>
      </c>
    </row>
    <row r="97" s="2" customFormat="1" ht="16.5" customHeight="1">
      <c r="A97" s="41"/>
      <c r="B97" s="42"/>
      <c r="C97" s="278" t="s">
        <v>124</v>
      </c>
      <c r="D97" s="278" t="s">
        <v>330</v>
      </c>
      <c r="E97" s="279" t="s">
        <v>2125</v>
      </c>
      <c r="F97" s="280" t="s">
        <v>2126</v>
      </c>
      <c r="G97" s="281" t="s">
        <v>350</v>
      </c>
      <c r="H97" s="282">
        <v>500</v>
      </c>
      <c r="I97" s="283"/>
      <c r="J97" s="284">
        <f>ROUND(I97*H97,2)</f>
        <v>0</v>
      </c>
      <c r="K97" s="280" t="s">
        <v>19</v>
      </c>
      <c r="L97" s="285"/>
      <c r="M97" s="286" t="s">
        <v>19</v>
      </c>
      <c r="N97" s="287" t="s">
        <v>45</v>
      </c>
      <c r="O97" s="87"/>
      <c r="P97" s="225">
        <f>O97*H97</f>
        <v>0</v>
      </c>
      <c r="Q97" s="225">
        <v>0</v>
      </c>
      <c r="R97" s="225">
        <f>Q97*H97</f>
        <v>0</v>
      </c>
      <c r="S97" s="225">
        <v>0</v>
      </c>
      <c r="T97" s="226">
        <f>S97*H97</f>
        <v>0</v>
      </c>
      <c r="U97" s="41"/>
      <c r="V97" s="41"/>
      <c r="W97" s="41"/>
      <c r="X97" s="41"/>
      <c r="Y97" s="41"/>
      <c r="Z97" s="41"/>
      <c r="AA97" s="41"/>
      <c r="AB97" s="41"/>
      <c r="AC97" s="41"/>
      <c r="AD97" s="41"/>
      <c r="AE97" s="41"/>
      <c r="AR97" s="227" t="s">
        <v>409</v>
      </c>
      <c r="AT97" s="227" t="s">
        <v>330</v>
      </c>
      <c r="AU97" s="227" t="s">
        <v>124</v>
      </c>
      <c r="AY97" s="20" t="s">
        <v>180</v>
      </c>
      <c r="BE97" s="228">
        <f>IF(N97="základní",J97,0)</f>
        <v>0</v>
      </c>
      <c r="BF97" s="228">
        <f>IF(N97="snížená",J97,0)</f>
        <v>0</v>
      </c>
      <c r="BG97" s="228">
        <f>IF(N97="zákl. přenesená",J97,0)</f>
        <v>0</v>
      </c>
      <c r="BH97" s="228">
        <f>IF(N97="sníž. přenesená",J97,0)</f>
        <v>0</v>
      </c>
      <c r="BI97" s="228">
        <f>IF(N97="nulová",J97,0)</f>
        <v>0</v>
      </c>
      <c r="BJ97" s="20" t="s">
        <v>81</v>
      </c>
      <c r="BK97" s="228">
        <f>ROUND(I97*H97,2)</f>
        <v>0</v>
      </c>
      <c r="BL97" s="20" t="s">
        <v>279</v>
      </c>
      <c r="BM97" s="227" t="s">
        <v>2127</v>
      </c>
    </row>
    <row r="98" s="2" customFormat="1" ht="16.5" customHeight="1">
      <c r="A98" s="41"/>
      <c r="B98" s="42"/>
      <c r="C98" s="278" t="s">
        <v>186</v>
      </c>
      <c r="D98" s="278" t="s">
        <v>330</v>
      </c>
      <c r="E98" s="279" t="s">
        <v>2128</v>
      </c>
      <c r="F98" s="280" t="s">
        <v>2129</v>
      </c>
      <c r="G98" s="281" t="s">
        <v>246</v>
      </c>
      <c r="H98" s="282">
        <v>50</v>
      </c>
      <c r="I98" s="283"/>
      <c r="J98" s="284">
        <f>ROUND(I98*H98,2)</f>
        <v>0</v>
      </c>
      <c r="K98" s="280" t="s">
        <v>19</v>
      </c>
      <c r="L98" s="285"/>
      <c r="M98" s="286" t="s">
        <v>19</v>
      </c>
      <c r="N98" s="287" t="s">
        <v>45</v>
      </c>
      <c r="O98" s="87"/>
      <c r="P98" s="225">
        <f>O98*H98</f>
        <v>0</v>
      </c>
      <c r="Q98" s="225">
        <v>0</v>
      </c>
      <c r="R98" s="225">
        <f>Q98*H98</f>
        <v>0</v>
      </c>
      <c r="S98" s="225">
        <v>0</v>
      </c>
      <c r="T98" s="226">
        <f>S98*H98</f>
        <v>0</v>
      </c>
      <c r="U98" s="41"/>
      <c r="V98" s="41"/>
      <c r="W98" s="41"/>
      <c r="X98" s="41"/>
      <c r="Y98" s="41"/>
      <c r="Z98" s="41"/>
      <c r="AA98" s="41"/>
      <c r="AB98" s="41"/>
      <c r="AC98" s="41"/>
      <c r="AD98" s="41"/>
      <c r="AE98" s="41"/>
      <c r="AR98" s="227" t="s">
        <v>409</v>
      </c>
      <c r="AT98" s="227" t="s">
        <v>330</v>
      </c>
      <c r="AU98" s="227" t="s">
        <v>124</v>
      </c>
      <c r="AY98" s="20" t="s">
        <v>180</v>
      </c>
      <c r="BE98" s="228">
        <f>IF(N98="základní",J98,0)</f>
        <v>0</v>
      </c>
      <c r="BF98" s="228">
        <f>IF(N98="snížená",J98,0)</f>
        <v>0</v>
      </c>
      <c r="BG98" s="228">
        <f>IF(N98="zákl. přenesená",J98,0)</f>
        <v>0</v>
      </c>
      <c r="BH98" s="228">
        <f>IF(N98="sníž. přenesená",J98,0)</f>
        <v>0</v>
      </c>
      <c r="BI98" s="228">
        <f>IF(N98="nulová",J98,0)</f>
        <v>0</v>
      </c>
      <c r="BJ98" s="20" t="s">
        <v>81</v>
      </c>
      <c r="BK98" s="228">
        <f>ROUND(I98*H98,2)</f>
        <v>0</v>
      </c>
      <c r="BL98" s="20" t="s">
        <v>279</v>
      </c>
      <c r="BM98" s="227" t="s">
        <v>2130</v>
      </c>
    </row>
    <row r="99" s="2" customFormat="1" ht="16.5" customHeight="1">
      <c r="A99" s="41"/>
      <c r="B99" s="42"/>
      <c r="C99" s="278" t="s">
        <v>209</v>
      </c>
      <c r="D99" s="278" t="s">
        <v>330</v>
      </c>
      <c r="E99" s="279" t="s">
        <v>2131</v>
      </c>
      <c r="F99" s="280" t="s">
        <v>2132</v>
      </c>
      <c r="G99" s="281" t="s">
        <v>246</v>
      </c>
      <c r="H99" s="282">
        <v>25</v>
      </c>
      <c r="I99" s="283"/>
      <c r="J99" s="284">
        <f>ROUND(I99*H99,2)</f>
        <v>0</v>
      </c>
      <c r="K99" s="280" t="s">
        <v>19</v>
      </c>
      <c r="L99" s="285"/>
      <c r="M99" s="286" t="s">
        <v>19</v>
      </c>
      <c r="N99" s="287" t="s">
        <v>45</v>
      </c>
      <c r="O99" s="87"/>
      <c r="P99" s="225">
        <f>O99*H99</f>
        <v>0</v>
      </c>
      <c r="Q99" s="225">
        <v>0</v>
      </c>
      <c r="R99" s="225">
        <f>Q99*H99</f>
        <v>0</v>
      </c>
      <c r="S99" s="225">
        <v>0</v>
      </c>
      <c r="T99" s="226">
        <f>S99*H99</f>
        <v>0</v>
      </c>
      <c r="U99" s="41"/>
      <c r="V99" s="41"/>
      <c r="W99" s="41"/>
      <c r="X99" s="41"/>
      <c r="Y99" s="41"/>
      <c r="Z99" s="41"/>
      <c r="AA99" s="41"/>
      <c r="AB99" s="41"/>
      <c r="AC99" s="41"/>
      <c r="AD99" s="41"/>
      <c r="AE99" s="41"/>
      <c r="AR99" s="227" t="s">
        <v>409</v>
      </c>
      <c r="AT99" s="227" t="s">
        <v>330</v>
      </c>
      <c r="AU99" s="227" t="s">
        <v>124</v>
      </c>
      <c r="AY99" s="20" t="s">
        <v>180</v>
      </c>
      <c r="BE99" s="228">
        <f>IF(N99="základní",J99,0)</f>
        <v>0</v>
      </c>
      <c r="BF99" s="228">
        <f>IF(N99="snížená",J99,0)</f>
        <v>0</v>
      </c>
      <c r="BG99" s="228">
        <f>IF(N99="zákl. přenesená",J99,0)</f>
        <v>0</v>
      </c>
      <c r="BH99" s="228">
        <f>IF(N99="sníž. přenesená",J99,0)</f>
        <v>0</v>
      </c>
      <c r="BI99" s="228">
        <f>IF(N99="nulová",J99,0)</f>
        <v>0</v>
      </c>
      <c r="BJ99" s="20" t="s">
        <v>81</v>
      </c>
      <c r="BK99" s="228">
        <f>ROUND(I99*H99,2)</f>
        <v>0</v>
      </c>
      <c r="BL99" s="20" t="s">
        <v>279</v>
      </c>
      <c r="BM99" s="227" t="s">
        <v>2133</v>
      </c>
    </row>
    <row r="100" s="2" customFormat="1" ht="16.5" customHeight="1">
      <c r="A100" s="41"/>
      <c r="B100" s="42"/>
      <c r="C100" s="278" t="s">
        <v>214</v>
      </c>
      <c r="D100" s="278" t="s">
        <v>330</v>
      </c>
      <c r="E100" s="279" t="s">
        <v>2134</v>
      </c>
      <c r="F100" s="280" t="s">
        <v>2135</v>
      </c>
      <c r="G100" s="281" t="s">
        <v>350</v>
      </c>
      <c r="H100" s="282">
        <v>50</v>
      </c>
      <c r="I100" s="283"/>
      <c r="J100" s="284">
        <f>ROUND(I100*H100,2)</f>
        <v>0</v>
      </c>
      <c r="K100" s="280" t="s">
        <v>19</v>
      </c>
      <c r="L100" s="285"/>
      <c r="M100" s="286" t="s">
        <v>19</v>
      </c>
      <c r="N100" s="287" t="s">
        <v>45</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409</v>
      </c>
      <c r="AT100" s="227" t="s">
        <v>330</v>
      </c>
      <c r="AU100" s="227" t="s">
        <v>124</v>
      </c>
      <c r="AY100" s="20" t="s">
        <v>180</v>
      </c>
      <c r="BE100" s="228">
        <f>IF(N100="základní",J100,0)</f>
        <v>0</v>
      </c>
      <c r="BF100" s="228">
        <f>IF(N100="snížená",J100,0)</f>
        <v>0</v>
      </c>
      <c r="BG100" s="228">
        <f>IF(N100="zákl. přenesená",J100,0)</f>
        <v>0</v>
      </c>
      <c r="BH100" s="228">
        <f>IF(N100="sníž. přenesená",J100,0)</f>
        <v>0</v>
      </c>
      <c r="BI100" s="228">
        <f>IF(N100="nulová",J100,0)</f>
        <v>0</v>
      </c>
      <c r="BJ100" s="20" t="s">
        <v>81</v>
      </c>
      <c r="BK100" s="228">
        <f>ROUND(I100*H100,2)</f>
        <v>0</v>
      </c>
      <c r="BL100" s="20" t="s">
        <v>279</v>
      </c>
      <c r="BM100" s="227" t="s">
        <v>2136</v>
      </c>
    </row>
    <row r="101" s="2" customFormat="1" ht="16.5" customHeight="1">
      <c r="A101" s="41"/>
      <c r="B101" s="42"/>
      <c r="C101" s="278" t="s">
        <v>219</v>
      </c>
      <c r="D101" s="278" t="s">
        <v>330</v>
      </c>
      <c r="E101" s="279" t="s">
        <v>2137</v>
      </c>
      <c r="F101" s="280" t="s">
        <v>2138</v>
      </c>
      <c r="G101" s="281" t="s">
        <v>350</v>
      </c>
      <c r="H101" s="282">
        <v>15</v>
      </c>
      <c r="I101" s="283"/>
      <c r="J101" s="284">
        <f>ROUND(I101*H101,2)</f>
        <v>0</v>
      </c>
      <c r="K101" s="280" t="s">
        <v>19</v>
      </c>
      <c r="L101" s="285"/>
      <c r="M101" s="286" t="s">
        <v>19</v>
      </c>
      <c r="N101" s="287" t="s">
        <v>45</v>
      </c>
      <c r="O101" s="87"/>
      <c r="P101" s="225">
        <f>O101*H101</f>
        <v>0</v>
      </c>
      <c r="Q101" s="225">
        <v>0</v>
      </c>
      <c r="R101" s="225">
        <f>Q101*H101</f>
        <v>0</v>
      </c>
      <c r="S101" s="225">
        <v>0</v>
      </c>
      <c r="T101" s="226">
        <f>S101*H101</f>
        <v>0</v>
      </c>
      <c r="U101" s="41"/>
      <c r="V101" s="41"/>
      <c r="W101" s="41"/>
      <c r="X101" s="41"/>
      <c r="Y101" s="41"/>
      <c r="Z101" s="41"/>
      <c r="AA101" s="41"/>
      <c r="AB101" s="41"/>
      <c r="AC101" s="41"/>
      <c r="AD101" s="41"/>
      <c r="AE101" s="41"/>
      <c r="AR101" s="227" t="s">
        <v>409</v>
      </c>
      <c r="AT101" s="227" t="s">
        <v>330</v>
      </c>
      <c r="AU101" s="227" t="s">
        <v>124</v>
      </c>
      <c r="AY101" s="20" t="s">
        <v>180</v>
      </c>
      <c r="BE101" s="228">
        <f>IF(N101="základní",J101,0)</f>
        <v>0</v>
      </c>
      <c r="BF101" s="228">
        <f>IF(N101="snížená",J101,0)</f>
        <v>0</v>
      </c>
      <c r="BG101" s="228">
        <f>IF(N101="zákl. přenesená",J101,0)</f>
        <v>0</v>
      </c>
      <c r="BH101" s="228">
        <f>IF(N101="sníž. přenesená",J101,0)</f>
        <v>0</v>
      </c>
      <c r="BI101" s="228">
        <f>IF(N101="nulová",J101,0)</f>
        <v>0</v>
      </c>
      <c r="BJ101" s="20" t="s">
        <v>81</v>
      </c>
      <c r="BK101" s="228">
        <f>ROUND(I101*H101,2)</f>
        <v>0</v>
      </c>
      <c r="BL101" s="20" t="s">
        <v>279</v>
      </c>
      <c r="BM101" s="227" t="s">
        <v>2139</v>
      </c>
    </row>
    <row r="102" s="2" customFormat="1" ht="16.5" customHeight="1">
      <c r="A102" s="41"/>
      <c r="B102" s="42"/>
      <c r="C102" s="278" t="s">
        <v>228</v>
      </c>
      <c r="D102" s="278" t="s">
        <v>330</v>
      </c>
      <c r="E102" s="279" t="s">
        <v>2140</v>
      </c>
      <c r="F102" s="280" t="s">
        <v>2141</v>
      </c>
      <c r="G102" s="281" t="s">
        <v>350</v>
      </c>
      <c r="H102" s="282">
        <v>20</v>
      </c>
      <c r="I102" s="283"/>
      <c r="J102" s="284">
        <f>ROUND(I102*H102,2)</f>
        <v>0</v>
      </c>
      <c r="K102" s="280" t="s">
        <v>19</v>
      </c>
      <c r="L102" s="285"/>
      <c r="M102" s="286" t="s">
        <v>19</v>
      </c>
      <c r="N102" s="287" t="s">
        <v>45</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409</v>
      </c>
      <c r="AT102" s="227" t="s">
        <v>330</v>
      </c>
      <c r="AU102" s="227" t="s">
        <v>124</v>
      </c>
      <c r="AY102" s="20" t="s">
        <v>180</v>
      </c>
      <c r="BE102" s="228">
        <f>IF(N102="základní",J102,0)</f>
        <v>0</v>
      </c>
      <c r="BF102" s="228">
        <f>IF(N102="snížená",J102,0)</f>
        <v>0</v>
      </c>
      <c r="BG102" s="228">
        <f>IF(N102="zákl. přenesená",J102,0)</f>
        <v>0</v>
      </c>
      <c r="BH102" s="228">
        <f>IF(N102="sníž. přenesená",J102,0)</f>
        <v>0</v>
      </c>
      <c r="BI102" s="228">
        <f>IF(N102="nulová",J102,0)</f>
        <v>0</v>
      </c>
      <c r="BJ102" s="20" t="s">
        <v>81</v>
      </c>
      <c r="BK102" s="228">
        <f>ROUND(I102*H102,2)</f>
        <v>0</v>
      </c>
      <c r="BL102" s="20" t="s">
        <v>279</v>
      </c>
      <c r="BM102" s="227" t="s">
        <v>2142</v>
      </c>
    </row>
    <row r="103" s="2" customFormat="1" ht="16.5" customHeight="1">
      <c r="A103" s="41"/>
      <c r="B103" s="42"/>
      <c r="C103" s="278" t="s">
        <v>235</v>
      </c>
      <c r="D103" s="278" t="s">
        <v>330</v>
      </c>
      <c r="E103" s="279" t="s">
        <v>2143</v>
      </c>
      <c r="F103" s="280" t="s">
        <v>2144</v>
      </c>
      <c r="G103" s="281" t="s">
        <v>350</v>
      </c>
      <c r="H103" s="282">
        <v>680</v>
      </c>
      <c r="I103" s="283"/>
      <c r="J103" s="284">
        <f>ROUND(I103*H103,2)</f>
        <v>0</v>
      </c>
      <c r="K103" s="280" t="s">
        <v>19</v>
      </c>
      <c r="L103" s="285"/>
      <c r="M103" s="286" t="s">
        <v>19</v>
      </c>
      <c r="N103" s="287" t="s">
        <v>45</v>
      </c>
      <c r="O103" s="87"/>
      <c r="P103" s="225">
        <f>O103*H103</f>
        <v>0</v>
      </c>
      <c r="Q103" s="225">
        <v>0</v>
      </c>
      <c r="R103" s="225">
        <f>Q103*H103</f>
        <v>0</v>
      </c>
      <c r="S103" s="225">
        <v>0</v>
      </c>
      <c r="T103" s="226">
        <f>S103*H103</f>
        <v>0</v>
      </c>
      <c r="U103" s="41"/>
      <c r="V103" s="41"/>
      <c r="W103" s="41"/>
      <c r="X103" s="41"/>
      <c r="Y103" s="41"/>
      <c r="Z103" s="41"/>
      <c r="AA103" s="41"/>
      <c r="AB103" s="41"/>
      <c r="AC103" s="41"/>
      <c r="AD103" s="41"/>
      <c r="AE103" s="41"/>
      <c r="AR103" s="227" t="s">
        <v>409</v>
      </c>
      <c r="AT103" s="227" t="s">
        <v>330</v>
      </c>
      <c r="AU103" s="227" t="s">
        <v>124</v>
      </c>
      <c r="AY103" s="20" t="s">
        <v>180</v>
      </c>
      <c r="BE103" s="228">
        <f>IF(N103="základní",J103,0)</f>
        <v>0</v>
      </c>
      <c r="BF103" s="228">
        <f>IF(N103="snížená",J103,0)</f>
        <v>0</v>
      </c>
      <c r="BG103" s="228">
        <f>IF(N103="zákl. přenesená",J103,0)</f>
        <v>0</v>
      </c>
      <c r="BH103" s="228">
        <f>IF(N103="sníž. přenesená",J103,0)</f>
        <v>0</v>
      </c>
      <c r="BI103" s="228">
        <f>IF(N103="nulová",J103,0)</f>
        <v>0</v>
      </c>
      <c r="BJ103" s="20" t="s">
        <v>81</v>
      </c>
      <c r="BK103" s="228">
        <f>ROUND(I103*H103,2)</f>
        <v>0</v>
      </c>
      <c r="BL103" s="20" t="s">
        <v>279</v>
      </c>
      <c r="BM103" s="227" t="s">
        <v>2145</v>
      </c>
    </row>
    <row r="104" s="2" customFormat="1" ht="16.5" customHeight="1">
      <c r="A104" s="41"/>
      <c r="B104" s="42"/>
      <c r="C104" s="278" t="s">
        <v>243</v>
      </c>
      <c r="D104" s="278" t="s">
        <v>330</v>
      </c>
      <c r="E104" s="279" t="s">
        <v>2146</v>
      </c>
      <c r="F104" s="280" t="s">
        <v>2147</v>
      </c>
      <c r="G104" s="281" t="s">
        <v>350</v>
      </c>
      <c r="H104" s="282">
        <v>450</v>
      </c>
      <c r="I104" s="283"/>
      <c r="J104" s="284">
        <f>ROUND(I104*H104,2)</f>
        <v>0</v>
      </c>
      <c r="K104" s="280" t="s">
        <v>19</v>
      </c>
      <c r="L104" s="285"/>
      <c r="M104" s="286" t="s">
        <v>19</v>
      </c>
      <c r="N104" s="287" t="s">
        <v>45</v>
      </c>
      <c r="O104" s="87"/>
      <c r="P104" s="225">
        <f>O104*H104</f>
        <v>0</v>
      </c>
      <c r="Q104" s="225">
        <v>0</v>
      </c>
      <c r="R104" s="225">
        <f>Q104*H104</f>
        <v>0</v>
      </c>
      <c r="S104" s="225">
        <v>0</v>
      </c>
      <c r="T104" s="226">
        <f>S104*H104</f>
        <v>0</v>
      </c>
      <c r="U104" s="41"/>
      <c r="V104" s="41"/>
      <c r="W104" s="41"/>
      <c r="X104" s="41"/>
      <c r="Y104" s="41"/>
      <c r="Z104" s="41"/>
      <c r="AA104" s="41"/>
      <c r="AB104" s="41"/>
      <c r="AC104" s="41"/>
      <c r="AD104" s="41"/>
      <c r="AE104" s="41"/>
      <c r="AR104" s="227" t="s">
        <v>409</v>
      </c>
      <c r="AT104" s="227" t="s">
        <v>330</v>
      </c>
      <c r="AU104" s="227" t="s">
        <v>124</v>
      </c>
      <c r="AY104" s="20" t="s">
        <v>180</v>
      </c>
      <c r="BE104" s="228">
        <f>IF(N104="základní",J104,0)</f>
        <v>0</v>
      </c>
      <c r="BF104" s="228">
        <f>IF(N104="snížená",J104,0)</f>
        <v>0</v>
      </c>
      <c r="BG104" s="228">
        <f>IF(N104="zákl. přenesená",J104,0)</f>
        <v>0</v>
      </c>
      <c r="BH104" s="228">
        <f>IF(N104="sníž. přenesená",J104,0)</f>
        <v>0</v>
      </c>
      <c r="BI104" s="228">
        <f>IF(N104="nulová",J104,0)</f>
        <v>0</v>
      </c>
      <c r="BJ104" s="20" t="s">
        <v>81</v>
      </c>
      <c r="BK104" s="228">
        <f>ROUND(I104*H104,2)</f>
        <v>0</v>
      </c>
      <c r="BL104" s="20" t="s">
        <v>279</v>
      </c>
      <c r="BM104" s="227" t="s">
        <v>2148</v>
      </c>
    </row>
    <row r="105" s="2" customFormat="1" ht="16.5" customHeight="1">
      <c r="A105" s="41"/>
      <c r="B105" s="42"/>
      <c r="C105" s="278" t="s">
        <v>248</v>
      </c>
      <c r="D105" s="278" t="s">
        <v>330</v>
      </c>
      <c r="E105" s="279" t="s">
        <v>2149</v>
      </c>
      <c r="F105" s="280" t="s">
        <v>2150</v>
      </c>
      <c r="G105" s="281" t="s">
        <v>350</v>
      </c>
      <c r="H105" s="282">
        <v>100</v>
      </c>
      <c r="I105" s="283"/>
      <c r="J105" s="284">
        <f>ROUND(I105*H105,2)</f>
        <v>0</v>
      </c>
      <c r="K105" s="280" t="s">
        <v>19</v>
      </c>
      <c r="L105" s="285"/>
      <c r="M105" s="286" t="s">
        <v>19</v>
      </c>
      <c r="N105" s="287" t="s">
        <v>45</v>
      </c>
      <c r="O105" s="87"/>
      <c r="P105" s="225">
        <f>O105*H105</f>
        <v>0</v>
      </c>
      <c r="Q105" s="225">
        <v>0</v>
      </c>
      <c r="R105" s="225">
        <f>Q105*H105</f>
        <v>0</v>
      </c>
      <c r="S105" s="225">
        <v>0</v>
      </c>
      <c r="T105" s="226">
        <f>S105*H105</f>
        <v>0</v>
      </c>
      <c r="U105" s="41"/>
      <c r="V105" s="41"/>
      <c r="W105" s="41"/>
      <c r="X105" s="41"/>
      <c r="Y105" s="41"/>
      <c r="Z105" s="41"/>
      <c r="AA105" s="41"/>
      <c r="AB105" s="41"/>
      <c r="AC105" s="41"/>
      <c r="AD105" s="41"/>
      <c r="AE105" s="41"/>
      <c r="AR105" s="227" t="s">
        <v>409</v>
      </c>
      <c r="AT105" s="227" t="s">
        <v>330</v>
      </c>
      <c r="AU105" s="227" t="s">
        <v>124</v>
      </c>
      <c r="AY105" s="20" t="s">
        <v>180</v>
      </c>
      <c r="BE105" s="228">
        <f>IF(N105="základní",J105,0)</f>
        <v>0</v>
      </c>
      <c r="BF105" s="228">
        <f>IF(N105="snížená",J105,0)</f>
        <v>0</v>
      </c>
      <c r="BG105" s="228">
        <f>IF(N105="zákl. přenesená",J105,0)</f>
        <v>0</v>
      </c>
      <c r="BH105" s="228">
        <f>IF(N105="sníž. přenesená",J105,0)</f>
        <v>0</v>
      </c>
      <c r="BI105" s="228">
        <f>IF(N105="nulová",J105,0)</f>
        <v>0</v>
      </c>
      <c r="BJ105" s="20" t="s">
        <v>81</v>
      </c>
      <c r="BK105" s="228">
        <f>ROUND(I105*H105,2)</f>
        <v>0</v>
      </c>
      <c r="BL105" s="20" t="s">
        <v>279</v>
      </c>
      <c r="BM105" s="227" t="s">
        <v>2151</v>
      </c>
    </row>
    <row r="106" s="2" customFormat="1" ht="16.5" customHeight="1">
      <c r="A106" s="41"/>
      <c r="B106" s="42"/>
      <c r="C106" s="278" t="s">
        <v>8</v>
      </c>
      <c r="D106" s="278" t="s">
        <v>330</v>
      </c>
      <c r="E106" s="279" t="s">
        <v>2152</v>
      </c>
      <c r="F106" s="280" t="s">
        <v>2153</v>
      </c>
      <c r="G106" s="281" t="s">
        <v>350</v>
      </c>
      <c r="H106" s="282">
        <v>50</v>
      </c>
      <c r="I106" s="283"/>
      <c r="J106" s="284">
        <f>ROUND(I106*H106,2)</f>
        <v>0</v>
      </c>
      <c r="K106" s="280" t="s">
        <v>19</v>
      </c>
      <c r="L106" s="285"/>
      <c r="M106" s="286" t="s">
        <v>19</v>
      </c>
      <c r="N106" s="287" t="s">
        <v>45</v>
      </c>
      <c r="O106" s="87"/>
      <c r="P106" s="225">
        <f>O106*H106</f>
        <v>0</v>
      </c>
      <c r="Q106" s="225">
        <v>0</v>
      </c>
      <c r="R106" s="225">
        <f>Q106*H106</f>
        <v>0</v>
      </c>
      <c r="S106" s="225">
        <v>0</v>
      </c>
      <c r="T106" s="226">
        <f>S106*H106</f>
        <v>0</v>
      </c>
      <c r="U106" s="41"/>
      <c r="V106" s="41"/>
      <c r="W106" s="41"/>
      <c r="X106" s="41"/>
      <c r="Y106" s="41"/>
      <c r="Z106" s="41"/>
      <c r="AA106" s="41"/>
      <c r="AB106" s="41"/>
      <c r="AC106" s="41"/>
      <c r="AD106" s="41"/>
      <c r="AE106" s="41"/>
      <c r="AR106" s="227" t="s">
        <v>409</v>
      </c>
      <c r="AT106" s="227" t="s">
        <v>330</v>
      </c>
      <c r="AU106" s="227" t="s">
        <v>124</v>
      </c>
      <c r="AY106" s="20" t="s">
        <v>180</v>
      </c>
      <c r="BE106" s="228">
        <f>IF(N106="základní",J106,0)</f>
        <v>0</v>
      </c>
      <c r="BF106" s="228">
        <f>IF(N106="snížená",J106,0)</f>
        <v>0</v>
      </c>
      <c r="BG106" s="228">
        <f>IF(N106="zákl. přenesená",J106,0)</f>
        <v>0</v>
      </c>
      <c r="BH106" s="228">
        <f>IF(N106="sníž. přenesená",J106,0)</f>
        <v>0</v>
      </c>
      <c r="BI106" s="228">
        <f>IF(N106="nulová",J106,0)</f>
        <v>0</v>
      </c>
      <c r="BJ106" s="20" t="s">
        <v>81</v>
      </c>
      <c r="BK106" s="228">
        <f>ROUND(I106*H106,2)</f>
        <v>0</v>
      </c>
      <c r="BL106" s="20" t="s">
        <v>279</v>
      </c>
      <c r="BM106" s="227" t="s">
        <v>2154</v>
      </c>
    </row>
    <row r="107" s="2" customFormat="1" ht="16.5" customHeight="1">
      <c r="A107" s="41"/>
      <c r="B107" s="42"/>
      <c r="C107" s="278" t="s">
        <v>261</v>
      </c>
      <c r="D107" s="278" t="s">
        <v>330</v>
      </c>
      <c r="E107" s="279" t="s">
        <v>2155</v>
      </c>
      <c r="F107" s="280" t="s">
        <v>2156</v>
      </c>
      <c r="G107" s="281" t="s">
        <v>350</v>
      </c>
      <c r="H107" s="282">
        <v>50</v>
      </c>
      <c r="I107" s="283"/>
      <c r="J107" s="284">
        <f>ROUND(I107*H107,2)</f>
        <v>0</v>
      </c>
      <c r="K107" s="280" t="s">
        <v>19</v>
      </c>
      <c r="L107" s="285"/>
      <c r="M107" s="286" t="s">
        <v>19</v>
      </c>
      <c r="N107" s="287" t="s">
        <v>45</v>
      </c>
      <c r="O107" s="87"/>
      <c r="P107" s="225">
        <f>O107*H107</f>
        <v>0</v>
      </c>
      <c r="Q107" s="225">
        <v>0</v>
      </c>
      <c r="R107" s="225">
        <f>Q107*H107</f>
        <v>0</v>
      </c>
      <c r="S107" s="225">
        <v>0</v>
      </c>
      <c r="T107" s="226">
        <f>S107*H107</f>
        <v>0</v>
      </c>
      <c r="U107" s="41"/>
      <c r="V107" s="41"/>
      <c r="W107" s="41"/>
      <c r="X107" s="41"/>
      <c r="Y107" s="41"/>
      <c r="Z107" s="41"/>
      <c r="AA107" s="41"/>
      <c r="AB107" s="41"/>
      <c r="AC107" s="41"/>
      <c r="AD107" s="41"/>
      <c r="AE107" s="41"/>
      <c r="AR107" s="227" t="s">
        <v>409</v>
      </c>
      <c r="AT107" s="227" t="s">
        <v>330</v>
      </c>
      <c r="AU107" s="227" t="s">
        <v>124</v>
      </c>
      <c r="AY107" s="20" t="s">
        <v>180</v>
      </c>
      <c r="BE107" s="228">
        <f>IF(N107="základní",J107,0)</f>
        <v>0</v>
      </c>
      <c r="BF107" s="228">
        <f>IF(N107="snížená",J107,0)</f>
        <v>0</v>
      </c>
      <c r="BG107" s="228">
        <f>IF(N107="zákl. přenesená",J107,0)</f>
        <v>0</v>
      </c>
      <c r="BH107" s="228">
        <f>IF(N107="sníž. přenesená",J107,0)</f>
        <v>0</v>
      </c>
      <c r="BI107" s="228">
        <f>IF(N107="nulová",J107,0)</f>
        <v>0</v>
      </c>
      <c r="BJ107" s="20" t="s">
        <v>81</v>
      </c>
      <c r="BK107" s="228">
        <f>ROUND(I107*H107,2)</f>
        <v>0</v>
      </c>
      <c r="BL107" s="20" t="s">
        <v>279</v>
      </c>
      <c r="BM107" s="227" t="s">
        <v>2157</v>
      </c>
    </row>
    <row r="108" s="2" customFormat="1" ht="16.5" customHeight="1">
      <c r="A108" s="41"/>
      <c r="B108" s="42"/>
      <c r="C108" s="278" t="s">
        <v>268</v>
      </c>
      <c r="D108" s="278" t="s">
        <v>330</v>
      </c>
      <c r="E108" s="279" t="s">
        <v>2158</v>
      </c>
      <c r="F108" s="280" t="s">
        <v>2159</v>
      </c>
      <c r="G108" s="281" t="s">
        <v>350</v>
      </c>
      <c r="H108" s="282">
        <v>400</v>
      </c>
      <c r="I108" s="283"/>
      <c r="J108" s="284">
        <f>ROUND(I108*H108,2)</f>
        <v>0</v>
      </c>
      <c r="K108" s="280" t="s">
        <v>19</v>
      </c>
      <c r="L108" s="285"/>
      <c r="M108" s="286" t="s">
        <v>19</v>
      </c>
      <c r="N108" s="287" t="s">
        <v>45</v>
      </c>
      <c r="O108" s="87"/>
      <c r="P108" s="225">
        <f>O108*H108</f>
        <v>0</v>
      </c>
      <c r="Q108" s="225">
        <v>0</v>
      </c>
      <c r="R108" s="225">
        <f>Q108*H108</f>
        <v>0</v>
      </c>
      <c r="S108" s="225">
        <v>0</v>
      </c>
      <c r="T108" s="226">
        <f>S108*H108</f>
        <v>0</v>
      </c>
      <c r="U108" s="41"/>
      <c r="V108" s="41"/>
      <c r="W108" s="41"/>
      <c r="X108" s="41"/>
      <c r="Y108" s="41"/>
      <c r="Z108" s="41"/>
      <c r="AA108" s="41"/>
      <c r="AB108" s="41"/>
      <c r="AC108" s="41"/>
      <c r="AD108" s="41"/>
      <c r="AE108" s="41"/>
      <c r="AR108" s="227" t="s">
        <v>409</v>
      </c>
      <c r="AT108" s="227" t="s">
        <v>330</v>
      </c>
      <c r="AU108" s="227" t="s">
        <v>124</v>
      </c>
      <c r="AY108" s="20" t="s">
        <v>180</v>
      </c>
      <c r="BE108" s="228">
        <f>IF(N108="základní",J108,0)</f>
        <v>0</v>
      </c>
      <c r="BF108" s="228">
        <f>IF(N108="snížená",J108,0)</f>
        <v>0</v>
      </c>
      <c r="BG108" s="228">
        <f>IF(N108="zákl. přenesená",J108,0)</f>
        <v>0</v>
      </c>
      <c r="BH108" s="228">
        <f>IF(N108="sníž. přenesená",J108,0)</f>
        <v>0</v>
      </c>
      <c r="BI108" s="228">
        <f>IF(N108="nulová",J108,0)</f>
        <v>0</v>
      </c>
      <c r="BJ108" s="20" t="s">
        <v>81</v>
      </c>
      <c r="BK108" s="228">
        <f>ROUND(I108*H108,2)</f>
        <v>0</v>
      </c>
      <c r="BL108" s="20" t="s">
        <v>279</v>
      </c>
      <c r="BM108" s="227" t="s">
        <v>2160</v>
      </c>
    </row>
    <row r="109" s="2" customFormat="1" ht="16.5" customHeight="1">
      <c r="A109" s="41"/>
      <c r="B109" s="42"/>
      <c r="C109" s="278" t="s">
        <v>274</v>
      </c>
      <c r="D109" s="278" t="s">
        <v>330</v>
      </c>
      <c r="E109" s="279" t="s">
        <v>2161</v>
      </c>
      <c r="F109" s="280" t="s">
        <v>2162</v>
      </c>
      <c r="G109" s="281" t="s">
        <v>350</v>
      </c>
      <c r="H109" s="282">
        <v>60</v>
      </c>
      <c r="I109" s="283"/>
      <c r="J109" s="284">
        <f>ROUND(I109*H109,2)</f>
        <v>0</v>
      </c>
      <c r="K109" s="280" t="s">
        <v>19</v>
      </c>
      <c r="L109" s="285"/>
      <c r="M109" s="286" t="s">
        <v>19</v>
      </c>
      <c r="N109" s="287" t="s">
        <v>45</v>
      </c>
      <c r="O109" s="87"/>
      <c r="P109" s="225">
        <f>O109*H109</f>
        <v>0</v>
      </c>
      <c r="Q109" s="225">
        <v>0</v>
      </c>
      <c r="R109" s="225">
        <f>Q109*H109</f>
        <v>0</v>
      </c>
      <c r="S109" s="225">
        <v>0</v>
      </c>
      <c r="T109" s="226">
        <f>S109*H109</f>
        <v>0</v>
      </c>
      <c r="U109" s="41"/>
      <c r="V109" s="41"/>
      <c r="W109" s="41"/>
      <c r="X109" s="41"/>
      <c r="Y109" s="41"/>
      <c r="Z109" s="41"/>
      <c r="AA109" s="41"/>
      <c r="AB109" s="41"/>
      <c r="AC109" s="41"/>
      <c r="AD109" s="41"/>
      <c r="AE109" s="41"/>
      <c r="AR109" s="227" t="s">
        <v>409</v>
      </c>
      <c r="AT109" s="227" t="s">
        <v>330</v>
      </c>
      <c r="AU109" s="227" t="s">
        <v>124</v>
      </c>
      <c r="AY109" s="20" t="s">
        <v>180</v>
      </c>
      <c r="BE109" s="228">
        <f>IF(N109="základní",J109,0)</f>
        <v>0</v>
      </c>
      <c r="BF109" s="228">
        <f>IF(N109="snížená",J109,0)</f>
        <v>0</v>
      </c>
      <c r="BG109" s="228">
        <f>IF(N109="zákl. přenesená",J109,0)</f>
        <v>0</v>
      </c>
      <c r="BH109" s="228">
        <f>IF(N109="sníž. přenesená",J109,0)</f>
        <v>0</v>
      </c>
      <c r="BI109" s="228">
        <f>IF(N109="nulová",J109,0)</f>
        <v>0</v>
      </c>
      <c r="BJ109" s="20" t="s">
        <v>81</v>
      </c>
      <c r="BK109" s="228">
        <f>ROUND(I109*H109,2)</f>
        <v>0</v>
      </c>
      <c r="BL109" s="20" t="s">
        <v>279</v>
      </c>
      <c r="BM109" s="227" t="s">
        <v>2163</v>
      </c>
    </row>
    <row r="110" s="2" customFormat="1" ht="16.5" customHeight="1">
      <c r="A110" s="41"/>
      <c r="B110" s="42"/>
      <c r="C110" s="278" t="s">
        <v>279</v>
      </c>
      <c r="D110" s="278" t="s">
        <v>330</v>
      </c>
      <c r="E110" s="279" t="s">
        <v>2164</v>
      </c>
      <c r="F110" s="280" t="s">
        <v>2165</v>
      </c>
      <c r="G110" s="281" t="s">
        <v>246</v>
      </c>
      <c r="H110" s="282">
        <v>1</v>
      </c>
      <c r="I110" s="283"/>
      <c r="J110" s="284">
        <f>ROUND(I110*H110,2)</f>
        <v>0</v>
      </c>
      <c r="K110" s="280" t="s">
        <v>19</v>
      </c>
      <c r="L110" s="285"/>
      <c r="M110" s="286" t="s">
        <v>19</v>
      </c>
      <c r="N110" s="287" t="s">
        <v>45</v>
      </c>
      <c r="O110" s="87"/>
      <c r="P110" s="225">
        <f>O110*H110</f>
        <v>0</v>
      </c>
      <c r="Q110" s="225">
        <v>0</v>
      </c>
      <c r="R110" s="225">
        <f>Q110*H110</f>
        <v>0</v>
      </c>
      <c r="S110" s="225">
        <v>0</v>
      </c>
      <c r="T110" s="226">
        <f>S110*H110</f>
        <v>0</v>
      </c>
      <c r="U110" s="41"/>
      <c r="V110" s="41"/>
      <c r="W110" s="41"/>
      <c r="X110" s="41"/>
      <c r="Y110" s="41"/>
      <c r="Z110" s="41"/>
      <c r="AA110" s="41"/>
      <c r="AB110" s="41"/>
      <c r="AC110" s="41"/>
      <c r="AD110" s="41"/>
      <c r="AE110" s="41"/>
      <c r="AR110" s="227" t="s">
        <v>409</v>
      </c>
      <c r="AT110" s="227" t="s">
        <v>330</v>
      </c>
      <c r="AU110" s="227" t="s">
        <v>124</v>
      </c>
      <c r="AY110" s="20" t="s">
        <v>180</v>
      </c>
      <c r="BE110" s="228">
        <f>IF(N110="základní",J110,0)</f>
        <v>0</v>
      </c>
      <c r="BF110" s="228">
        <f>IF(N110="snížená",J110,0)</f>
        <v>0</v>
      </c>
      <c r="BG110" s="228">
        <f>IF(N110="zákl. přenesená",J110,0)</f>
        <v>0</v>
      </c>
      <c r="BH110" s="228">
        <f>IF(N110="sníž. přenesená",J110,0)</f>
        <v>0</v>
      </c>
      <c r="BI110" s="228">
        <f>IF(N110="nulová",J110,0)</f>
        <v>0</v>
      </c>
      <c r="BJ110" s="20" t="s">
        <v>81</v>
      </c>
      <c r="BK110" s="228">
        <f>ROUND(I110*H110,2)</f>
        <v>0</v>
      </c>
      <c r="BL110" s="20" t="s">
        <v>279</v>
      </c>
      <c r="BM110" s="227" t="s">
        <v>2166</v>
      </c>
    </row>
    <row r="111" s="2" customFormat="1" ht="16.5" customHeight="1">
      <c r="A111" s="41"/>
      <c r="B111" s="42"/>
      <c r="C111" s="278" t="s">
        <v>286</v>
      </c>
      <c r="D111" s="278" t="s">
        <v>330</v>
      </c>
      <c r="E111" s="279" t="s">
        <v>2167</v>
      </c>
      <c r="F111" s="280" t="s">
        <v>2168</v>
      </c>
      <c r="G111" s="281" t="s">
        <v>246</v>
      </c>
      <c r="H111" s="282">
        <v>11</v>
      </c>
      <c r="I111" s="283"/>
      <c r="J111" s="284">
        <f>ROUND(I111*H111,2)</f>
        <v>0</v>
      </c>
      <c r="K111" s="280" t="s">
        <v>19</v>
      </c>
      <c r="L111" s="285"/>
      <c r="M111" s="286" t="s">
        <v>19</v>
      </c>
      <c r="N111" s="287" t="s">
        <v>45</v>
      </c>
      <c r="O111" s="87"/>
      <c r="P111" s="225">
        <f>O111*H111</f>
        <v>0</v>
      </c>
      <c r="Q111" s="225">
        <v>0</v>
      </c>
      <c r="R111" s="225">
        <f>Q111*H111</f>
        <v>0</v>
      </c>
      <c r="S111" s="225">
        <v>0</v>
      </c>
      <c r="T111" s="226">
        <f>S111*H111</f>
        <v>0</v>
      </c>
      <c r="U111" s="41"/>
      <c r="V111" s="41"/>
      <c r="W111" s="41"/>
      <c r="X111" s="41"/>
      <c r="Y111" s="41"/>
      <c r="Z111" s="41"/>
      <c r="AA111" s="41"/>
      <c r="AB111" s="41"/>
      <c r="AC111" s="41"/>
      <c r="AD111" s="41"/>
      <c r="AE111" s="41"/>
      <c r="AR111" s="227" t="s">
        <v>409</v>
      </c>
      <c r="AT111" s="227" t="s">
        <v>330</v>
      </c>
      <c r="AU111" s="227" t="s">
        <v>124</v>
      </c>
      <c r="AY111" s="20" t="s">
        <v>180</v>
      </c>
      <c r="BE111" s="228">
        <f>IF(N111="základní",J111,0)</f>
        <v>0</v>
      </c>
      <c r="BF111" s="228">
        <f>IF(N111="snížená",J111,0)</f>
        <v>0</v>
      </c>
      <c r="BG111" s="228">
        <f>IF(N111="zákl. přenesená",J111,0)</f>
        <v>0</v>
      </c>
      <c r="BH111" s="228">
        <f>IF(N111="sníž. přenesená",J111,0)</f>
        <v>0</v>
      </c>
      <c r="BI111" s="228">
        <f>IF(N111="nulová",J111,0)</f>
        <v>0</v>
      </c>
      <c r="BJ111" s="20" t="s">
        <v>81</v>
      </c>
      <c r="BK111" s="228">
        <f>ROUND(I111*H111,2)</f>
        <v>0</v>
      </c>
      <c r="BL111" s="20" t="s">
        <v>279</v>
      </c>
      <c r="BM111" s="227" t="s">
        <v>2169</v>
      </c>
    </row>
    <row r="112" s="2" customFormat="1" ht="16.5" customHeight="1">
      <c r="A112" s="41"/>
      <c r="B112" s="42"/>
      <c r="C112" s="278" t="s">
        <v>294</v>
      </c>
      <c r="D112" s="278" t="s">
        <v>330</v>
      </c>
      <c r="E112" s="279" t="s">
        <v>2170</v>
      </c>
      <c r="F112" s="280" t="s">
        <v>2171</v>
      </c>
      <c r="G112" s="281" t="s">
        <v>246</v>
      </c>
      <c r="H112" s="282">
        <v>1</v>
      </c>
      <c r="I112" s="283"/>
      <c r="J112" s="284">
        <f>ROUND(I112*H112,2)</f>
        <v>0</v>
      </c>
      <c r="K112" s="280" t="s">
        <v>19</v>
      </c>
      <c r="L112" s="285"/>
      <c r="M112" s="286" t="s">
        <v>19</v>
      </c>
      <c r="N112" s="287" t="s">
        <v>45</v>
      </c>
      <c r="O112" s="87"/>
      <c r="P112" s="225">
        <f>O112*H112</f>
        <v>0</v>
      </c>
      <c r="Q112" s="225">
        <v>0</v>
      </c>
      <c r="R112" s="225">
        <f>Q112*H112</f>
        <v>0</v>
      </c>
      <c r="S112" s="225">
        <v>0</v>
      </c>
      <c r="T112" s="226">
        <f>S112*H112</f>
        <v>0</v>
      </c>
      <c r="U112" s="41"/>
      <c r="V112" s="41"/>
      <c r="W112" s="41"/>
      <c r="X112" s="41"/>
      <c r="Y112" s="41"/>
      <c r="Z112" s="41"/>
      <c r="AA112" s="41"/>
      <c r="AB112" s="41"/>
      <c r="AC112" s="41"/>
      <c r="AD112" s="41"/>
      <c r="AE112" s="41"/>
      <c r="AR112" s="227" t="s">
        <v>409</v>
      </c>
      <c r="AT112" s="227" t="s">
        <v>330</v>
      </c>
      <c r="AU112" s="227" t="s">
        <v>124</v>
      </c>
      <c r="AY112" s="20" t="s">
        <v>180</v>
      </c>
      <c r="BE112" s="228">
        <f>IF(N112="základní",J112,0)</f>
        <v>0</v>
      </c>
      <c r="BF112" s="228">
        <f>IF(N112="snížená",J112,0)</f>
        <v>0</v>
      </c>
      <c r="BG112" s="228">
        <f>IF(N112="zákl. přenesená",J112,0)</f>
        <v>0</v>
      </c>
      <c r="BH112" s="228">
        <f>IF(N112="sníž. přenesená",J112,0)</f>
        <v>0</v>
      </c>
      <c r="BI112" s="228">
        <f>IF(N112="nulová",J112,0)</f>
        <v>0</v>
      </c>
      <c r="BJ112" s="20" t="s">
        <v>81</v>
      </c>
      <c r="BK112" s="228">
        <f>ROUND(I112*H112,2)</f>
        <v>0</v>
      </c>
      <c r="BL112" s="20" t="s">
        <v>279</v>
      </c>
      <c r="BM112" s="227" t="s">
        <v>2172</v>
      </c>
    </row>
    <row r="113" s="2" customFormat="1" ht="16.5" customHeight="1">
      <c r="A113" s="41"/>
      <c r="B113" s="42"/>
      <c r="C113" s="278" t="s">
        <v>301</v>
      </c>
      <c r="D113" s="278" t="s">
        <v>330</v>
      </c>
      <c r="E113" s="279" t="s">
        <v>2173</v>
      </c>
      <c r="F113" s="280" t="s">
        <v>2174</v>
      </c>
      <c r="G113" s="281" t="s">
        <v>246</v>
      </c>
      <c r="H113" s="282">
        <v>5</v>
      </c>
      <c r="I113" s="283"/>
      <c r="J113" s="284">
        <f>ROUND(I113*H113,2)</f>
        <v>0</v>
      </c>
      <c r="K113" s="280" t="s">
        <v>19</v>
      </c>
      <c r="L113" s="285"/>
      <c r="M113" s="286" t="s">
        <v>19</v>
      </c>
      <c r="N113" s="287" t="s">
        <v>45</v>
      </c>
      <c r="O113" s="87"/>
      <c r="P113" s="225">
        <f>O113*H113</f>
        <v>0</v>
      </c>
      <c r="Q113" s="225">
        <v>0</v>
      </c>
      <c r="R113" s="225">
        <f>Q113*H113</f>
        <v>0</v>
      </c>
      <c r="S113" s="225">
        <v>0</v>
      </c>
      <c r="T113" s="226">
        <f>S113*H113</f>
        <v>0</v>
      </c>
      <c r="U113" s="41"/>
      <c r="V113" s="41"/>
      <c r="W113" s="41"/>
      <c r="X113" s="41"/>
      <c r="Y113" s="41"/>
      <c r="Z113" s="41"/>
      <c r="AA113" s="41"/>
      <c r="AB113" s="41"/>
      <c r="AC113" s="41"/>
      <c r="AD113" s="41"/>
      <c r="AE113" s="41"/>
      <c r="AR113" s="227" t="s">
        <v>409</v>
      </c>
      <c r="AT113" s="227" t="s">
        <v>330</v>
      </c>
      <c r="AU113" s="227" t="s">
        <v>124</v>
      </c>
      <c r="AY113" s="20" t="s">
        <v>180</v>
      </c>
      <c r="BE113" s="228">
        <f>IF(N113="základní",J113,0)</f>
        <v>0</v>
      </c>
      <c r="BF113" s="228">
        <f>IF(N113="snížená",J113,0)</f>
        <v>0</v>
      </c>
      <c r="BG113" s="228">
        <f>IF(N113="zákl. přenesená",J113,0)</f>
        <v>0</v>
      </c>
      <c r="BH113" s="228">
        <f>IF(N113="sníž. přenesená",J113,0)</f>
        <v>0</v>
      </c>
      <c r="BI113" s="228">
        <f>IF(N113="nulová",J113,0)</f>
        <v>0</v>
      </c>
      <c r="BJ113" s="20" t="s">
        <v>81</v>
      </c>
      <c r="BK113" s="228">
        <f>ROUND(I113*H113,2)</f>
        <v>0</v>
      </c>
      <c r="BL113" s="20" t="s">
        <v>279</v>
      </c>
      <c r="BM113" s="227" t="s">
        <v>2175</v>
      </c>
    </row>
    <row r="114" s="2" customFormat="1" ht="16.5" customHeight="1">
      <c r="A114" s="41"/>
      <c r="B114" s="42"/>
      <c r="C114" s="278" t="s">
        <v>308</v>
      </c>
      <c r="D114" s="278" t="s">
        <v>330</v>
      </c>
      <c r="E114" s="279" t="s">
        <v>2176</v>
      </c>
      <c r="F114" s="280" t="s">
        <v>2177</v>
      </c>
      <c r="G114" s="281" t="s">
        <v>246</v>
      </c>
      <c r="H114" s="282">
        <v>1</v>
      </c>
      <c r="I114" s="283"/>
      <c r="J114" s="284">
        <f>ROUND(I114*H114,2)</f>
        <v>0</v>
      </c>
      <c r="K114" s="280" t="s">
        <v>19</v>
      </c>
      <c r="L114" s="285"/>
      <c r="M114" s="286" t="s">
        <v>19</v>
      </c>
      <c r="N114" s="287" t="s">
        <v>45</v>
      </c>
      <c r="O114" s="87"/>
      <c r="P114" s="225">
        <f>O114*H114</f>
        <v>0</v>
      </c>
      <c r="Q114" s="225">
        <v>0</v>
      </c>
      <c r="R114" s="225">
        <f>Q114*H114</f>
        <v>0</v>
      </c>
      <c r="S114" s="225">
        <v>0</v>
      </c>
      <c r="T114" s="226">
        <f>S114*H114</f>
        <v>0</v>
      </c>
      <c r="U114" s="41"/>
      <c r="V114" s="41"/>
      <c r="W114" s="41"/>
      <c r="X114" s="41"/>
      <c r="Y114" s="41"/>
      <c r="Z114" s="41"/>
      <c r="AA114" s="41"/>
      <c r="AB114" s="41"/>
      <c r="AC114" s="41"/>
      <c r="AD114" s="41"/>
      <c r="AE114" s="41"/>
      <c r="AR114" s="227" t="s">
        <v>409</v>
      </c>
      <c r="AT114" s="227" t="s">
        <v>330</v>
      </c>
      <c r="AU114" s="227" t="s">
        <v>124</v>
      </c>
      <c r="AY114" s="20" t="s">
        <v>180</v>
      </c>
      <c r="BE114" s="228">
        <f>IF(N114="základní",J114,0)</f>
        <v>0</v>
      </c>
      <c r="BF114" s="228">
        <f>IF(N114="snížená",J114,0)</f>
        <v>0</v>
      </c>
      <c r="BG114" s="228">
        <f>IF(N114="zákl. přenesená",J114,0)</f>
        <v>0</v>
      </c>
      <c r="BH114" s="228">
        <f>IF(N114="sníž. přenesená",J114,0)</f>
        <v>0</v>
      </c>
      <c r="BI114" s="228">
        <f>IF(N114="nulová",J114,0)</f>
        <v>0</v>
      </c>
      <c r="BJ114" s="20" t="s">
        <v>81</v>
      </c>
      <c r="BK114" s="228">
        <f>ROUND(I114*H114,2)</f>
        <v>0</v>
      </c>
      <c r="BL114" s="20" t="s">
        <v>279</v>
      </c>
      <c r="BM114" s="227" t="s">
        <v>2178</v>
      </c>
    </row>
    <row r="115" s="2" customFormat="1" ht="16.5" customHeight="1">
      <c r="A115" s="41"/>
      <c r="B115" s="42"/>
      <c r="C115" s="278" t="s">
        <v>7</v>
      </c>
      <c r="D115" s="278" t="s">
        <v>330</v>
      </c>
      <c r="E115" s="279" t="s">
        <v>2179</v>
      </c>
      <c r="F115" s="280" t="s">
        <v>2180</v>
      </c>
      <c r="G115" s="281" t="s">
        <v>246</v>
      </c>
      <c r="H115" s="282">
        <v>2</v>
      </c>
      <c r="I115" s="283"/>
      <c r="J115" s="284">
        <f>ROUND(I115*H115,2)</f>
        <v>0</v>
      </c>
      <c r="K115" s="280" t="s">
        <v>19</v>
      </c>
      <c r="L115" s="285"/>
      <c r="M115" s="286" t="s">
        <v>19</v>
      </c>
      <c r="N115" s="287" t="s">
        <v>45</v>
      </c>
      <c r="O115" s="87"/>
      <c r="P115" s="225">
        <f>O115*H115</f>
        <v>0</v>
      </c>
      <c r="Q115" s="225">
        <v>0</v>
      </c>
      <c r="R115" s="225">
        <f>Q115*H115</f>
        <v>0</v>
      </c>
      <c r="S115" s="225">
        <v>0</v>
      </c>
      <c r="T115" s="226">
        <f>S115*H115</f>
        <v>0</v>
      </c>
      <c r="U115" s="41"/>
      <c r="V115" s="41"/>
      <c r="W115" s="41"/>
      <c r="X115" s="41"/>
      <c r="Y115" s="41"/>
      <c r="Z115" s="41"/>
      <c r="AA115" s="41"/>
      <c r="AB115" s="41"/>
      <c r="AC115" s="41"/>
      <c r="AD115" s="41"/>
      <c r="AE115" s="41"/>
      <c r="AR115" s="227" t="s">
        <v>409</v>
      </c>
      <c r="AT115" s="227" t="s">
        <v>330</v>
      </c>
      <c r="AU115" s="227" t="s">
        <v>124</v>
      </c>
      <c r="AY115" s="20" t="s">
        <v>180</v>
      </c>
      <c r="BE115" s="228">
        <f>IF(N115="základní",J115,0)</f>
        <v>0</v>
      </c>
      <c r="BF115" s="228">
        <f>IF(N115="snížená",J115,0)</f>
        <v>0</v>
      </c>
      <c r="BG115" s="228">
        <f>IF(N115="zákl. přenesená",J115,0)</f>
        <v>0</v>
      </c>
      <c r="BH115" s="228">
        <f>IF(N115="sníž. přenesená",J115,0)</f>
        <v>0</v>
      </c>
      <c r="BI115" s="228">
        <f>IF(N115="nulová",J115,0)</f>
        <v>0</v>
      </c>
      <c r="BJ115" s="20" t="s">
        <v>81</v>
      </c>
      <c r="BK115" s="228">
        <f>ROUND(I115*H115,2)</f>
        <v>0</v>
      </c>
      <c r="BL115" s="20" t="s">
        <v>279</v>
      </c>
      <c r="BM115" s="227" t="s">
        <v>2181</v>
      </c>
    </row>
    <row r="116" s="2" customFormat="1" ht="16.5" customHeight="1">
      <c r="A116" s="41"/>
      <c r="B116" s="42"/>
      <c r="C116" s="278" t="s">
        <v>329</v>
      </c>
      <c r="D116" s="278" t="s">
        <v>330</v>
      </c>
      <c r="E116" s="279" t="s">
        <v>2182</v>
      </c>
      <c r="F116" s="280" t="s">
        <v>2183</v>
      </c>
      <c r="G116" s="281" t="s">
        <v>246</v>
      </c>
      <c r="H116" s="282">
        <v>17</v>
      </c>
      <c r="I116" s="283"/>
      <c r="J116" s="284">
        <f>ROUND(I116*H116,2)</f>
        <v>0</v>
      </c>
      <c r="K116" s="280" t="s">
        <v>19</v>
      </c>
      <c r="L116" s="285"/>
      <c r="M116" s="286" t="s">
        <v>19</v>
      </c>
      <c r="N116" s="287" t="s">
        <v>45</v>
      </c>
      <c r="O116" s="87"/>
      <c r="P116" s="225">
        <f>O116*H116</f>
        <v>0</v>
      </c>
      <c r="Q116" s="225">
        <v>0</v>
      </c>
      <c r="R116" s="225">
        <f>Q116*H116</f>
        <v>0</v>
      </c>
      <c r="S116" s="225">
        <v>0</v>
      </c>
      <c r="T116" s="226">
        <f>S116*H116</f>
        <v>0</v>
      </c>
      <c r="U116" s="41"/>
      <c r="V116" s="41"/>
      <c r="W116" s="41"/>
      <c r="X116" s="41"/>
      <c r="Y116" s="41"/>
      <c r="Z116" s="41"/>
      <c r="AA116" s="41"/>
      <c r="AB116" s="41"/>
      <c r="AC116" s="41"/>
      <c r="AD116" s="41"/>
      <c r="AE116" s="41"/>
      <c r="AR116" s="227" t="s">
        <v>409</v>
      </c>
      <c r="AT116" s="227" t="s">
        <v>330</v>
      </c>
      <c r="AU116" s="227" t="s">
        <v>124</v>
      </c>
      <c r="AY116" s="20" t="s">
        <v>180</v>
      </c>
      <c r="BE116" s="228">
        <f>IF(N116="základní",J116,0)</f>
        <v>0</v>
      </c>
      <c r="BF116" s="228">
        <f>IF(N116="snížená",J116,0)</f>
        <v>0</v>
      </c>
      <c r="BG116" s="228">
        <f>IF(N116="zákl. přenesená",J116,0)</f>
        <v>0</v>
      </c>
      <c r="BH116" s="228">
        <f>IF(N116="sníž. přenesená",J116,0)</f>
        <v>0</v>
      </c>
      <c r="BI116" s="228">
        <f>IF(N116="nulová",J116,0)</f>
        <v>0</v>
      </c>
      <c r="BJ116" s="20" t="s">
        <v>81</v>
      </c>
      <c r="BK116" s="228">
        <f>ROUND(I116*H116,2)</f>
        <v>0</v>
      </c>
      <c r="BL116" s="20" t="s">
        <v>279</v>
      </c>
      <c r="BM116" s="227" t="s">
        <v>2184</v>
      </c>
    </row>
    <row r="117" s="2" customFormat="1" ht="16.5" customHeight="1">
      <c r="A117" s="41"/>
      <c r="B117" s="42"/>
      <c r="C117" s="278" t="s">
        <v>335</v>
      </c>
      <c r="D117" s="278" t="s">
        <v>330</v>
      </c>
      <c r="E117" s="279" t="s">
        <v>2185</v>
      </c>
      <c r="F117" s="280" t="s">
        <v>2186</v>
      </c>
      <c r="G117" s="281" t="s">
        <v>246</v>
      </c>
      <c r="H117" s="282">
        <v>4</v>
      </c>
      <c r="I117" s="283"/>
      <c r="J117" s="284">
        <f>ROUND(I117*H117,2)</f>
        <v>0</v>
      </c>
      <c r="K117" s="280" t="s">
        <v>19</v>
      </c>
      <c r="L117" s="285"/>
      <c r="M117" s="286" t="s">
        <v>19</v>
      </c>
      <c r="N117" s="287" t="s">
        <v>45</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409</v>
      </c>
      <c r="AT117" s="227" t="s">
        <v>330</v>
      </c>
      <c r="AU117" s="227" t="s">
        <v>124</v>
      </c>
      <c r="AY117" s="20" t="s">
        <v>180</v>
      </c>
      <c r="BE117" s="228">
        <f>IF(N117="základní",J117,0)</f>
        <v>0</v>
      </c>
      <c r="BF117" s="228">
        <f>IF(N117="snížená",J117,0)</f>
        <v>0</v>
      </c>
      <c r="BG117" s="228">
        <f>IF(N117="zákl. přenesená",J117,0)</f>
        <v>0</v>
      </c>
      <c r="BH117" s="228">
        <f>IF(N117="sníž. přenesená",J117,0)</f>
        <v>0</v>
      </c>
      <c r="BI117" s="228">
        <f>IF(N117="nulová",J117,0)</f>
        <v>0</v>
      </c>
      <c r="BJ117" s="20" t="s">
        <v>81</v>
      </c>
      <c r="BK117" s="228">
        <f>ROUND(I117*H117,2)</f>
        <v>0</v>
      </c>
      <c r="BL117" s="20" t="s">
        <v>279</v>
      </c>
      <c r="BM117" s="227" t="s">
        <v>2187</v>
      </c>
    </row>
    <row r="118" s="2" customFormat="1" ht="16.5" customHeight="1">
      <c r="A118" s="41"/>
      <c r="B118" s="42"/>
      <c r="C118" s="278" t="s">
        <v>340</v>
      </c>
      <c r="D118" s="278" t="s">
        <v>330</v>
      </c>
      <c r="E118" s="279" t="s">
        <v>2188</v>
      </c>
      <c r="F118" s="280" t="s">
        <v>2189</v>
      </c>
      <c r="G118" s="281" t="s">
        <v>246</v>
      </c>
      <c r="H118" s="282">
        <v>1</v>
      </c>
      <c r="I118" s="283"/>
      <c r="J118" s="284">
        <f>ROUND(I118*H118,2)</f>
        <v>0</v>
      </c>
      <c r="K118" s="280" t="s">
        <v>19</v>
      </c>
      <c r="L118" s="285"/>
      <c r="M118" s="286" t="s">
        <v>19</v>
      </c>
      <c r="N118" s="287" t="s">
        <v>45</v>
      </c>
      <c r="O118" s="87"/>
      <c r="P118" s="225">
        <f>O118*H118</f>
        <v>0</v>
      </c>
      <c r="Q118" s="225">
        <v>0</v>
      </c>
      <c r="R118" s="225">
        <f>Q118*H118</f>
        <v>0</v>
      </c>
      <c r="S118" s="225">
        <v>0</v>
      </c>
      <c r="T118" s="226">
        <f>S118*H118</f>
        <v>0</v>
      </c>
      <c r="U118" s="41"/>
      <c r="V118" s="41"/>
      <c r="W118" s="41"/>
      <c r="X118" s="41"/>
      <c r="Y118" s="41"/>
      <c r="Z118" s="41"/>
      <c r="AA118" s="41"/>
      <c r="AB118" s="41"/>
      <c r="AC118" s="41"/>
      <c r="AD118" s="41"/>
      <c r="AE118" s="41"/>
      <c r="AR118" s="227" t="s">
        <v>409</v>
      </c>
      <c r="AT118" s="227" t="s">
        <v>330</v>
      </c>
      <c r="AU118" s="227" t="s">
        <v>124</v>
      </c>
      <c r="AY118" s="20" t="s">
        <v>180</v>
      </c>
      <c r="BE118" s="228">
        <f>IF(N118="základní",J118,0)</f>
        <v>0</v>
      </c>
      <c r="BF118" s="228">
        <f>IF(N118="snížená",J118,0)</f>
        <v>0</v>
      </c>
      <c r="BG118" s="228">
        <f>IF(N118="zákl. přenesená",J118,0)</f>
        <v>0</v>
      </c>
      <c r="BH118" s="228">
        <f>IF(N118="sníž. přenesená",J118,0)</f>
        <v>0</v>
      </c>
      <c r="BI118" s="228">
        <f>IF(N118="nulová",J118,0)</f>
        <v>0</v>
      </c>
      <c r="BJ118" s="20" t="s">
        <v>81</v>
      </c>
      <c r="BK118" s="228">
        <f>ROUND(I118*H118,2)</f>
        <v>0</v>
      </c>
      <c r="BL118" s="20" t="s">
        <v>279</v>
      </c>
      <c r="BM118" s="227" t="s">
        <v>2190</v>
      </c>
    </row>
    <row r="119" s="2" customFormat="1" ht="16.5" customHeight="1">
      <c r="A119" s="41"/>
      <c r="B119" s="42"/>
      <c r="C119" s="278" t="s">
        <v>347</v>
      </c>
      <c r="D119" s="278" t="s">
        <v>330</v>
      </c>
      <c r="E119" s="279" t="s">
        <v>2191</v>
      </c>
      <c r="F119" s="280" t="s">
        <v>2192</v>
      </c>
      <c r="G119" s="281" t="s">
        <v>246</v>
      </c>
      <c r="H119" s="282">
        <v>4</v>
      </c>
      <c r="I119" s="283"/>
      <c r="J119" s="284">
        <f>ROUND(I119*H119,2)</f>
        <v>0</v>
      </c>
      <c r="K119" s="280" t="s">
        <v>19</v>
      </c>
      <c r="L119" s="285"/>
      <c r="M119" s="286" t="s">
        <v>19</v>
      </c>
      <c r="N119" s="287" t="s">
        <v>45</v>
      </c>
      <c r="O119" s="87"/>
      <c r="P119" s="225">
        <f>O119*H119</f>
        <v>0</v>
      </c>
      <c r="Q119" s="225">
        <v>0</v>
      </c>
      <c r="R119" s="225">
        <f>Q119*H119</f>
        <v>0</v>
      </c>
      <c r="S119" s="225">
        <v>0</v>
      </c>
      <c r="T119" s="226">
        <f>S119*H119</f>
        <v>0</v>
      </c>
      <c r="U119" s="41"/>
      <c r="V119" s="41"/>
      <c r="W119" s="41"/>
      <c r="X119" s="41"/>
      <c r="Y119" s="41"/>
      <c r="Z119" s="41"/>
      <c r="AA119" s="41"/>
      <c r="AB119" s="41"/>
      <c r="AC119" s="41"/>
      <c r="AD119" s="41"/>
      <c r="AE119" s="41"/>
      <c r="AR119" s="227" t="s">
        <v>409</v>
      </c>
      <c r="AT119" s="227" t="s">
        <v>330</v>
      </c>
      <c r="AU119" s="227" t="s">
        <v>124</v>
      </c>
      <c r="AY119" s="20" t="s">
        <v>180</v>
      </c>
      <c r="BE119" s="228">
        <f>IF(N119="základní",J119,0)</f>
        <v>0</v>
      </c>
      <c r="BF119" s="228">
        <f>IF(N119="snížená",J119,0)</f>
        <v>0</v>
      </c>
      <c r="BG119" s="228">
        <f>IF(N119="zákl. přenesená",J119,0)</f>
        <v>0</v>
      </c>
      <c r="BH119" s="228">
        <f>IF(N119="sníž. přenesená",J119,0)</f>
        <v>0</v>
      </c>
      <c r="BI119" s="228">
        <f>IF(N119="nulová",J119,0)</f>
        <v>0</v>
      </c>
      <c r="BJ119" s="20" t="s">
        <v>81</v>
      </c>
      <c r="BK119" s="228">
        <f>ROUND(I119*H119,2)</f>
        <v>0</v>
      </c>
      <c r="BL119" s="20" t="s">
        <v>279</v>
      </c>
      <c r="BM119" s="227" t="s">
        <v>2193</v>
      </c>
    </row>
    <row r="120" s="2" customFormat="1" ht="16.5" customHeight="1">
      <c r="A120" s="41"/>
      <c r="B120" s="42"/>
      <c r="C120" s="278" t="s">
        <v>361</v>
      </c>
      <c r="D120" s="278" t="s">
        <v>330</v>
      </c>
      <c r="E120" s="279" t="s">
        <v>2194</v>
      </c>
      <c r="F120" s="280" t="s">
        <v>2195</v>
      </c>
      <c r="G120" s="281" t="s">
        <v>246</v>
      </c>
      <c r="H120" s="282">
        <v>1</v>
      </c>
      <c r="I120" s="283"/>
      <c r="J120" s="284">
        <f>ROUND(I120*H120,2)</f>
        <v>0</v>
      </c>
      <c r="K120" s="280" t="s">
        <v>19</v>
      </c>
      <c r="L120" s="285"/>
      <c r="M120" s="286" t="s">
        <v>19</v>
      </c>
      <c r="N120" s="287" t="s">
        <v>45</v>
      </c>
      <c r="O120" s="87"/>
      <c r="P120" s="225">
        <f>O120*H120</f>
        <v>0</v>
      </c>
      <c r="Q120" s="225">
        <v>0</v>
      </c>
      <c r="R120" s="225">
        <f>Q120*H120</f>
        <v>0</v>
      </c>
      <c r="S120" s="225">
        <v>0</v>
      </c>
      <c r="T120" s="226">
        <f>S120*H120</f>
        <v>0</v>
      </c>
      <c r="U120" s="41"/>
      <c r="V120" s="41"/>
      <c r="W120" s="41"/>
      <c r="X120" s="41"/>
      <c r="Y120" s="41"/>
      <c r="Z120" s="41"/>
      <c r="AA120" s="41"/>
      <c r="AB120" s="41"/>
      <c r="AC120" s="41"/>
      <c r="AD120" s="41"/>
      <c r="AE120" s="41"/>
      <c r="AR120" s="227" t="s">
        <v>409</v>
      </c>
      <c r="AT120" s="227" t="s">
        <v>330</v>
      </c>
      <c r="AU120" s="227" t="s">
        <v>124</v>
      </c>
      <c r="AY120" s="20" t="s">
        <v>180</v>
      </c>
      <c r="BE120" s="228">
        <f>IF(N120="základní",J120,0)</f>
        <v>0</v>
      </c>
      <c r="BF120" s="228">
        <f>IF(N120="snížená",J120,0)</f>
        <v>0</v>
      </c>
      <c r="BG120" s="228">
        <f>IF(N120="zákl. přenesená",J120,0)</f>
        <v>0</v>
      </c>
      <c r="BH120" s="228">
        <f>IF(N120="sníž. přenesená",J120,0)</f>
        <v>0</v>
      </c>
      <c r="BI120" s="228">
        <f>IF(N120="nulová",J120,0)</f>
        <v>0</v>
      </c>
      <c r="BJ120" s="20" t="s">
        <v>81</v>
      </c>
      <c r="BK120" s="228">
        <f>ROUND(I120*H120,2)</f>
        <v>0</v>
      </c>
      <c r="BL120" s="20" t="s">
        <v>279</v>
      </c>
      <c r="BM120" s="227" t="s">
        <v>2196</v>
      </c>
    </row>
    <row r="121" s="2" customFormat="1" ht="16.5" customHeight="1">
      <c r="A121" s="41"/>
      <c r="B121" s="42"/>
      <c r="C121" s="278" t="s">
        <v>369</v>
      </c>
      <c r="D121" s="278" t="s">
        <v>330</v>
      </c>
      <c r="E121" s="279" t="s">
        <v>2197</v>
      </c>
      <c r="F121" s="280" t="s">
        <v>2198</v>
      </c>
      <c r="G121" s="281" t="s">
        <v>246</v>
      </c>
      <c r="H121" s="282">
        <v>1</v>
      </c>
      <c r="I121" s="283"/>
      <c r="J121" s="284">
        <f>ROUND(I121*H121,2)</f>
        <v>0</v>
      </c>
      <c r="K121" s="280" t="s">
        <v>19</v>
      </c>
      <c r="L121" s="285"/>
      <c r="M121" s="286" t="s">
        <v>19</v>
      </c>
      <c r="N121" s="287" t="s">
        <v>45</v>
      </c>
      <c r="O121" s="87"/>
      <c r="P121" s="225">
        <f>O121*H121</f>
        <v>0</v>
      </c>
      <c r="Q121" s="225">
        <v>0</v>
      </c>
      <c r="R121" s="225">
        <f>Q121*H121</f>
        <v>0</v>
      </c>
      <c r="S121" s="225">
        <v>0</v>
      </c>
      <c r="T121" s="226">
        <f>S121*H121</f>
        <v>0</v>
      </c>
      <c r="U121" s="41"/>
      <c r="V121" s="41"/>
      <c r="W121" s="41"/>
      <c r="X121" s="41"/>
      <c r="Y121" s="41"/>
      <c r="Z121" s="41"/>
      <c r="AA121" s="41"/>
      <c r="AB121" s="41"/>
      <c r="AC121" s="41"/>
      <c r="AD121" s="41"/>
      <c r="AE121" s="41"/>
      <c r="AR121" s="227" t="s">
        <v>409</v>
      </c>
      <c r="AT121" s="227" t="s">
        <v>330</v>
      </c>
      <c r="AU121" s="227" t="s">
        <v>124</v>
      </c>
      <c r="AY121" s="20" t="s">
        <v>180</v>
      </c>
      <c r="BE121" s="228">
        <f>IF(N121="základní",J121,0)</f>
        <v>0</v>
      </c>
      <c r="BF121" s="228">
        <f>IF(N121="snížená",J121,0)</f>
        <v>0</v>
      </c>
      <c r="BG121" s="228">
        <f>IF(N121="zákl. přenesená",J121,0)</f>
        <v>0</v>
      </c>
      <c r="BH121" s="228">
        <f>IF(N121="sníž. přenesená",J121,0)</f>
        <v>0</v>
      </c>
      <c r="BI121" s="228">
        <f>IF(N121="nulová",J121,0)</f>
        <v>0</v>
      </c>
      <c r="BJ121" s="20" t="s">
        <v>81</v>
      </c>
      <c r="BK121" s="228">
        <f>ROUND(I121*H121,2)</f>
        <v>0</v>
      </c>
      <c r="BL121" s="20" t="s">
        <v>279</v>
      </c>
      <c r="BM121" s="227" t="s">
        <v>2199</v>
      </c>
    </row>
    <row r="122" s="2" customFormat="1" ht="16.5" customHeight="1">
      <c r="A122" s="41"/>
      <c r="B122" s="42"/>
      <c r="C122" s="278" t="s">
        <v>378</v>
      </c>
      <c r="D122" s="278" t="s">
        <v>330</v>
      </c>
      <c r="E122" s="279" t="s">
        <v>2200</v>
      </c>
      <c r="F122" s="280" t="s">
        <v>2201</v>
      </c>
      <c r="G122" s="281" t="s">
        <v>246</v>
      </c>
      <c r="H122" s="282">
        <v>11</v>
      </c>
      <c r="I122" s="283"/>
      <c r="J122" s="284">
        <f>ROUND(I122*H122,2)</f>
        <v>0</v>
      </c>
      <c r="K122" s="280" t="s">
        <v>19</v>
      </c>
      <c r="L122" s="285"/>
      <c r="M122" s="286" t="s">
        <v>19</v>
      </c>
      <c r="N122" s="287" t="s">
        <v>45</v>
      </c>
      <c r="O122" s="87"/>
      <c r="P122" s="225">
        <f>O122*H122</f>
        <v>0</v>
      </c>
      <c r="Q122" s="225">
        <v>0</v>
      </c>
      <c r="R122" s="225">
        <f>Q122*H122</f>
        <v>0</v>
      </c>
      <c r="S122" s="225">
        <v>0</v>
      </c>
      <c r="T122" s="226">
        <f>S122*H122</f>
        <v>0</v>
      </c>
      <c r="U122" s="41"/>
      <c r="V122" s="41"/>
      <c r="W122" s="41"/>
      <c r="X122" s="41"/>
      <c r="Y122" s="41"/>
      <c r="Z122" s="41"/>
      <c r="AA122" s="41"/>
      <c r="AB122" s="41"/>
      <c r="AC122" s="41"/>
      <c r="AD122" s="41"/>
      <c r="AE122" s="41"/>
      <c r="AR122" s="227" t="s">
        <v>409</v>
      </c>
      <c r="AT122" s="227" t="s">
        <v>330</v>
      </c>
      <c r="AU122" s="227" t="s">
        <v>124</v>
      </c>
      <c r="AY122" s="20" t="s">
        <v>180</v>
      </c>
      <c r="BE122" s="228">
        <f>IF(N122="základní",J122,0)</f>
        <v>0</v>
      </c>
      <c r="BF122" s="228">
        <f>IF(N122="snížená",J122,0)</f>
        <v>0</v>
      </c>
      <c r="BG122" s="228">
        <f>IF(N122="zákl. přenesená",J122,0)</f>
        <v>0</v>
      </c>
      <c r="BH122" s="228">
        <f>IF(N122="sníž. přenesená",J122,0)</f>
        <v>0</v>
      </c>
      <c r="BI122" s="228">
        <f>IF(N122="nulová",J122,0)</f>
        <v>0</v>
      </c>
      <c r="BJ122" s="20" t="s">
        <v>81</v>
      </c>
      <c r="BK122" s="228">
        <f>ROUND(I122*H122,2)</f>
        <v>0</v>
      </c>
      <c r="BL122" s="20" t="s">
        <v>279</v>
      </c>
      <c r="BM122" s="227" t="s">
        <v>2202</v>
      </c>
    </row>
    <row r="123" s="2" customFormat="1" ht="16.5" customHeight="1">
      <c r="A123" s="41"/>
      <c r="B123" s="42"/>
      <c r="C123" s="278" t="s">
        <v>383</v>
      </c>
      <c r="D123" s="278" t="s">
        <v>330</v>
      </c>
      <c r="E123" s="279" t="s">
        <v>2203</v>
      </c>
      <c r="F123" s="280" t="s">
        <v>2204</v>
      </c>
      <c r="G123" s="281" t="s">
        <v>246</v>
      </c>
      <c r="H123" s="282">
        <v>2</v>
      </c>
      <c r="I123" s="283"/>
      <c r="J123" s="284">
        <f>ROUND(I123*H123,2)</f>
        <v>0</v>
      </c>
      <c r="K123" s="280" t="s">
        <v>19</v>
      </c>
      <c r="L123" s="285"/>
      <c r="M123" s="286" t="s">
        <v>19</v>
      </c>
      <c r="N123" s="287" t="s">
        <v>45</v>
      </c>
      <c r="O123" s="87"/>
      <c r="P123" s="225">
        <f>O123*H123</f>
        <v>0</v>
      </c>
      <c r="Q123" s="225">
        <v>0</v>
      </c>
      <c r="R123" s="225">
        <f>Q123*H123</f>
        <v>0</v>
      </c>
      <c r="S123" s="225">
        <v>0</v>
      </c>
      <c r="T123" s="226">
        <f>S123*H123</f>
        <v>0</v>
      </c>
      <c r="U123" s="41"/>
      <c r="V123" s="41"/>
      <c r="W123" s="41"/>
      <c r="X123" s="41"/>
      <c r="Y123" s="41"/>
      <c r="Z123" s="41"/>
      <c r="AA123" s="41"/>
      <c r="AB123" s="41"/>
      <c r="AC123" s="41"/>
      <c r="AD123" s="41"/>
      <c r="AE123" s="41"/>
      <c r="AR123" s="227" t="s">
        <v>409</v>
      </c>
      <c r="AT123" s="227" t="s">
        <v>330</v>
      </c>
      <c r="AU123" s="227" t="s">
        <v>124</v>
      </c>
      <c r="AY123" s="20" t="s">
        <v>180</v>
      </c>
      <c r="BE123" s="228">
        <f>IF(N123="základní",J123,0)</f>
        <v>0</v>
      </c>
      <c r="BF123" s="228">
        <f>IF(N123="snížená",J123,0)</f>
        <v>0</v>
      </c>
      <c r="BG123" s="228">
        <f>IF(N123="zákl. přenesená",J123,0)</f>
        <v>0</v>
      </c>
      <c r="BH123" s="228">
        <f>IF(N123="sníž. přenesená",J123,0)</f>
        <v>0</v>
      </c>
      <c r="BI123" s="228">
        <f>IF(N123="nulová",J123,0)</f>
        <v>0</v>
      </c>
      <c r="BJ123" s="20" t="s">
        <v>81</v>
      </c>
      <c r="BK123" s="228">
        <f>ROUND(I123*H123,2)</f>
        <v>0</v>
      </c>
      <c r="BL123" s="20" t="s">
        <v>279</v>
      </c>
      <c r="BM123" s="227" t="s">
        <v>2205</v>
      </c>
    </row>
    <row r="124" s="2" customFormat="1" ht="16.5" customHeight="1">
      <c r="A124" s="41"/>
      <c r="B124" s="42"/>
      <c r="C124" s="278" t="s">
        <v>389</v>
      </c>
      <c r="D124" s="278" t="s">
        <v>330</v>
      </c>
      <c r="E124" s="279" t="s">
        <v>2206</v>
      </c>
      <c r="F124" s="280" t="s">
        <v>2207</v>
      </c>
      <c r="G124" s="281" t="s">
        <v>246</v>
      </c>
      <c r="H124" s="282">
        <v>1</v>
      </c>
      <c r="I124" s="283"/>
      <c r="J124" s="284">
        <f>ROUND(I124*H124,2)</f>
        <v>0</v>
      </c>
      <c r="K124" s="280" t="s">
        <v>19</v>
      </c>
      <c r="L124" s="285"/>
      <c r="M124" s="286" t="s">
        <v>19</v>
      </c>
      <c r="N124" s="287" t="s">
        <v>45</v>
      </c>
      <c r="O124" s="87"/>
      <c r="P124" s="225">
        <f>O124*H124</f>
        <v>0</v>
      </c>
      <c r="Q124" s="225">
        <v>0</v>
      </c>
      <c r="R124" s="225">
        <f>Q124*H124</f>
        <v>0</v>
      </c>
      <c r="S124" s="225">
        <v>0</v>
      </c>
      <c r="T124" s="226">
        <f>S124*H124</f>
        <v>0</v>
      </c>
      <c r="U124" s="41"/>
      <c r="V124" s="41"/>
      <c r="W124" s="41"/>
      <c r="X124" s="41"/>
      <c r="Y124" s="41"/>
      <c r="Z124" s="41"/>
      <c r="AA124" s="41"/>
      <c r="AB124" s="41"/>
      <c r="AC124" s="41"/>
      <c r="AD124" s="41"/>
      <c r="AE124" s="41"/>
      <c r="AR124" s="227" t="s">
        <v>409</v>
      </c>
      <c r="AT124" s="227" t="s">
        <v>330</v>
      </c>
      <c r="AU124" s="227" t="s">
        <v>124</v>
      </c>
      <c r="AY124" s="20" t="s">
        <v>180</v>
      </c>
      <c r="BE124" s="228">
        <f>IF(N124="základní",J124,0)</f>
        <v>0</v>
      </c>
      <c r="BF124" s="228">
        <f>IF(N124="snížená",J124,0)</f>
        <v>0</v>
      </c>
      <c r="BG124" s="228">
        <f>IF(N124="zákl. přenesená",J124,0)</f>
        <v>0</v>
      </c>
      <c r="BH124" s="228">
        <f>IF(N124="sníž. přenesená",J124,0)</f>
        <v>0</v>
      </c>
      <c r="BI124" s="228">
        <f>IF(N124="nulová",J124,0)</f>
        <v>0</v>
      </c>
      <c r="BJ124" s="20" t="s">
        <v>81</v>
      </c>
      <c r="BK124" s="228">
        <f>ROUND(I124*H124,2)</f>
        <v>0</v>
      </c>
      <c r="BL124" s="20" t="s">
        <v>279</v>
      </c>
      <c r="BM124" s="227" t="s">
        <v>2208</v>
      </c>
    </row>
    <row r="125" s="2" customFormat="1" ht="16.5" customHeight="1">
      <c r="A125" s="41"/>
      <c r="B125" s="42"/>
      <c r="C125" s="278" t="s">
        <v>394</v>
      </c>
      <c r="D125" s="278" t="s">
        <v>330</v>
      </c>
      <c r="E125" s="279" t="s">
        <v>2209</v>
      </c>
      <c r="F125" s="280" t="s">
        <v>2210</v>
      </c>
      <c r="G125" s="281" t="s">
        <v>246</v>
      </c>
      <c r="H125" s="282">
        <v>4</v>
      </c>
      <c r="I125" s="283"/>
      <c r="J125" s="284">
        <f>ROUND(I125*H125,2)</f>
        <v>0</v>
      </c>
      <c r="K125" s="280" t="s">
        <v>19</v>
      </c>
      <c r="L125" s="285"/>
      <c r="M125" s="286" t="s">
        <v>19</v>
      </c>
      <c r="N125" s="287" t="s">
        <v>45</v>
      </c>
      <c r="O125" s="87"/>
      <c r="P125" s="225">
        <f>O125*H125</f>
        <v>0</v>
      </c>
      <c r="Q125" s="225">
        <v>0</v>
      </c>
      <c r="R125" s="225">
        <f>Q125*H125</f>
        <v>0</v>
      </c>
      <c r="S125" s="225">
        <v>0</v>
      </c>
      <c r="T125" s="226">
        <f>S125*H125</f>
        <v>0</v>
      </c>
      <c r="U125" s="41"/>
      <c r="V125" s="41"/>
      <c r="W125" s="41"/>
      <c r="X125" s="41"/>
      <c r="Y125" s="41"/>
      <c r="Z125" s="41"/>
      <c r="AA125" s="41"/>
      <c r="AB125" s="41"/>
      <c r="AC125" s="41"/>
      <c r="AD125" s="41"/>
      <c r="AE125" s="41"/>
      <c r="AR125" s="227" t="s">
        <v>409</v>
      </c>
      <c r="AT125" s="227" t="s">
        <v>330</v>
      </c>
      <c r="AU125" s="227" t="s">
        <v>124</v>
      </c>
      <c r="AY125" s="20" t="s">
        <v>180</v>
      </c>
      <c r="BE125" s="228">
        <f>IF(N125="základní",J125,0)</f>
        <v>0</v>
      </c>
      <c r="BF125" s="228">
        <f>IF(N125="snížená",J125,0)</f>
        <v>0</v>
      </c>
      <c r="BG125" s="228">
        <f>IF(N125="zákl. přenesená",J125,0)</f>
        <v>0</v>
      </c>
      <c r="BH125" s="228">
        <f>IF(N125="sníž. přenesená",J125,0)</f>
        <v>0</v>
      </c>
      <c r="BI125" s="228">
        <f>IF(N125="nulová",J125,0)</f>
        <v>0</v>
      </c>
      <c r="BJ125" s="20" t="s">
        <v>81</v>
      </c>
      <c r="BK125" s="228">
        <f>ROUND(I125*H125,2)</f>
        <v>0</v>
      </c>
      <c r="BL125" s="20" t="s">
        <v>279</v>
      </c>
      <c r="BM125" s="227" t="s">
        <v>2211</v>
      </c>
    </row>
    <row r="126" s="12" customFormat="1" ht="20.88" customHeight="1">
      <c r="A126" s="12"/>
      <c r="B126" s="200"/>
      <c r="C126" s="201"/>
      <c r="D126" s="202" t="s">
        <v>73</v>
      </c>
      <c r="E126" s="214" t="s">
        <v>2212</v>
      </c>
      <c r="F126" s="214" t="s">
        <v>2213</v>
      </c>
      <c r="G126" s="201"/>
      <c r="H126" s="201"/>
      <c r="I126" s="204"/>
      <c r="J126" s="215">
        <f>BK126</f>
        <v>0</v>
      </c>
      <c r="K126" s="201"/>
      <c r="L126" s="206"/>
      <c r="M126" s="207"/>
      <c r="N126" s="208"/>
      <c r="O126" s="208"/>
      <c r="P126" s="209">
        <f>SUM(P127:P143)</f>
        <v>0</v>
      </c>
      <c r="Q126" s="208"/>
      <c r="R126" s="209">
        <f>SUM(R127:R143)</f>
        <v>0</v>
      </c>
      <c r="S126" s="208"/>
      <c r="T126" s="210">
        <f>SUM(T127:T143)</f>
        <v>0</v>
      </c>
      <c r="U126" s="12"/>
      <c r="V126" s="12"/>
      <c r="W126" s="12"/>
      <c r="X126" s="12"/>
      <c r="Y126" s="12"/>
      <c r="Z126" s="12"/>
      <c r="AA126" s="12"/>
      <c r="AB126" s="12"/>
      <c r="AC126" s="12"/>
      <c r="AD126" s="12"/>
      <c r="AE126" s="12"/>
      <c r="AR126" s="211" t="s">
        <v>83</v>
      </c>
      <c r="AT126" s="212" t="s">
        <v>73</v>
      </c>
      <c r="AU126" s="212" t="s">
        <v>83</v>
      </c>
      <c r="AY126" s="211" t="s">
        <v>180</v>
      </c>
      <c r="BK126" s="213">
        <f>SUM(BK127:BK143)</f>
        <v>0</v>
      </c>
    </row>
    <row r="127" s="2" customFormat="1" ht="16.5" customHeight="1">
      <c r="A127" s="41"/>
      <c r="B127" s="42"/>
      <c r="C127" s="216" t="s">
        <v>409</v>
      </c>
      <c r="D127" s="216" t="s">
        <v>182</v>
      </c>
      <c r="E127" s="217" t="s">
        <v>2214</v>
      </c>
      <c r="F127" s="218" t="s">
        <v>2215</v>
      </c>
      <c r="G127" s="219" t="s">
        <v>350</v>
      </c>
      <c r="H127" s="220">
        <v>50</v>
      </c>
      <c r="I127" s="221"/>
      <c r="J127" s="222">
        <f>ROUND(I127*H127,2)</f>
        <v>0</v>
      </c>
      <c r="K127" s="218" t="s">
        <v>19</v>
      </c>
      <c r="L127" s="47"/>
      <c r="M127" s="223" t="s">
        <v>19</v>
      </c>
      <c r="N127" s="224" t="s">
        <v>45</v>
      </c>
      <c r="O127" s="87"/>
      <c r="P127" s="225">
        <f>O127*H127</f>
        <v>0</v>
      </c>
      <c r="Q127" s="225">
        <v>0</v>
      </c>
      <c r="R127" s="225">
        <f>Q127*H127</f>
        <v>0</v>
      </c>
      <c r="S127" s="225">
        <v>0</v>
      </c>
      <c r="T127" s="226">
        <f>S127*H127</f>
        <v>0</v>
      </c>
      <c r="U127" s="41"/>
      <c r="V127" s="41"/>
      <c r="W127" s="41"/>
      <c r="X127" s="41"/>
      <c r="Y127" s="41"/>
      <c r="Z127" s="41"/>
      <c r="AA127" s="41"/>
      <c r="AB127" s="41"/>
      <c r="AC127" s="41"/>
      <c r="AD127" s="41"/>
      <c r="AE127" s="41"/>
      <c r="AR127" s="227" t="s">
        <v>279</v>
      </c>
      <c r="AT127" s="227" t="s">
        <v>182</v>
      </c>
      <c r="AU127" s="227" t="s">
        <v>124</v>
      </c>
      <c r="AY127" s="20" t="s">
        <v>180</v>
      </c>
      <c r="BE127" s="228">
        <f>IF(N127="základní",J127,0)</f>
        <v>0</v>
      </c>
      <c r="BF127" s="228">
        <f>IF(N127="snížená",J127,0)</f>
        <v>0</v>
      </c>
      <c r="BG127" s="228">
        <f>IF(N127="zákl. přenesená",J127,0)</f>
        <v>0</v>
      </c>
      <c r="BH127" s="228">
        <f>IF(N127="sníž. přenesená",J127,0)</f>
        <v>0</v>
      </c>
      <c r="BI127" s="228">
        <f>IF(N127="nulová",J127,0)</f>
        <v>0</v>
      </c>
      <c r="BJ127" s="20" t="s">
        <v>81</v>
      </c>
      <c r="BK127" s="228">
        <f>ROUND(I127*H127,2)</f>
        <v>0</v>
      </c>
      <c r="BL127" s="20" t="s">
        <v>279</v>
      </c>
      <c r="BM127" s="227" t="s">
        <v>2216</v>
      </c>
    </row>
    <row r="128" s="2" customFormat="1" ht="16.5" customHeight="1">
      <c r="A128" s="41"/>
      <c r="B128" s="42"/>
      <c r="C128" s="216" t="s">
        <v>418</v>
      </c>
      <c r="D128" s="216" t="s">
        <v>182</v>
      </c>
      <c r="E128" s="217" t="s">
        <v>2217</v>
      </c>
      <c r="F128" s="218" t="s">
        <v>2218</v>
      </c>
      <c r="G128" s="219" t="s">
        <v>350</v>
      </c>
      <c r="H128" s="220">
        <v>8</v>
      </c>
      <c r="I128" s="221"/>
      <c r="J128" s="222">
        <f>ROUND(I128*H128,2)</f>
        <v>0</v>
      </c>
      <c r="K128" s="218" t="s">
        <v>19</v>
      </c>
      <c r="L128" s="47"/>
      <c r="M128" s="223" t="s">
        <v>19</v>
      </c>
      <c r="N128" s="224" t="s">
        <v>45</v>
      </c>
      <c r="O128" s="87"/>
      <c r="P128" s="225">
        <f>O128*H128</f>
        <v>0</v>
      </c>
      <c r="Q128" s="225">
        <v>0</v>
      </c>
      <c r="R128" s="225">
        <f>Q128*H128</f>
        <v>0</v>
      </c>
      <c r="S128" s="225">
        <v>0</v>
      </c>
      <c r="T128" s="226">
        <f>S128*H128</f>
        <v>0</v>
      </c>
      <c r="U128" s="41"/>
      <c r="V128" s="41"/>
      <c r="W128" s="41"/>
      <c r="X128" s="41"/>
      <c r="Y128" s="41"/>
      <c r="Z128" s="41"/>
      <c r="AA128" s="41"/>
      <c r="AB128" s="41"/>
      <c r="AC128" s="41"/>
      <c r="AD128" s="41"/>
      <c r="AE128" s="41"/>
      <c r="AR128" s="227" t="s">
        <v>279</v>
      </c>
      <c r="AT128" s="227" t="s">
        <v>182</v>
      </c>
      <c r="AU128" s="227" t="s">
        <v>124</v>
      </c>
      <c r="AY128" s="20" t="s">
        <v>180</v>
      </c>
      <c r="BE128" s="228">
        <f>IF(N128="základní",J128,0)</f>
        <v>0</v>
      </c>
      <c r="BF128" s="228">
        <f>IF(N128="snížená",J128,0)</f>
        <v>0</v>
      </c>
      <c r="BG128" s="228">
        <f>IF(N128="zákl. přenesená",J128,0)</f>
        <v>0</v>
      </c>
      <c r="BH128" s="228">
        <f>IF(N128="sníž. přenesená",J128,0)</f>
        <v>0</v>
      </c>
      <c r="BI128" s="228">
        <f>IF(N128="nulová",J128,0)</f>
        <v>0</v>
      </c>
      <c r="BJ128" s="20" t="s">
        <v>81</v>
      </c>
      <c r="BK128" s="228">
        <f>ROUND(I128*H128,2)</f>
        <v>0</v>
      </c>
      <c r="BL128" s="20" t="s">
        <v>279</v>
      </c>
      <c r="BM128" s="227" t="s">
        <v>2219</v>
      </c>
    </row>
    <row r="129" s="2" customFormat="1" ht="16.5" customHeight="1">
      <c r="A129" s="41"/>
      <c r="B129" s="42"/>
      <c r="C129" s="216" t="s">
        <v>423</v>
      </c>
      <c r="D129" s="216" t="s">
        <v>182</v>
      </c>
      <c r="E129" s="217" t="s">
        <v>2220</v>
      </c>
      <c r="F129" s="218" t="s">
        <v>2221</v>
      </c>
      <c r="G129" s="219" t="s">
        <v>350</v>
      </c>
      <c r="H129" s="220">
        <v>60</v>
      </c>
      <c r="I129" s="221"/>
      <c r="J129" s="222">
        <f>ROUND(I129*H129,2)</f>
        <v>0</v>
      </c>
      <c r="K129" s="218" t="s">
        <v>19</v>
      </c>
      <c r="L129" s="47"/>
      <c r="M129" s="223" t="s">
        <v>19</v>
      </c>
      <c r="N129" s="224" t="s">
        <v>45</v>
      </c>
      <c r="O129" s="87"/>
      <c r="P129" s="225">
        <f>O129*H129</f>
        <v>0</v>
      </c>
      <c r="Q129" s="225">
        <v>0</v>
      </c>
      <c r="R129" s="225">
        <f>Q129*H129</f>
        <v>0</v>
      </c>
      <c r="S129" s="225">
        <v>0</v>
      </c>
      <c r="T129" s="226">
        <f>S129*H129</f>
        <v>0</v>
      </c>
      <c r="U129" s="41"/>
      <c r="V129" s="41"/>
      <c r="W129" s="41"/>
      <c r="X129" s="41"/>
      <c r="Y129" s="41"/>
      <c r="Z129" s="41"/>
      <c r="AA129" s="41"/>
      <c r="AB129" s="41"/>
      <c r="AC129" s="41"/>
      <c r="AD129" s="41"/>
      <c r="AE129" s="41"/>
      <c r="AR129" s="227" t="s">
        <v>279</v>
      </c>
      <c r="AT129" s="227" t="s">
        <v>182</v>
      </c>
      <c r="AU129" s="227" t="s">
        <v>124</v>
      </c>
      <c r="AY129" s="20" t="s">
        <v>180</v>
      </c>
      <c r="BE129" s="228">
        <f>IF(N129="základní",J129,0)</f>
        <v>0</v>
      </c>
      <c r="BF129" s="228">
        <f>IF(N129="snížená",J129,0)</f>
        <v>0</v>
      </c>
      <c r="BG129" s="228">
        <f>IF(N129="zákl. přenesená",J129,0)</f>
        <v>0</v>
      </c>
      <c r="BH129" s="228">
        <f>IF(N129="sníž. přenesená",J129,0)</f>
        <v>0</v>
      </c>
      <c r="BI129" s="228">
        <f>IF(N129="nulová",J129,0)</f>
        <v>0</v>
      </c>
      <c r="BJ129" s="20" t="s">
        <v>81</v>
      </c>
      <c r="BK129" s="228">
        <f>ROUND(I129*H129,2)</f>
        <v>0</v>
      </c>
      <c r="BL129" s="20" t="s">
        <v>279</v>
      </c>
      <c r="BM129" s="227" t="s">
        <v>2222</v>
      </c>
    </row>
    <row r="130" s="2" customFormat="1" ht="16.5" customHeight="1">
      <c r="A130" s="41"/>
      <c r="B130" s="42"/>
      <c r="C130" s="216" t="s">
        <v>429</v>
      </c>
      <c r="D130" s="216" t="s">
        <v>182</v>
      </c>
      <c r="E130" s="217" t="s">
        <v>2223</v>
      </c>
      <c r="F130" s="218" t="s">
        <v>2224</v>
      </c>
      <c r="G130" s="219" t="s">
        <v>246</v>
      </c>
      <c r="H130" s="220">
        <v>30</v>
      </c>
      <c r="I130" s="221"/>
      <c r="J130" s="222">
        <f>ROUND(I130*H130,2)</f>
        <v>0</v>
      </c>
      <c r="K130" s="218" t="s">
        <v>19</v>
      </c>
      <c r="L130" s="47"/>
      <c r="M130" s="223" t="s">
        <v>19</v>
      </c>
      <c r="N130" s="224" t="s">
        <v>45</v>
      </c>
      <c r="O130" s="87"/>
      <c r="P130" s="225">
        <f>O130*H130</f>
        <v>0</v>
      </c>
      <c r="Q130" s="225">
        <v>0</v>
      </c>
      <c r="R130" s="225">
        <f>Q130*H130</f>
        <v>0</v>
      </c>
      <c r="S130" s="225">
        <v>0</v>
      </c>
      <c r="T130" s="226">
        <f>S130*H130</f>
        <v>0</v>
      </c>
      <c r="U130" s="41"/>
      <c r="V130" s="41"/>
      <c r="W130" s="41"/>
      <c r="X130" s="41"/>
      <c r="Y130" s="41"/>
      <c r="Z130" s="41"/>
      <c r="AA130" s="41"/>
      <c r="AB130" s="41"/>
      <c r="AC130" s="41"/>
      <c r="AD130" s="41"/>
      <c r="AE130" s="41"/>
      <c r="AR130" s="227" t="s">
        <v>279</v>
      </c>
      <c r="AT130" s="227" t="s">
        <v>182</v>
      </c>
      <c r="AU130" s="227" t="s">
        <v>124</v>
      </c>
      <c r="AY130" s="20" t="s">
        <v>180</v>
      </c>
      <c r="BE130" s="228">
        <f>IF(N130="základní",J130,0)</f>
        <v>0</v>
      </c>
      <c r="BF130" s="228">
        <f>IF(N130="snížená",J130,0)</f>
        <v>0</v>
      </c>
      <c r="BG130" s="228">
        <f>IF(N130="zákl. přenesená",J130,0)</f>
        <v>0</v>
      </c>
      <c r="BH130" s="228">
        <f>IF(N130="sníž. přenesená",J130,0)</f>
        <v>0</v>
      </c>
      <c r="BI130" s="228">
        <f>IF(N130="nulová",J130,0)</f>
        <v>0</v>
      </c>
      <c r="BJ130" s="20" t="s">
        <v>81</v>
      </c>
      <c r="BK130" s="228">
        <f>ROUND(I130*H130,2)</f>
        <v>0</v>
      </c>
      <c r="BL130" s="20" t="s">
        <v>279</v>
      </c>
      <c r="BM130" s="227" t="s">
        <v>2225</v>
      </c>
    </row>
    <row r="131" s="2" customFormat="1" ht="16.5" customHeight="1">
      <c r="A131" s="41"/>
      <c r="B131" s="42"/>
      <c r="C131" s="216" t="s">
        <v>436</v>
      </c>
      <c r="D131" s="216" t="s">
        <v>182</v>
      </c>
      <c r="E131" s="217" t="s">
        <v>2226</v>
      </c>
      <c r="F131" s="218" t="s">
        <v>2227</v>
      </c>
      <c r="G131" s="219" t="s">
        <v>246</v>
      </c>
      <c r="H131" s="220">
        <v>8</v>
      </c>
      <c r="I131" s="221"/>
      <c r="J131" s="222">
        <f>ROUND(I131*H131,2)</f>
        <v>0</v>
      </c>
      <c r="K131" s="218" t="s">
        <v>19</v>
      </c>
      <c r="L131" s="47"/>
      <c r="M131" s="223" t="s">
        <v>19</v>
      </c>
      <c r="N131" s="224" t="s">
        <v>45</v>
      </c>
      <c r="O131" s="87"/>
      <c r="P131" s="225">
        <f>O131*H131</f>
        <v>0</v>
      </c>
      <c r="Q131" s="225">
        <v>0</v>
      </c>
      <c r="R131" s="225">
        <f>Q131*H131</f>
        <v>0</v>
      </c>
      <c r="S131" s="225">
        <v>0</v>
      </c>
      <c r="T131" s="226">
        <f>S131*H131</f>
        <v>0</v>
      </c>
      <c r="U131" s="41"/>
      <c r="V131" s="41"/>
      <c r="W131" s="41"/>
      <c r="X131" s="41"/>
      <c r="Y131" s="41"/>
      <c r="Z131" s="41"/>
      <c r="AA131" s="41"/>
      <c r="AB131" s="41"/>
      <c r="AC131" s="41"/>
      <c r="AD131" s="41"/>
      <c r="AE131" s="41"/>
      <c r="AR131" s="227" t="s">
        <v>279</v>
      </c>
      <c r="AT131" s="227" t="s">
        <v>182</v>
      </c>
      <c r="AU131" s="227" t="s">
        <v>124</v>
      </c>
      <c r="AY131" s="20" t="s">
        <v>180</v>
      </c>
      <c r="BE131" s="228">
        <f>IF(N131="základní",J131,0)</f>
        <v>0</v>
      </c>
      <c r="BF131" s="228">
        <f>IF(N131="snížená",J131,0)</f>
        <v>0</v>
      </c>
      <c r="BG131" s="228">
        <f>IF(N131="zákl. přenesená",J131,0)</f>
        <v>0</v>
      </c>
      <c r="BH131" s="228">
        <f>IF(N131="sníž. přenesená",J131,0)</f>
        <v>0</v>
      </c>
      <c r="BI131" s="228">
        <f>IF(N131="nulová",J131,0)</f>
        <v>0</v>
      </c>
      <c r="BJ131" s="20" t="s">
        <v>81</v>
      </c>
      <c r="BK131" s="228">
        <f>ROUND(I131*H131,2)</f>
        <v>0</v>
      </c>
      <c r="BL131" s="20" t="s">
        <v>279</v>
      </c>
      <c r="BM131" s="227" t="s">
        <v>2228</v>
      </c>
    </row>
    <row r="132" s="2" customFormat="1" ht="16.5" customHeight="1">
      <c r="A132" s="41"/>
      <c r="B132" s="42"/>
      <c r="C132" s="216" t="s">
        <v>441</v>
      </c>
      <c r="D132" s="216" t="s">
        <v>182</v>
      </c>
      <c r="E132" s="217" t="s">
        <v>2229</v>
      </c>
      <c r="F132" s="218" t="s">
        <v>2230</v>
      </c>
      <c r="G132" s="219" t="s">
        <v>246</v>
      </c>
      <c r="H132" s="220">
        <v>6</v>
      </c>
      <c r="I132" s="221"/>
      <c r="J132" s="222">
        <f>ROUND(I132*H132,2)</f>
        <v>0</v>
      </c>
      <c r="K132" s="218" t="s">
        <v>19</v>
      </c>
      <c r="L132" s="47"/>
      <c r="M132" s="223" t="s">
        <v>19</v>
      </c>
      <c r="N132" s="224" t="s">
        <v>45</v>
      </c>
      <c r="O132" s="87"/>
      <c r="P132" s="225">
        <f>O132*H132</f>
        <v>0</v>
      </c>
      <c r="Q132" s="225">
        <v>0</v>
      </c>
      <c r="R132" s="225">
        <f>Q132*H132</f>
        <v>0</v>
      </c>
      <c r="S132" s="225">
        <v>0</v>
      </c>
      <c r="T132" s="226">
        <f>S132*H132</f>
        <v>0</v>
      </c>
      <c r="U132" s="41"/>
      <c r="V132" s="41"/>
      <c r="W132" s="41"/>
      <c r="X132" s="41"/>
      <c r="Y132" s="41"/>
      <c r="Z132" s="41"/>
      <c r="AA132" s="41"/>
      <c r="AB132" s="41"/>
      <c r="AC132" s="41"/>
      <c r="AD132" s="41"/>
      <c r="AE132" s="41"/>
      <c r="AR132" s="227" t="s">
        <v>279</v>
      </c>
      <c r="AT132" s="227" t="s">
        <v>182</v>
      </c>
      <c r="AU132" s="227" t="s">
        <v>124</v>
      </c>
      <c r="AY132" s="20" t="s">
        <v>180</v>
      </c>
      <c r="BE132" s="228">
        <f>IF(N132="základní",J132,0)</f>
        <v>0</v>
      </c>
      <c r="BF132" s="228">
        <f>IF(N132="snížená",J132,0)</f>
        <v>0</v>
      </c>
      <c r="BG132" s="228">
        <f>IF(N132="zákl. přenesená",J132,0)</f>
        <v>0</v>
      </c>
      <c r="BH132" s="228">
        <f>IF(N132="sníž. přenesená",J132,0)</f>
        <v>0</v>
      </c>
      <c r="BI132" s="228">
        <f>IF(N132="nulová",J132,0)</f>
        <v>0</v>
      </c>
      <c r="BJ132" s="20" t="s">
        <v>81</v>
      </c>
      <c r="BK132" s="228">
        <f>ROUND(I132*H132,2)</f>
        <v>0</v>
      </c>
      <c r="BL132" s="20" t="s">
        <v>279</v>
      </c>
      <c r="BM132" s="227" t="s">
        <v>2231</v>
      </c>
    </row>
    <row r="133" s="2" customFormat="1" ht="16.5" customHeight="1">
      <c r="A133" s="41"/>
      <c r="B133" s="42"/>
      <c r="C133" s="216" t="s">
        <v>446</v>
      </c>
      <c r="D133" s="216" t="s">
        <v>182</v>
      </c>
      <c r="E133" s="217" t="s">
        <v>2232</v>
      </c>
      <c r="F133" s="218" t="s">
        <v>2233</v>
      </c>
      <c r="G133" s="219" t="s">
        <v>246</v>
      </c>
      <c r="H133" s="220">
        <v>16</v>
      </c>
      <c r="I133" s="221"/>
      <c r="J133" s="222">
        <f>ROUND(I133*H133,2)</f>
        <v>0</v>
      </c>
      <c r="K133" s="218" t="s">
        <v>19</v>
      </c>
      <c r="L133" s="47"/>
      <c r="M133" s="223" t="s">
        <v>19</v>
      </c>
      <c r="N133" s="224" t="s">
        <v>45</v>
      </c>
      <c r="O133" s="87"/>
      <c r="P133" s="225">
        <f>O133*H133</f>
        <v>0</v>
      </c>
      <c r="Q133" s="225">
        <v>0</v>
      </c>
      <c r="R133" s="225">
        <f>Q133*H133</f>
        <v>0</v>
      </c>
      <c r="S133" s="225">
        <v>0</v>
      </c>
      <c r="T133" s="226">
        <f>S133*H133</f>
        <v>0</v>
      </c>
      <c r="U133" s="41"/>
      <c r="V133" s="41"/>
      <c r="W133" s="41"/>
      <c r="X133" s="41"/>
      <c r="Y133" s="41"/>
      <c r="Z133" s="41"/>
      <c r="AA133" s="41"/>
      <c r="AB133" s="41"/>
      <c r="AC133" s="41"/>
      <c r="AD133" s="41"/>
      <c r="AE133" s="41"/>
      <c r="AR133" s="227" t="s">
        <v>279</v>
      </c>
      <c r="AT133" s="227" t="s">
        <v>182</v>
      </c>
      <c r="AU133" s="227" t="s">
        <v>124</v>
      </c>
      <c r="AY133" s="20" t="s">
        <v>180</v>
      </c>
      <c r="BE133" s="228">
        <f>IF(N133="základní",J133,0)</f>
        <v>0</v>
      </c>
      <c r="BF133" s="228">
        <f>IF(N133="snížená",J133,0)</f>
        <v>0</v>
      </c>
      <c r="BG133" s="228">
        <f>IF(N133="zákl. přenesená",J133,0)</f>
        <v>0</v>
      </c>
      <c r="BH133" s="228">
        <f>IF(N133="sníž. přenesená",J133,0)</f>
        <v>0</v>
      </c>
      <c r="BI133" s="228">
        <f>IF(N133="nulová",J133,0)</f>
        <v>0</v>
      </c>
      <c r="BJ133" s="20" t="s">
        <v>81</v>
      </c>
      <c r="BK133" s="228">
        <f>ROUND(I133*H133,2)</f>
        <v>0</v>
      </c>
      <c r="BL133" s="20" t="s">
        <v>279</v>
      </c>
      <c r="BM133" s="227" t="s">
        <v>2234</v>
      </c>
    </row>
    <row r="134" s="2" customFormat="1" ht="16.5" customHeight="1">
      <c r="A134" s="41"/>
      <c r="B134" s="42"/>
      <c r="C134" s="216" t="s">
        <v>451</v>
      </c>
      <c r="D134" s="216" t="s">
        <v>182</v>
      </c>
      <c r="E134" s="217" t="s">
        <v>2235</v>
      </c>
      <c r="F134" s="218" t="s">
        <v>2236</v>
      </c>
      <c r="G134" s="219" t="s">
        <v>246</v>
      </c>
      <c r="H134" s="220">
        <v>50</v>
      </c>
      <c r="I134" s="221"/>
      <c r="J134" s="222">
        <f>ROUND(I134*H134,2)</f>
        <v>0</v>
      </c>
      <c r="K134" s="218" t="s">
        <v>19</v>
      </c>
      <c r="L134" s="47"/>
      <c r="M134" s="223" t="s">
        <v>19</v>
      </c>
      <c r="N134" s="224" t="s">
        <v>45</v>
      </c>
      <c r="O134" s="87"/>
      <c r="P134" s="225">
        <f>O134*H134</f>
        <v>0</v>
      </c>
      <c r="Q134" s="225">
        <v>0</v>
      </c>
      <c r="R134" s="225">
        <f>Q134*H134</f>
        <v>0</v>
      </c>
      <c r="S134" s="225">
        <v>0</v>
      </c>
      <c r="T134" s="226">
        <f>S134*H134</f>
        <v>0</v>
      </c>
      <c r="U134" s="41"/>
      <c r="V134" s="41"/>
      <c r="W134" s="41"/>
      <c r="X134" s="41"/>
      <c r="Y134" s="41"/>
      <c r="Z134" s="41"/>
      <c r="AA134" s="41"/>
      <c r="AB134" s="41"/>
      <c r="AC134" s="41"/>
      <c r="AD134" s="41"/>
      <c r="AE134" s="41"/>
      <c r="AR134" s="227" t="s">
        <v>279</v>
      </c>
      <c r="AT134" s="227" t="s">
        <v>182</v>
      </c>
      <c r="AU134" s="227" t="s">
        <v>124</v>
      </c>
      <c r="AY134" s="20" t="s">
        <v>180</v>
      </c>
      <c r="BE134" s="228">
        <f>IF(N134="základní",J134,0)</f>
        <v>0</v>
      </c>
      <c r="BF134" s="228">
        <f>IF(N134="snížená",J134,0)</f>
        <v>0</v>
      </c>
      <c r="BG134" s="228">
        <f>IF(N134="zákl. přenesená",J134,0)</f>
        <v>0</v>
      </c>
      <c r="BH134" s="228">
        <f>IF(N134="sníž. přenesená",J134,0)</f>
        <v>0</v>
      </c>
      <c r="BI134" s="228">
        <f>IF(N134="nulová",J134,0)</f>
        <v>0</v>
      </c>
      <c r="BJ134" s="20" t="s">
        <v>81</v>
      </c>
      <c r="BK134" s="228">
        <f>ROUND(I134*H134,2)</f>
        <v>0</v>
      </c>
      <c r="BL134" s="20" t="s">
        <v>279</v>
      </c>
      <c r="BM134" s="227" t="s">
        <v>2237</v>
      </c>
    </row>
    <row r="135" s="2" customFormat="1" ht="16.5" customHeight="1">
      <c r="A135" s="41"/>
      <c r="B135" s="42"/>
      <c r="C135" s="278" t="s">
        <v>458</v>
      </c>
      <c r="D135" s="278" t="s">
        <v>330</v>
      </c>
      <c r="E135" s="279" t="s">
        <v>2238</v>
      </c>
      <c r="F135" s="280" t="s">
        <v>2239</v>
      </c>
      <c r="G135" s="281" t="s">
        <v>246</v>
      </c>
      <c r="H135" s="282">
        <v>2</v>
      </c>
      <c r="I135" s="283"/>
      <c r="J135" s="284">
        <f>ROUND(I135*H135,2)</f>
        <v>0</v>
      </c>
      <c r="K135" s="280" t="s">
        <v>19</v>
      </c>
      <c r="L135" s="285"/>
      <c r="M135" s="286" t="s">
        <v>19</v>
      </c>
      <c r="N135" s="287" t="s">
        <v>45</v>
      </c>
      <c r="O135" s="87"/>
      <c r="P135" s="225">
        <f>O135*H135</f>
        <v>0</v>
      </c>
      <c r="Q135" s="225">
        <v>0</v>
      </c>
      <c r="R135" s="225">
        <f>Q135*H135</f>
        <v>0</v>
      </c>
      <c r="S135" s="225">
        <v>0</v>
      </c>
      <c r="T135" s="226">
        <f>S135*H135</f>
        <v>0</v>
      </c>
      <c r="U135" s="41"/>
      <c r="V135" s="41"/>
      <c r="W135" s="41"/>
      <c r="X135" s="41"/>
      <c r="Y135" s="41"/>
      <c r="Z135" s="41"/>
      <c r="AA135" s="41"/>
      <c r="AB135" s="41"/>
      <c r="AC135" s="41"/>
      <c r="AD135" s="41"/>
      <c r="AE135" s="41"/>
      <c r="AR135" s="227" t="s">
        <v>409</v>
      </c>
      <c r="AT135" s="227" t="s">
        <v>330</v>
      </c>
      <c r="AU135" s="227" t="s">
        <v>124</v>
      </c>
      <c r="AY135" s="20" t="s">
        <v>180</v>
      </c>
      <c r="BE135" s="228">
        <f>IF(N135="základní",J135,0)</f>
        <v>0</v>
      </c>
      <c r="BF135" s="228">
        <f>IF(N135="snížená",J135,0)</f>
        <v>0</v>
      </c>
      <c r="BG135" s="228">
        <f>IF(N135="zákl. přenesená",J135,0)</f>
        <v>0</v>
      </c>
      <c r="BH135" s="228">
        <f>IF(N135="sníž. přenesená",J135,0)</f>
        <v>0</v>
      </c>
      <c r="BI135" s="228">
        <f>IF(N135="nulová",J135,0)</f>
        <v>0</v>
      </c>
      <c r="BJ135" s="20" t="s">
        <v>81</v>
      </c>
      <c r="BK135" s="228">
        <f>ROUND(I135*H135,2)</f>
        <v>0</v>
      </c>
      <c r="BL135" s="20" t="s">
        <v>279</v>
      </c>
      <c r="BM135" s="227" t="s">
        <v>2240</v>
      </c>
    </row>
    <row r="136" s="2" customFormat="1" ht="16.5" customHeight="1">
      <c r="A136" s="41"/>
      <c r="B136" s="42"/>
      <c r="C136" s="278" t="s">
        <v>463</v>
      </c>
      <c r="D136" s="278" t="s">
        <v>330</v>
      </c>
      <c r="E136" s="279" t="s">
        <v>2241</v>
      </c>
      <c r="F136" s="280" t="s">
        <v>2242</v>
      </c>
      <c r="G136" s="281" t="s">
        <v>350</v>
      </c>
      <c r="H136" s="282">
        <v>60</v>
      </c>
      <c r="I136" s="283"/>
      <c r="J136" s="284">
        <f>ROUND(I136*H136,2)</f>
        <v>0</v>
      </c>
      <c r="K136" s="280" t="s">
        <v>19</v>
      </c>
      <c r="L136" s="285"/>
      <c r="M136" s="286" t="s">
        <v>19</v>
      </c>
      <c r="N136" s="287" t="s">
        <v>45</v>
      </c>
      <c r="O136" s="87"/>
      <c r="P136" s="225">
        <f>O136*H136</f>
        <v>0</v>
      </c>
      <c r="Q136" s="225">
        <v>0</v>
      </c>
      <c r="R136" s="225">
        <f>Q136*H136</f>
        <v>0</v>
      </c>
      <c r="S136" s="225">
        <v>0</v>
      </c>
      <c r="T136" s="226">
        <f>S136*H136</f>
        <v>0</v>
      </c>
      <c r="U136" s="41"/>
      <c r="V136" s="41"/>
      <c r="W136" s="41"/>
      <c r="X136" s="41"/>
      <c r="Y136" s="41"/>
      <c r="Z136" s="41"/>
      <c r="AA136" s="41"/>
      <c r="AB136" s="41"/>
      <c r="AC136" s="41"/>
      <c r="AD136" s="41"/>
      <c r="AE136" s="41"/>
      <c r="AR136" s="227" t="s">
        <v>409</v>
      </c>
      <c r="AT136" s="227" t="s">
        <v>330</v>
      </c>
      <c r="AU136" s="227" t="s">
        <v>124</v>
      </c>
      <c r="AY136" s="20" t="s">
        <v>180</v>
      </c>
      <c r="BE136" s="228">
        <f>IF(N136="základní",J136,0)</f>
        <v>0</v>
      </c>
      <c r="BF136" s="228">
        <f>IF(N136="snížená",J136,0)</f>
        <v>0</v>
      </c>
      <c r="BG136" s="228">
        <f>IF(N136="zákl. přenesená",J136,0)</f>
        <v>0</v>
      </c>
      <c r="BH136" s="228">
        <f>IF(N136="sníž. přenesená",J136,0)</f>
        <v>0</v>
      </c>
      <c r="BI136" s="228">
        <f>IF(N136="nulová",J136,0)</f>
        <v>0</v>
      </c>
      <c r="BJ136" s="20" t="s">
        <v>81</v>
      </c>
      <c r="BK136" s="228">
        <f>ROUND(I136*H136,2)</f>
        <v>0</v>
      </c>
      <c r="BL136" s="20" t="s">
        <v>279</v>
      </c>
      <c r="BM136" s="227" t="s">
        <v>2243</v>
      </c>
    </row>
    <row r="137" s="2" customFormat="1" ht="16.5" customHeight="1">
      <c r="A137" s="41"/>
      <c r="B137" s="42"/>
      <c r="C137" s="278" t="s">
        <v>468</v>
      </c>
      <c r="D137" s="278" t="s">
        <v>330</v>
      </c>
      <c r="E137" s="279" t="s">
        <v>2244</v>
      </c>
      <c r="F137" s="280" t="s">
        <v>2215</v>
      </c>
      <c r="G137" s="281" t="s">
        <v>350</v>
      </c>
      <c r="H137" s="282">
        <v>50</v>
      </c>
      <c r="I137" s="283"/>
      <c r="J137" s="284">
        <f>ROUND(I137*H137,2)</f>
        <v>0</v>
      </c>
      <c r="K137" s="280" t="s">
        <v>19</v>
      </c>
      <c r="L137" s="285"/>
      <c r="M137" s="286" t="s">
        <v>19</v>
      </c>
      <c r="N137" s="287" t="s">
        <v>45</v>
      </c>
      <c r="O137" s="87"/>
      <c r="P137" s="225">
        <f>O137*H137</f>
        <v>0</v>
      </c>
      <c r="Q137" s="225">
        <v>0</v>
      </c>
      <c r="R137" s="225">
        <f>Q137*H137</f>
        <v>0</v>
      </c>
      <c r="S137" s="225">
        <v>0</v>
      </c>
      <c r="T137" s="226">
        <f>S137*H137</f>
        <v>0</v>
      </c>
      <c r="U137" s="41"/>
      <c r="V137" s="41"/>
      <c r="W137" s="41"/>
      <c r="X137" s="41"/>
      <c r="Y137" s="41"/>
      <c r="Z137" s="41"/>
      <c r="AA137" s="41"/>
      <c r="AB137" s="41"/>
      <c r="AC137" s="41"/>
      <c r="AD137" s="41"/>
      <c r="AE137" s="41"/>
      <c r="AR137" s="227" t="s">
        <v>409</v>
      </c>
      <c r="AT137" s="227" t="s">
        <v>330</v>
      </c>
      <c r="AU137" s="227" t="s">
        <v>124</v>
      </c>
      <c r="AY137" s="20" t="s">
        <v>180</v>
      </c>
      <c r="BE137" s="228">
        <f>IF(N137="základní",J137,0)</f>
        <v>0</v>
      </c>
      <c r="BF137" s="228">
        <f>IF(N137="snížená",J137,0)</f>
        <v>0</v>
      </c>
      <c r="BG137" s="228">
        <f>IF(N137="zákl. přenesená",J137,0)</f>
        <v>0</v>
      </c>
      <c r="BH137" s="228">
        <f>IF(N137="sníž. přenesená",J137,0)</f>
        <v>0</v>
      </c>
      <c r="BI137" s="228">
        <f>IF(N137="nulová",J137,0)</f>
        <v>0</v>
      </c>
      <c r="BJ137" s="20" t="s">
        <v>81</v>
      </c>
      <c r="BK137" s="228">
        <f>ROUND(I137*H137,2)</f>
        <v>0</v>
      </c>
      <c r="BL137" s="20" t="s">
        <v>279</v>
      </c>
      <c r="BM137" s="227" t="s">
        <v>2245</v>
      </c>
    </row>
    <row r="138" s="2" customFormat="1" ht="16.5" customHeight="1">
      <c r="A138" s="41"/>
      <c r="B138" s="42"/>
      <c r="C138" s="278" t="s">
        <v>474</v>
      </c>
      <c r="D138" s="278" t="s">
        <v>330</v>
      </c>
      <c r="E138" s="279" t="s">
        <v>2246</v>
      </c>
      <c r="F138" s="280" t="s">
        <v>2218</v>
      </c>
      <c r="G138" s="281" t="s">
        <v>350</v>
      </c>
      <c r="H138" s="282">
        <v>8</v>
      </c>
      <c r="I138" s="283"/>
      <c r="J138" s="284">
        <f>ROUND(I138*H138,2)</f>
        <v>0</v>
      </c>
      <c r="K138" s="280" t="s">
        <v>19</v>
      </c>
      <c r="L138" s="285"/>
      <c r="M138" s="286" t="s">
        <v>19</v>
      </c>
      <c r="N138" s="287" t="s">
        <v>45</v>
      </c>
      <c r="O138" s="87"/>
      <c r="P138" s="225">
        <f>O138*H138</f>
        <v>0</v>
      </c>
      <c r="Q138" s="225">
        <v>0</v>
      </c>
      <c r="R138" s="225">
        <f>Q138*H138</f>
        <v>0</v>
      </c>
      <c r="S138" s="225">
        <v>0</v>
      </c>
      <c r="T138" s="226">
        <f>S138*H138</f>
        <v>0</v>
      </c>
      <c r="U138" s="41"/>
      <c r="V138" s="41"/>
      <c r="W138" s="41"/>
      <c r="X138" s="41"/>
      <c r="Y138" s="41"/>
      <c r="Z138" s="41"/>
      <c r="AA138" s="41"/>
      <c r="AB138" s="41"/>
      <c r="AC138" s="41"/>
      <c r="AD138" s="41"/>
      <c r="AE138" s="41"/>
      <c r="AR138" s="227" t="s">
        <v>409</v>
      </c>
      <c r="AT138" s="227" t="s">
        <v>330</v>
      </c>
      <c r="AU138" s="227" t="s">
        <v>124</v>
      </c>
      <c r="AY138" s="20" t="s">
        <v>180</v>
      </c>
      <c r="BE138" s="228">
        <f>IF(N138="základní",J138,0)</f>
        <v>0</v>
      </c>
      <c r="BF138" s="228">
        <f>IF(N138="snížená",J138,0)</f>
        <v>0</v>
      </c>
      <c r="BG138" s="228">
        <f>IF(N138="zákl. přenesená",J138,0)</f>
        <v>0</v>
      </c>
      <c r="BH138" s="228">
        <f>IF(N138="sníž. přenesená",J138,0)</f>
        <v>0</v>
      </c>
      <c r="BI138" s="228">
        <f>IF(N138="nulová",J138,0)</f>
        <v>0</v>
      </c>
      <c r="BJ138" s="20" t="s">
        <v>81</v>
      </c>
      <c r="BK138" s="228">
        <f>ROUND(I138*H138,2)</f>
        <v>0</v>
      </c>
      <c r="BL138" s="20" t="s">
        <v>279</v>
      </c>
      <c r="BM138" s="227" t="s">
        <v>2247</v>
      </c>
    </row>
    <row r="139" s="2" customFormat="1" ht="16.5" customHeight="1">
      <c r="A139" s="41"/>
      <c r="B139" s="42"/>
      <c r="C139" s="278" t="s">
        <v>479</v>
      </c>
      <c r="D139" s="278" t="s">
        <v>330</v>
      </c>
      <c r="E139" s="279" t="s">
        <v>2248</v>
      </c>
      <c r="F139" s="280" t="s">
        <v>2233</v>
      </c>
      <c r="G139" s="281" t="s">
        <v>246</v>
      </c>
      <c r="H139" s="282">
        <v>16</v>
      </c>
      <c r="I139" s="283"/>
      <c r="J139" s="284">
        <f>ROUND(I139*H139,2)</f>
        <v>0</v>
      </c>
      <c r="K139" s="280" t="s">
        <v>19</v>
      </c>
      <c r="L139" s="285"/>
      <c r="M139" s="286" t="s">
        <v>19</v>
      </c>
      <c r="N139" s="287" t="s">
        <v>45</v>
      </c>
      <c r="O139" s="87"/>
      <c r="P139" s="225">
        <f>O139*H139</f>
        <v>0</v>
      </c>
      <c r="Q139" s="225">
        <v>0</v>
      </c>
      <c r="R139" s="225">
        <f>Q139*H139</f>
        <v>0</v>
      </c>
      <c r="S139" s="225">
        <v>0</v>
      </c>
      <c r="T139" s="226">
        <f>S139*H139</f>
        <v>0</v>
      </c>
      <c r="U139" s="41"/>
      <c r="V139" s="41"/>
      <c r="W139" s="41"/>
      <c r="X139" s="41"/>
      <c r="Y139" s="41"/>
      <c r="Z139" s="41"/>
      <c r="AA139" s="41"/>
      <c r="AB139" s="41"/>
      <c r="AC139" s="41"/>
      <c r="AD139" s="41"/>
      <c r="AE139" s="41"/>
      <c r="AR139" s="227" t="s">
        <v>409</v>
      </c>
      <c r="AT139" s="227" t="s">
        <v>330</v>
      </c>
      <c r="AU139" s="227" t="s">
        <v>124</v>
      </c>
      <c r="AY139" s="20" t="s">
        <v>180</v>
      </c>
      <c r="BE139" s="228">
        <f>IF(N139="základní",J139,0)</f>
        <v>0</v>
      </c>
      <c r="BF139" s="228">
        <f>IF(N139="snížená",J139,0)</f>
        <v>0</v>
      </c>
      <c r="BG139" s="228">
        <f>IF(N139="zákl. přenesená",J139,0)</f>
        <v>0</v>
      </c>
      <c r="BH139" s="228">
        <f>IF(N139="sníž. přenesená",J139,0)</f>
        <v>0</v>
      </c>
      <c r="BI139" s="228">
        <f>IF(N139="nulová",J139,0)</f>
        <v>0</v>
      </c>
      <c r="BJ139" s="20" t="s">
        <v>81</v>
      </c>
      <c r="BK139" s="228">
        <f>ROUND(I139*H139,2)</f>
        <v>0</v>
      </c>
      <c r="BL139" s="20" t="s">
        <v>279</v>
      </c>
      <c r="BM139" s="227" t="s">
        <v>2249</v>
      </c>
    </row>
    <row r="140" s="2" customFormat="1" ht="16.5" customHeight="1">
      <c r="A140" s="41"/>
      <c r="B140" s="42"/>
      <c r="C140" s="278" t="s">
        <v>484</v>
      </c>
      <c r="D140" s="278" t="s">
        <v>330</v>
      </c>
      <c r="E140" s="279" t="s">
        <v>2250</v>
      </c>
      <c r="F140" s="280" t="s">
        <v>2236</v>
      </c>
      <c r="G140" s="281" t="s">
        <v>246</v>
      </c>
      <c r="H140" s="282">
        <v>50</v>
      </c>
      <c r="I140" s="283"/>
      <c r="J140" s="284">
        <f>ROUND(I140*H140,2)</f>
        <v>0</v>
      </c>
      <c r="K140" s="280" t="s">
        <v>19</v>
      </c>
      <c r="L140" s="285"/>
      <c r="M140" s="286" t="s">
        <v>19</v>
      </c>
      <c r="N140" s="287" t="s">
        <v>45</v>
      </c>
      <c r="O140" s="87"/>
      <c r="P140" s="225">
        <f>O140*H140</f>
        <v>0</v>
      </c>
      <c r="Q140" s="225">
        <v>0</v>
      </c>
      <c r="R140" s="225">
        <f>Q140*H140</f>
        <v>0</v>
      </c>
      <c r="S140" s="225">
        <v>0</v>
      </c>
      <c r="T140" s="226">
        <f>S140*H140</f>
        <v>0</v>
      </c>
      <c r="U140" s="41"/>
      <c r="V140" s="41"/>
      <c r="W140" s="41"/>
      <c r="X140" s="41"/>
      <c r="Y140" s="41"/>
      <c r="Z140" s="41"/>
      <c r="AA140" s="41"/>
      <c r="AB140" s="41"/>
      <c r="AC140" s="41"/>
      <c r="AD140" s="41"/>
      <c r="AE140" s="41"/>
      <c r="AR140" s="227" t="s">
        <v>409</v>
      </c>
      <c r="AT140" s="227" t="s">
        <v>330</v>
      </c>
      <c r="AU140" s="227" t="s">
        <v>124</v>
      </c>
      <c r="AY140" s="20" t="s">
        <v>180</v>
      </c>
      <c r="BE140" s="228">
        <f>IF(N140="základní",J140,0)</f>
        <v>0</v>
      </c>
      <c r="BF140" s="228">
        <f>IF(N140="snížená",J140,0)</f>
        <v>0</v>
      </c>
      <c r="BG140" s="228">
        <f>IF(N140="zákl. přenesená",J140,0)</f>
        <v>0</v>
      </c>
      <c r="BH140" s="228">
        <f>IF(N140="sníž. přenesená",J140,0)</f>
        <v>0</v>
      </c>
      <c r="BI140" s="228">
        <f>IF(N140="nulová",J140,0)</f>
        <v>0</v>
      </c>
      <c r="BJ140" s="20" t="s">
        <v>81</v>
      </c>
      <c r="BK140" s="228">
        <f>ROUND(I140*H140,2)</f>
        <v>0</v>
      </c>
      <c r="BL140" s="20" t="s">
        <v>279</v>
      </c>
      <c r="BM140" s="227" t="s">
        <v>2251</v>
      </c>
    </row>
    <row r="141" s="2" customFormat="1" ht="16.5" customHeight="1">
      <c r="A141" s="41"/>
      <c r="B141" s="42"/>
      <c r="C141" s="278" t="s">
        <v>488</v>
      </c>
      <c r="D141" s="278" t="s">
        <v>330</v>
      </c>
      <c r="E141" s="279" t="s">
        <v>2252</v>
      </c>
      <c r="F141" s="280" t="s">
        <v>2253</v>
      </c>
      <c r="G141" s="281" t="s">
        <v>246</v>
      </c>
      <c r="H141" s="282">
        <v>4</v>
      </c>
      <c r="I141" s="283"/>
      <c r="J141" s="284">
        <f>ROUND(I141*H141,2)</f>
        <v>0</v>
      </c>
      <c r="K141" s="280" t="s">
        <v>19</v>
      </c>
      <c r="L141" s="285"/>
      <c r="M141" s="286" t="s">
        <v>19</v>
      </c>
      <c r="N141" s="287" t="s">
        <v>45</v>
      </c>
      <c r="O141" s="87"/>
      <c r="P141" s="225">
        <f>O141*H141</f>
        <v>0</v>
      </c>
      <c r="Q141" s="225">
        <v>0</v>
      </c>
      <c r="R141" s="225">
        <f>Q141*H141</f>
        <v>0</v>
      </c>
      <c r="S141" s="225">
        <v>0</v>
      </c>
      <c r="T141" s="226">
        <f>S141*H141</f>
        <v>0</v>
      </c>
      <c r="U141" s="41"/>
      <c r="V141" s="41"/>
      <c r="W141" s="41"/>
      <c r="X141" s="41"/>
      <c r="Y141" s="41"/>
      <c r="Z141" s="41"/>
      <c r="AA141" s="41"/>
      <c r="AB141" s="41"/>
      <c r="AC141" s="41"/>
      <c r="AD141" s="41"/>
      <c r="AE141" s="41"/>
      <c r="AR141" s="227" t="s">
        <v>409</v>
      </c>
      <c r="AT141" s="227" t="s">
        <v>330</v>
      </c>
      <c r="AU141" s="227" t="s">
        <v>124</v>
      </c>
      <c r="AY141" s="20" t="s">
        <v>180</v>
      </c>
      <c r="BE141" s="228">
        <f>IF(N141="základní",J141,0)</f>
        <v>0</v>
      </c>
      <c r="BF141" s="228">
        <f>IF(N141="snížená",J141,0)</f>
        <v>0</v>
      </c>
      <c r="BG141" s="228">
        <f>IF(N141="zákl. přenesená",J141,0)</f>
        <v>0</v>
      </c>
      <c r="BH141" s="228">
        <f>IF(N141="sníž. přenesená",J141,0)</f>
        <v>0</v>
      </c>
      <c r="BI141" s="228">
        <f>IF(N141="nulová",J141,0)</f>
        <v>0</v>
      </c>
      <c r="BJ141" s="20" t="s">
        <v>81</v>
      </c>
      <c r="BK141" s="228">
        <f>ROUND(I141*H141,2)</f>
        <v>0</v>
      </c>
      <c r="BL141" s="20" t="s">
        <v>279</v>
      </c>
      <c r="BM141" s="227" t="s">
        <v>2254</v>
      </c>
    </row>
    <row r="142" s="2" customFormat="1" ht="16.5" customHeight="1">
      <c r="A142" s="41"/>
      <c r="B142" s="42"/>
      <c r="C142" s="278" t="s">
        <v>492</v>
      </c>
      <c r="D142" s="278" t="s">
        <v>330</v>
      </c>
      <c r="E142" s="279" t="s">
        <v>2255</v>
      </c>
      <c r="F142" s="280" t="s">
        <v>2256</v>
      </c>
      <c r="G142" s="281" t="s">
        <v>246</v>
      </c>
      <c r="H142" s="282">
        <v>4</v>
      </c>
      <c r="I142" s="283"/>
      <c r="J142" s="284">
        <f>ROUND(I142*H142,2)</f>
        <v>0</v>
      </c>
      <c r="K142" s="280" t="s">
        <v>19</v>
      </c>
      <c r="L142" s="285"/>
      <c r="M142" s="286" t="s">
        <v>19</v>
      </c>
      <c r="N142" s="287" t="s">
        <v>45</v>
      </c>
      <c r="O142" s="87"/>
      <c r="P142" s="225">
        <f>O142*H142</f>
        <v>0</v>
      </c>
      <c r="Q142" s="225">
        <v>0</v>
      </c>
      <c r="R142" s="225">
        <f>Q142*H142</f>
        <v>0</v>
      </c>
      <c r="S142" s="225">
        <v>0</v>
      </c>
      <c r="T142" s="226">
        <f>S142*H142</f>
        <v>0</v>
      </c>
      <c r="U142" s="41"/>
      <c r="V142" s="41"/>
      <c r="W142" s="41"/>
      <c r="X142" s="41"/>
      <c r="Y142" s="41"/>
      <c r="Z142" s="41"/>
      <c r="AA142" s="41"/>
      <c r="AB142" s="41"/>
      <c r="AC142" s="41"/>
      <c r="AD142" s="41"/>
      <c r="AE142" s="41"/>
      <c r="AR142" s="227" t="s">
        <v>409</v>
      </c>
      <c r="AT142" s="227" t="s">
        <v>330</v>
      </c>
      <c r="AU142" s="227" t="s">
        <v>124</v>
      </c>
      <c r="AY142" s="20" t="s">
        <v>180</v>
      </c>
      <c r="BE142" s="228">
        <f>IF(N142="základní",J142,0)</f>
        <v>0</v>
      </c>
      <c r="BF142" s="228">
        <f>IF(N142="snížená",J142,0)</f>
        <v>0</v>
      </c>
      <c r="BG142" s="228">
        <f>IF(N142="zákl. přenesená",J142,0)</f>
        <v>0</v>
      </c>
      <c r="BH142" s="228">
        <f>IF(N142="sníž. přenesená",J142,0)</f>
        <v>0</v>
      </c>
      <c r="BI142" s="228">
        <f>IF(N142="nulová",J142,0)</f>
        <v>0</v>
      </c>
      <c r="BJ142" s="20" t="s">
        <v>81</v>
      </c>
      <c r="BK142" s="228">
        <f>ROUND(I142*H142,2)</f>
        <v>0</v>
      </c>
      <c r="BL142" s="20" t="s">
        <v>279</v>
      </c>
      <c r="BM142" s="227" t="s">
        <v>2257</v>
      </c>
    </row>
    <row r="143" s="2" customFormat="1" ht="16.5" customHeight="1">
      <c r="A143" s="41"/>
      <c r="B143" s="42"/>
      <c r="C143" s="278" t="s">
        <v>497</v>
      </c>
      <c r="D143" s="278" t="s">
        <v>330</v>
      </c>
      <c r="E143" s="279" t="s">
        <v>2258</v>
      </c>
      <c r="F143" s="280" t="s">
        <v>2259</v>
      </c>
      <c r="G143" s="281" t="s">
        <v>246</v>
      </c>
      <c r="H143" s="282">
        <v>30</v>
      </c>
      <c r="I143" s="283"/>
      <c r="J143" s="284">
        <f>ROUND(I143*H143,2)</f>
        <v>0</v>
      </c>
      <c r="K143" s="280" t="s">
        <v>19</v>
      </c>
      <c r="L143" s="285"/>
      <c r="M143" s="286" t="s">
        <v>19</v>
      </c>
      <c r="N143" s="287" t="s">
        <v>45</v>
      </c>
      <c r="O143" s="87"/>
      <c r="P143" s="225">
        <f>O143*H143</f>
        <v>0</v>
      </c>
      <c r="Q143" s="225">
        <v>0</v>
      </c>
      <c r="R143" s="225">
        <f>Q143*H143</f>
        <v>0</v>
      </c>
      <c r="S143" s="225">
        <v>0</v>
      </c>
      <c r="T143" s="226">
        <f>S143*H143</f>
        <v>0</v>
      </c>
      <c r="U143" s="41"/>
      <c r="V143" s="41"/>
      <c r="W143" s="41"/>
      <c r="X143" s="41"/>
      <c r="Y143" s="41"/>
      <c r="Z143" s="41"/>
      <c r="AA143" s="41"/>
      <c r="AB143" s="41"/>
      <c r="AC143" s="41"/>
      <c r="AD143" s="41"/>
      <c r="AE143" s="41"/>
      <c r="AR143" s="227" t="s">
        <v>409</v>
      </c>
      <c r="AT143" s="227" t="s">
        <v>330</v>
      </c>
      <c r="AU143" s="227" t="s">
        <v>124</v>
      </c>
      <c r="AY143" s="20" t="s">
        <v>180</v>
      </c>
      <c r="BE143" s="228">
        <f>IF(N143="základní",J143,0)</f>
        <v>0</v>
      </c>
      <c r="BF143" s="228">
        <f>IF(N143="snížená",J143,0)</f>
        <v>0</v>
      </c>
      <c r="BG143" s="228">
        <f>IF(N143="zákl. přenesená",J143,0)</f>
        <v>0</v>
      </c>
      <c r="BH143" s="228">
        <f>IF(N143="sníž. přenesená",J143,0)</f>
        <v>0</v>
      </c>
      <c r="BI143" s="228">
        <f>IF(N143="nulová",J143,0)</f>
        <v>0</v>
      </c>
      <c r="BJ143" s="20" t="s">
        <v>81</v>
      </c>
      <c r="BK143" s="228">
        <f>ROUND(I143*H143,2)</f>
        <v>0</v>
      </c>
      <c r="BL143" s="20" t="s">
        <v>279</v>
      </c>
      <c r="BM143" s="227" t="s">
        <v>2260</v>
      </c>
    </row>
    <row r="144" s="12" customFormat="1" ht="20.88" customHeight="1">
      <c r="A144" s="12"/>
      <c r="B144" s="200"/>
      <c r="C144" s="201"/>
      <c r="D144" s="202" t="s">
        <v>73</v>
      </c>
      <c r="E144" s="214" t="s">
        <v>2261</v>
      </c>
      <c r="F144" s="214" t="s">
        <v>2262</v>
      </c>
      <c r="G144" s="201"/>
      <c r="H144" s="201"/>
      <c r="I144" s="204"/>
      <c r="J144" s="215">
        <f>BK144</f>
        <v>0</v>
      </c>
      <c r="K144" s="201"/>
      <c r="L144" s="206"/>
      <c r="M144" s="207"/>
      <c r="N144" s="208"/>
      <c r="O144" s="208"/>
      <c r="P144" s="209">
        <f>SUM(P145:P151)</f>
        <v>0</v>
      </c>
      <c r="Q144" s="208"/>
      <c r="R144" s="209">
        <f>SUM(R145:R151)</f>
        <v>0</v>
      </c>
      <c r="S144" s="208"/>
      <c r="T144" s="210">
        <f>SUM(T145:T151)</f>
        <v>0</v>
      </c>
      <c r="U144" s="12"/>
      <c r="V144" s="12"/>
      <c r="W144" s="12"/>
      <c r="X144" s="12"/>
      <c r="Y144" s="12"/>
      <c r="Z144" s="12"/>
      <c r="AA144" s="12"/>
      <c r="AB144" s="12"/>
      <c r="AC144" s="12"/>
      <c r="AD144" s="12"/>
      <c r="AE144" s="12"/>
      <c r="AR144" s="211" t="s">
        <v>83</v>
      </c>
      <c r="AT144" s="212" t="s">
        <v>73</v>
      </c>
      <c r="AU144" s="212" t="s">
        <v>83</v>
      </c>
      <c r="AY144" s="211" t="s">
        <v>180</v>
      </c>
      <c r="BK144" s="213">
        <f>SUM(BK145:BK151)</f>
        <v>0</v>
      </c>
    </row>
    <row r="145" s="2" customFormat="1" ht="16.5" customHeight="1">
      <c r="A145" s="41"/>
      <c r="B145" s="42"/>
      <c r="C145" s="278" t="s">
        <v>502</v>
      </c>
      <c r="D145" s="278" t="s">
        <v>330</v>
      </c>
      <c r="E145" s="279" t="s">
        <v>2263</v>
      </c>
      <c r="F145" s="280" t="s">
        <v>2264</v>
      </c>
      <c r="G145" s="281" t="s">
        <v>246</v>
      </c>
      <c r="H145" s="282">
        <v>4</v>
      </c>
      <c r="I145" s="283"/>
      <c r="J145" s="284">
        <f>ROUND(I145*H145,2)</f>
        <v>0</v>
      </c>
      <c r="K145" s="280" t="s">
        <v>19</v>
      </c>
      <c r="L145" s="285"/>
      <c r="M145" s="286" t="s">
        <v>19</v>
      </c>
      <c r="N145" s="287" t="s">
        <v>45</v>
      </c>
      <c r="O145" s="87"/>
      <c r="P145" s="225">
        <f>O145*H145</f>
        <v>0</v>
      </c>
      <c r="Q145" s="225">
        <v>0</v>
      </c>
      <c r="R145" s="225">
        <f>Q145*H145</f>
        <v>0</v>
      </c>
      <c r="S145" s="225">
        <v>0</v>
      </c>
      <c r="T145" s="226">
        <f>S145*H145</f>
        <v>0</v>
      </c>
      <c r="U145" s="41"/>
      <c r="V145" s="41"/>
      <c r="W145" s="41"/>
      <c r="X145" s="41"/>
      <c r="Y145" s="41"/>
      <c r="Z145" s="41"/>
      <c r="AA145" s="41"/>
      <c r="AB145" s="41"/>
      <c r="AC145" s="41"/>
      <c r="AD145" s="41"/>
      <c r="AE145" s="41"/>
      <c r="AR145" s="227" t="s">
        <v>409</v>
      </c>
      <c r="AT145" s="227" t="s">
        <v>330</v>
      </c>
      <c r="AU145" s="227" t="s">
        <v>124</v>
      </c>
      <c r="AY145" s="20" t="s">
        <v>180</v>
      </c>
      <c r="BE145" s="228">
        <f>IF(N145="základní",J145,0)</f>
        <v>0</v>
      </c>
      <c r="BF145" s="228">
        <f>IF(N145="snížená",J145,0)</f>
        <v>0</v>
      </c>
      <c r="BG145" s="228">
        <f>IF(N145="zákl. přenesená",J145,0)</f>
        <v>0</v>
      </c>
      <c r="BH145" s="228">
        <f>IF(N145="sníž. přenesená",J145,0)</f>
        <v>0</v>
      </c>
      <c r="BI145" s="228">
        <f>IF(N145="nulová",J145,0)</f>
        <v>0</v>
      </c>
      <c r="BJ145" s="20" t="s">
        <v>81</v>
      </c>
      <c r="BK145" s="228">
        <f>ROUND(I145*H145,2)</f>
        <v>0</v>
      </c>
      <c r="BL145" s="20" t="s">
        <v>279</v>
      </c>
      <c r="BM145" s="227" t="s">
        <v>2265</v>
      </c>
    </row>
    <row r="146" s="2" customFormat="1" ht="24.15" customHeight="1">
      <c r="A146" s="41"/>
      <c r="B146" s="42"/>
      <c r="C146" s="278" t="s">
        <v>509</v>
      </c>
      <c r="D146" s="278" t="s">
        <v>330</v>
      </c>
      <c r="E146" s="279" t="s">
        <v>2266</v>
      </c>
      <c r="F146" s="280" t="s">
        <v>2267</v>
      </c>
      <c r="G146" s="281" t="s">
        <v>2268</v>
      </c>
      <c r="H146" s="282">
        <v>1</v>
      </c>
      <c r="I146" s="283"/>
      <c r="J146" s="284">
        <f>ROUND(I146*H146,2)</f>
        <v>0</v>
      </c>
      <c r="K146" s="280" t="s">
        <v>19</v>
      </c>
      <c r="L146" s="285"/>
      <c r="M146" s="286" t="s">
        <v>19</v>
      </c>
      <c r="N146" s="287" t="s">
        <v>45</v>
      </c>
      <c r="O146" s="87"/>
      <c r="P146" s="225">
        <f>O146*H146</f>
        <v>0</v>
      </c>
      <c r="Q146" s="225">
        <v>0</v>
      </c>
      <c r="R146" s="225">
        <f>Q146*H146</f>
        <v>0</v>
      </c>
      <c r="S146" s="225">
        <v>0</v>
      </c>
      <c r="T146" s="226">
        <f>S146*H146</f>
        <v>0</v>
      </c>
      <c r="U146" s="41"/>
      <c r="V146" s="41"/>
      <c r="W146" s="41"/>
      <c r="X146" s="41"/>
      <c r="Y146" s="41"/>
      <c r="Z146" s="41"/>
      <c r="AA146" s="41"/>
      <c r="AB146" s="41"/>
      <c r="AC146" s="41"/>
      <c r="AD146" s="41"/>
      <c r="AE146" s="41"/>
      <c r="AR146" s="227" t="s">
        <v>409</v>
      </c>
      <c r="AT146" s="227" t="s">
        <v>330</v>
      </c>
      <c r="AU146" s="227" t="s">
        <v>124</v>
      </c>
      <c r="AY146" s="20" t="s">
        <v>180</v>
      </c>
      <c r="BE146" s="228">
        <f>IF(N146="základní",J146,0)</f>
        <v>0</v>
      </c>
      <c r="BF146" s="228">
        <f>IF(N146="snížená",J146,0)</f>
        <v>0</v>
      </c>
      <c r="BG146" s="228">
        <f>IF(N146="zákl. přenesená",J146,0)</f>
        <v>0</v>
      </c>
      <c r="BH146" s="228">
        <f>IF(N146="sníž. přenesená",J146,0)</f>
        <v>0</v>
      </c>
      <c r="BI146" s="228">
        <f>IF(N146="nulová",J146,0)</f>
        <v>0</v>
      </c>
      <c r="BJ146" s="20" t="s">
        <v>81</v>
      </c>
      <c r="BK146" s="228">
        <f>ROUND(I146*H146,2)</f>
        <v>0</v>
      </c>
      <c r="BL146" s="20" t="s">
        <v>279</v>
      </c>
      <c r="BM146" s="227" t="s">
        <v>2269</v>
      </c>
    </row>
    <row r="147" s="2" customFormat="1" ht="24.15" customHeight="1">
      <c r="A147" s="41"/>
      <c r="B147" s="42"/>
      <c r="C147" s="278" t="s">
        <v>515</v>
      </c>
      <c r="D147" s="278" t="s">
        <v>330</v>
      </c>
      <c r="E147" s="279" t="s">
        <v>2270</v>
      </c>
      <c r="F147" s="280" t="s">
        <v>2271</v>
      </c>
      <c r="G147" s="281" t="s">
        <v>2268</v>
      </c>
      <c r="H147" s="282">
        <v>1</v>
      </c>
      <c r="I147" s="283"/>
      <c r="J147" s="284">
        <f>ROUND(I147*H147,2)</f>
        <v>0</v>
      </c>
      <c r="K147" s="280" t="s">
        <v>19</v>
      </c>
      <c r="L147" s="285"/>
      <c r="M147" s="286" t="s">
        <v>19</v>
      </c>
      <c r="N147" s="287" t="s">
        <v>45</v>
      </c>
      <c r="O147" s="87"/>
      <c r="P147" s="225">
        <f>O147*H147</f>
        <v>0</v>
      </c>
      <c r="Q147" s="225">
        <v>0</v>
      </c>
      <c r="R147" s="225">
        <f>Q147*H147</f>
        <v>0</v>
      </c>
      <c r="S147" s="225">
        <v>0</v>
      </c>
      <c r="T147" s="226">
        <f>S147*H147</f>
        <v>0</v>
      </c>
      <c r="U147" s="41"/>
      <c r="V147" s="41"/>
      <c r="W147" s="41"/>
      <c r="X147" s="41"/>
      <c r="Y147" s="41"/>
      <c r="Z147" s="41"/>
      <c r="AA147" s="41"/>
      <c r="AB147" s="41"/>
      <c r="AC147" s="41"/>
      <c r="AD147" s="41"/>
      <c r="AE147" s="41"/>
      <c r="AR147" s="227" t="s">
        <v>409</v>
      </c>
      <c r="AT147" s="227" t="s">
        <v>330</v>
      </c>
      <c r="AU147" s="227" t="s">
        <v>124</v>
      </c>
      <c r="AY147" s="20" t="s">
        <v>180</v>
      </c>
      <c r="BE147" s="228">
        <f>IF(N147="základní",J147,0)</f>
        <v>0</v>
      </c>
      <c r="BF147" s="228">
        <f>IF(N147="snížená",J147,0)</f>
        <v>0</v>
      </c>
      <c r="BG147" s="228">
        <f>IF(N147="zákl. přenesená",J147,0)</f>
        <v>0</v>
      </c>
      <c r="BH147" s="228">
        <f>IF(N147="sníž. přenesená",J147,0)</f>
        <v>0</v>
      </c>
      <c r="BI147" s="228">
        <f>IF(N147="nulová",J147,0)</f>
        <v>0</v>
      </c>
      <c r="BJ147" s="20" t="s">
        <v>81</v>
      </c>
      <c r="BK147" s="228">
        <f>ROUND(I147*H147,2)</f>
        <v>0</v>
      </c>
      <c r="BL147" s="20" t="s">
        <v>279</v>
      </c>
      <c r="BM147" s="227" t="s">
        <v>2272</v>
      </c>
    </row>
    <row r="148" s="2" customFormat="1" ht="16.5" customHeight="1">
      <c r="A148" s="41"/>
      <c r="B148" s="42"/>
      <c r="C148" s="278" t="s">
        <v>520</v>
      </c>
      <c r="D148" s="278" t="s">
        <v>330</v>
      </c>
      <c r="E148" s="279" t="s">
        <v>2273</v>
      </c>
      <c r="F148" s="280" t="s">
        <v>2274</v>
      </c>
      <c r="G148" s="281" t="s">
        <v>246</v>
      </c>
      <c r="H148" s="282">
        <v>1</v>
      </c>
      <c r="I148" s="283"/>
      <c r="J148" s="284">
        <f>ROUND(I148*H148,2)</f>
        <v>0</v>
      </c>
      <c r="K148" s="280" t="s">
        <v>19</v>
      </c>
      <c r="L148" s="285"/>
      <c r="M148" s="286" t="s">
        <v>19</v>
      </c>
      <c r="N148" s="287" t="s">
        <v>45</v>
      </c>
      <c r="O148" s="87"/>
      <c r="P148" s="225">
        <f>O148*H148</f>
        <v>0</v>
      </c>
      <c r="Q148" s="225">
        <v>0</v>
      </c>
      <c r="R148" s="225">
        <f>Q148*H148</f>
        <v>0</v>
      </c>
      <c r="S148" s="225">
        <v>0</v>
      </c>
      <c r="T148" s="226">
        <f>S148*H148</f>
        <v>0</v>
      </c>
      <c r="U148" s="41"/>
      <c r="V148" s="41"/>
      <c r="W148" s="41"/>
      <c r="X148" s="41"/>
      <c r="Y148" s="41"/>
      <c r="Z148" s="41"/>
      <c r="AA148" s="41"/>
      <c r="AB148" s="41"/>
      <c r="AC148" s="41"/>
      <c r="AD148" s="41"/>
      <c r="AE148" s="41"/>
      <c r="AR148" s="227" t="s">
        <v>409</v>
      </c>
      <c r="AT148" s="227" t="s">
        <v>330</v>
      </c>
      <c r="AU148" s="227" t="s">
        <v>124</v>
      </c>
      <c r="AY148" s="20" t="s">
        <v>180</v>
      </c>
      <c r="BE148" s="228">
        <f>IF(N148="základní",J148,0)</f>
        <v>0</v>
      </c>
      <c r="BF148" s="228">
        <f>IF(N148="snížená",J148,0)</f>
        <v>0</v>
      </c>
      <c r="BG148" s="228">
        <f>IF(N148="zákl. přenesená",J148,0)</f>
        <v>0</v>
      </c>
      <c r="BH148" s="228">
        <f>IF(N148="sníž. přenesená",J148,0)</f>
        <v>0</v>
      </c>
      <c r="BI148" s="228">
        <f>IF(N148="nulová",J148,0)</f>
        <v>0</v>
      </c>
      <c r="BJ148" s="20" t="s">
        <v>81</v>
      </c>
      <c r="BK148" s="228">
        <f>ROUND(I148*H148,2)</f>
        <v>0</v>
      </c>
      <c r="BL148" s="20" t="s">
        <v>279</v>
      </c>
      <c r="BM148" s="227" t="s">
        <v>2275</v>
      </c>
    </row>
    <row r="149" s="2" customFormat="1" ht="16.5" customHeight="1">
      <c r="A149" s="41"/>
      <c r="B149" s="42"/>
      <c r="C149" s="278" t="s">
        <v>525</v>
      </c>
      <c r="D149" s="278" t="s">
        <v>330</v>
      </c>
      <c r="E149" s="279" t="s">
        <v>2276</v>
      </c>
      <c r="F149" s="280" t="s">
        <v>2277</v>
      </c>
      <c r="G149" s="281" t="s">
        <v>246</v>
      </c>
      <c r="H149" s="282">
        <v>1</v>
      </c>
      <c r="I149" s="283"/>
      <c r="J149" s="284">
        <f>ROUND(I149*H149,2)</f>
        <v>0</v>
      </c>
      <c r="K149" s="280" t="s">
        <v>19</v>
      </c>
      <c r="L149" s="285"/>
      <c r="M149" s="286" t="s">
        <v>19</v>
      </c>
      <c r="N149" s="287" t="s">
        <v>45</v>
      </c>
      <c r="O149" s="87"/>
      <c r="P149" s="225">
        <f>O149*H149</f>
        <v>0</v>
      </c>
      <c r="Q149" s="225">
        <v>0</v>
      </c>
      <c r="R149" s="225">
        <f>Q149*H149</f>
        <v>0</v>
      </c>
      <c r="S149" s="225">
        <v>0</v>
      </c>
      <c r="T149" s="226">
        <f>S149*H149</f>
        <v>0</v>
      </c>
      <c r="U149" s="41"/>
      <c r="V149" s="41"/>
      <c r="W149" s="41"/>
      <c r="X149" s="41"/>
      <c r="Y149" s="41"/>
      <c r="Z149" s="41"/>
      <c r="AA149" s="41"/>
      <c r="AB149" s="41"/>
      <c r="AC149" s="41"/>
      <c r="AD149" s="41"/>
      <c r="AE149" s="41"/>
      <c r="AR149" s="227" t="s">
        <v>409</v>
      </c>
      <c r="AT149" s="227" t="s">
        <v>330</v>
      </c>
      <c r="AU149" s="227" t="s">
        <v>124</v>
      </c>
      <c r="AY149" s="20" t="s">
        <v>180</v>
      </c>
      <c r="BE149" s="228">
        <f>IF(N149="základní",J149,0)</f>
        <v>0</v>
      </c>
      <c r="BF149" s="228">
        <f>IF(N149="snížená",J149,0)</f>
        <v>0</v>
      </c>
      <c r="BG149" s="228">
        <f>IF(N149="zákl. přenesená",J149,0)</f>
        <v>0</v>
      </c>
      <c r="BH149" s="228">
        <f>IF(N149="sníž. přenesená",J149,0)</f>
        <v>0</v>
      </c>
      <c r="BI149" s="228">
        <f>IF(N149="nulová",J149,0)</f>
        <v>0</v>
      </c>
      <c r="BJ149" s="20" t="s">
        <v>81</v>
      </c>
      <c r="BK149" s="228">
        <f>ROUND(I149*H149,2)</f>
        <v>0</v>
      </c>
      <c r="BL149" s="20" t="s">
        <v>279</v>
      </c>
      <c r="BM149" s="227" t="s">
        <v>2278</v>
      </c>
    </row>
    <row r="150" s="2" customFormat="1" ht="16.5" customHeight="1">
      <c r="A150" s="41"/>
      <c r="B150" s="42"/>
      <c r="C150" s="278" t="s">
        <v>532</v>
      </c>
      <c r="D150" s="278" t="s">
        <v>330</v>
      </c>
      <c r="E150" s="279" t="s">
        <v>2279</v>
      </c>
      <c r="F150" s="280" t="s">
        <v>2280</v>
      </c>
      <c r="G150" s="281" t="s">
        <v>246</v>
      </c>
      <c r="H150" s="282">
        <v>1</v>
      </c>
      <c r="I150" s="283"/>
      <c r="J150" s="284">
        <f>ROUND(I150*H150,2)</f>
        <v>0</v>
      </c>
      <c r="K150" s="280" t="s">
        <v>19</v>
      </c>
      <c r="L150" s="285"/>
      <c r="M150" s="286" t="s">
        <v>19</v>
      </c>
      <c r="N150" s="287" t="s">
        <v>45</v>
      </c>
      <c r="O150" s="87"/>
      <c r="P150" s="225">
        <f>O150*H150</f>
        <v>0</v>
      </c>
      <c r="Q150" s="225">
        <v>0</v>
      </c>
      <c r="R150" s="225">
        <f>Q150*H150</f>
        <v>0</v>
      </c>
      <c r="S150" s="225">
        <v>0</v>
      </c>
      <c r="T150" s="226">
        <f>S150*H150</f>
        <v>0</v>
      </c>
      <c r="U150" s="41"/>
      <c r="V150" s="41"/>
      <c r="W150" s="41"/>
      <c r="X150" s="41"/>
      <c r="Y150" s="41"/>
      <c r="Z150" s="41"/>
      <c r="AA150" s="41"/>
      <c r="AB150" s="41"/>
      <c r="AC150" s="41"/>
      <c r="AD150" s="41"/>
      <c r="AE150" s="41"/>
      <c r="AR150" s="227" t="s">
        <v>409</v>
      </c>
      <c r="AT150" s="227" t="s">
        <v>330</v>
      </c>
      <c r="AU150" s="227" t="s">
        <v>124</v>
      </c>
      <c r="AY150" s="20" t="s">
        <v>180</v>
      </c>
      <c r="BE150" s="228">
        <f>IF(N150="základní",J150,0)</f>
        <v>0</v>
      </c>
      <c r="BF150" s="228">
        <f>IF(N150="snížená",J150,0)</f>
        <v>0</v>
      </c>
      <c r="BG150" s="228">
        <f>IF(N150="zákl. přenesená",J150,0)</f>
        <v>0</v>
      </c>
      <c r="BH150" s="228">
        <f>IF(N150="sníž. přenesená",J150,0)</f>
        <v>0</v>
      </c>
      <c r="BI150" s="228">
        <f>IF(N150="nulová",J150,0)</f>
        <v>0</v>
      </c>
      <c r="BJ150" s="20" t="s">
        <v>81</v>
      </c>
      <c r="BK150" s="228">
        <f>ROUND(I150*H150,2)</f>
        <v>0</v>
      </c>
      <c r="BL150" s="20" t="s">
        <v>279</v>
      </c>
      <c r="BM150" s="227" t="s">
        <v>2281</v>
      </c>
    </row>
    <row r="151" s="2" customFormat="1" ht="16.5" customHeight="1">
      <c r="A151" s="41"/>
      <c r="B151" s="42"/>
      <c r="C151" s="278" t="s">
        <v>538</v>
      </c>
      <c r="D151" s="278" t="s">
        <v>330</v>
      </c>
      <c r="E151" s="279" t="s">
        <v>2282</v>
      </c>
      <c r="F151" s="280" t="s">
        <v>2283</v>
      </c>
      <c r="G151" s="281" t="s">
        <v>246</v>
      </c>
      <c r="H151" s="282">
        <v>1</v>
      </c>
      <c r="I151" s="283"/>
      <c r="J151" s="284">
        <f>ROUND(I151*H151,2)</f>
        <v>0</v>
      </c>
      <c r="K151" s="280" t="s">
        <v>19</v>
      </c>
      <c r="L151" s="285"/>
      <c r="M151" s="286" t="s">
        <v>19</v>
      </c>
      <c r="N151" s="287" t="s">
        <v>45</v>
      </c>
      <c r="O151" s="87"/>
      <c r="P151" s="225">
        <f>O151*H151</f>
        <v>0</v>
      </c>
      <c r="Q151" s="225">
        <v>0</v>
      </c>
      <c r="R151" s="225">
        <f>Q151*H151</f>
        <v>0</v>
      </c>
      <c r="S151" s="225">
        <v>0</v>
      </c>
      <c r="T151" s="226">
        <f>S151*H151</f>
        <v>0</v>
      </c>
      <c r="U151" s="41"/>
      <c r="V151" s="41"/>
      <c r="W151" s="41"/>
      <c r="X151" s="41"/>
      <c r="Y151" s="41"/>
      <c r="Z151" s="41"/>
      <c r="AA151" s="41"/>
      <c r="AB151" s="41"/>
      <c r="AC151" s="41"/>
      <c r="AD151" s="41"/>
      <c r="AE151" s="41"/>
      <c r="AR151" s="227" t="s">
        <v>409</v>
      </c>
      <c r="AT151" s="227" t="s">
        <v>330</v>
      </c>
      <c r="AU151" s="227" t="s">
        <v>124</v>
      </c>
      <c r="AY151" s="20" t="s">
        <v>180</v>
      </c>
      <c r="BE151" s="228">
        <f>IF(N151="základní",J151,0)</f>
        <v>0</v>
      </c>
      <c r="BF151" s="228">
        <f>IF(N151="snížená",J151,0)</f>
        <v>0</v>
      </c>
      <c r="BG151" s="228">
        <f>IF(N151="zákl. přenesená",J151,0)</f>
        <v>0</v>
      </c>
      <c r="BH151" s="228">
        <f>IF(N151="sníž. přenesená",J151,0)</f>
        <v>0</v>
      </c>
      <c r="BI151" s="228">
        <f>IF(N151="nulová",J151,0)</f>
        <v>0</v>
      </c>
      <c r="BJ151" s="20" t="s">
        <v>81</v>
      </c>
      <c r="BK151" s="228">
        <f>ROUND(I151*H151,2)</f>
        <v>0</v>
      </c>
      <c r="BL151" s="20" t="s">
        <v>279</v>
      </c>
      <c r="BM151" s="227" t="s">
        <v>2284</v>
      </c>
    </row>
    <row r="152" s="12" customFormat="1" ht="20.88" customHeight="1">
      <c r="A152" s="12"/>
      <c r="B152" s="200"/>
      <c r="C152" s="201"/>
      <c r="D152" s="202" t="s">
        <v>73</v>
      </c>
      <c r="E152" s="214" t="s">
        <v>2285</v>
      </c>
      <c r="F152" s="214" t="s">
        <v>2286</v>
      </c>
      <c r="G152" s="201"/>
      <c r="H152" s="201"/>
      <c r="I152" s="204"/>
      <c r="J152" s="215">
        <f>BK152</f>
        <v>0</v>
      </c>
      <c r="K152" s="201"/>
      <c r="L152" s="206"/>
      <c r="M152" s="207"/>
      <c r="N152" s="208"/>
      <c r="O152" s="208"/>
      <c r="P152" s="209">
        <f>SUM(P153:P158)</f>
        <v>0</v>
      </c>
      <c r="Q152" s="208"/>
      <c r="R152" s="209">
        <f>SUM(R153:R158)</f>
        <v>0</v>
      </c>
      <c r="S152" s="208"/>
      <c r="T152" s="210">
        <f>SUM(T153:T158)</f>
        <v>0</v>
      </c>
      <c r="U152" s="12"/>
      <c r="V152" s="12"/>
      <c r="W152" s="12"/>
      <c r="X152" s="12"/>
      <c r="Y152" s="12"/>
      <c r="Z152" s="12"/>
      <c r="AA152" s="12"/>
      <c r="AB152" s="12"/>
      <c r="AC152" s="12"/>
      <c r="AD152" s="12"/>
      <c r="AE152" s="12"/>
      <c r="AR152" s="211" t="s">
        <v>83</v>
      </c>
      <c r="AT152" s="212" t="s">
        <v>73</v>
      </c>
      <c r="AU152" s="212" t="s">
        <v>83</v>
      </c>
      <c r="AY152" s="211" t="s">
        <v>180</v>
      </c>
      <c r="BK152" s="213">
        <f>SUM(BK153:BK158)</f>
        <v>0</v>
      </c>
    </row>
    <row r="153" s="2" customFormat="1" ht="16.5" customHeight="1">
      <c r="A153" s="41"/>
      <c r="B153" s="42"/>
      <c r="C153" s="278" t="s">
        <v>545</v>
      </c>
      <c r="D153" s="278" t="s">
        <v>330</v>
      </c>
      <c r="E153" s="279" t="s">
        <v>2287</v>
      </c>
      <c r="F153" s="280" t="s">
        <v>2288</v>
      </c>
      <c r="G153" s="281" t="s">
        <v>246</v>
      </c>
      <c r="H153" s="282">
        <v>2</v>
      </c>
      <c r="I153" s="283"/>
      <c r="J153" s="284">
        <f>ROUND(I153*H153,2)</f>
        <v>0</v>
      </c>
      <c r="K153" s="280" t="s">
        <v>19</v>
      </c>
      <c r="L153" s="285"/>
      <c r="M153" s="286" t="s">
        <v>19</v>
      </c>
      <c r="N153" s="287" t="s">
        <v>45</v>
      </c>
      <c r="O153" s="87"/>
      <c r="P153" s="225">
        <f>O153*H153</f>
        <v>0</v>
      </c>
      <c r="Q153" s="225">
        <v>0</v>
      </c>
      <c r="R153" s="225">
        <f>Q153*H153</f>
        <v>0</v>
      </c>
      <c r="S153" s="225">
        <v>0</v>
      </c>
      <c r="T153" s="226">
        <f>S153*H153</f>
        <v>0</v>
      </c>
      <c r="U153" s="41"/>
      <c r="V153" s="41"/>
      <c r="W153" s="41"/>
      <c r="X153" s="41"/>
      <c r="Y153" s="41"/>
      <c r="Z153" s="41"/>
      <c r="AA153" s="41"/>
      <c r="AB153" s="41"/>
      <c r="AC153" s="41"/>
      <c r="AD153" s="41"/>
      <c r="AE153" s="41"/>
      <c r="AR153" s="227" t="s">
        <v>409</v>
      </c>
      <c r="AT153" s="227" t="s">
        <v>330</v>
      </c>
      <c r="AU153" s="227" t="s">
        <v>124</v>
      </c>
      <c r="AY153" s="20" t="s">
        <v>180</v>
      </c>
      <c r="BE153" s="228">
        <f>IF(N153="základní",J153,0)</f>
        <v>0</v>
      </c>
      <c r="BF153" s="228">
        <f>IF(N153="snížená",J153,0)</f>
        <v>0</v>
      </c>
      <c r="BG153" s="228">
        <f>IF(N153="zákl. přenesená",J153,0)</f>
        <v>0</v>
      </c>
      <c r="BH153" s="228">
        <f>IF(N153="sníž. přenesená",J153,0)</f>
        <v>0</v>
      </c>
      <c r="BI153" s="228">
        <f>IF(N153="nulová",J153,0)</f>
        <v>0</v>
      </c>
      <c r="BJ153" s="20" t="s">
        <v>81</v>
      </c>
      <c r="BK153" s="228">
        <f>ROUND(I153*H153,2)</f>
        <v>0</v>
      </c>
      <c r="BL153" s="20" t="s">
        <v>279</v>
      </c>
      <c r="BM153" s="227" t="s">
        <v>2289</v>
      </c>
    </row>
    <row r="154" s="2" customFormat="1" ht="16.5" customHeight="1">
      <c r="A154" s="41"/>
      <c r="B154" s="42"/>
      <c r="C154" s="278" t="s">
        <v>551</v>
      </c>
      <c r="D154" s="278" t="s">
        <v>330</v>
      </c>
      <c r="E154" s="279" t="s">
        <v>2290</v>
      </c>
      <c r="F154" s="280" t="s">
        <v>2291</v>
      </c>
      <c r="G154" s="281" t="s">
        <v>246</v>
      </c>
      <c r="H154" s="282">
        <v>2</v>
      </c>
      <c r="I154" s="283"/>
      <c r="J154" s="284">
        <f>ROUND(I154*H154,2)</f>
        <v>0</v>
      </c>
      <c r="K154" s="280" t="s">
        <v>19</v>
      </c>
      <c r="L154" s="285"/>
      <c r="M154" s="286" t="s">
        <v>19</v>
      </c>
      <c r="N154" s="287" t="s">
        <v>45</v>
      </c>
      <c r="O154" s="87"/>
      <c r="P154" s="225">
        <f>O154*H154</f>
        <v>0</v>
      </c>
      <c r="Q154" s="225">
        <v>0</v>
      </c>
      <c r="R154" s="225">
        <f>Q154*H154</f>
        <v>0</v>
      </c>
      <c r="S154" s="225">
        <v>0</v>
      </c>
      <c r="T154" s="226">
        <f>S154*H154</f>
        <v>0</v>
      </c>
      <c r="U154" s="41"/>
      <c r="V154" s="41"/>
      <c r="W154" s="41"/>
      <c r="X154" s="41"/>
      <c r="Y154" s="41"/>
      <c r="Z154" s="41"/>
      <c r="AA154" s="41"/>
      <c r="AB154" s="41"/>
      <c r="AC154" s="41"/>
      <c r="AD154" s="41"/>
      <c r="AE154" s="41"/>
      <c r="AR154" s="227" t="s">
        <v>409</v>
      </c>
      <c r="AT154" s="227" t="s">
        <v>330</v>
      </c>
      <c r="AU154" s="227" t="s">
        <v>124</v>
      </c>
      <c r="AY154" s="20" t="s">
        <v>180</v>
      </c>
      <c r="BE154" s="228">
        <f>IF(N154="základní",J154,0)</f>
        <v>0</v>
      </c>
      <c r="BF154" s="228">
        <f>IF(N154="snížená",J154,0)</f>
        <v>0</v>
      </c>
      <c r="BG154" s="228">
        <f>IF(N154="zákl. přenesená",J154,0)</f>
        <v>0</v>
      </c>
      <c r="BH154" s="228">
        <f>IF(N154="sníž. přenesená",J154,0)</f>
        <v>0</v>
      </c>
      <c r="BI154" s="228">
        <f>IF(N154="nulová",J154,0)</f>
        <v>0</v>
      </c>
      <c r="BJ154" s="20" t="s">
        <v>81</v>
      </c>
      <c r="BK154" s="228">
        <f>ROUND(I154*H154,2)</f>
        <v>0</v>
      </c>
      <c r="BL154" s="20" t="s">
        <v>279</v>
      </c>
      <c r="BM154" s="227" t="s">
        <v>2292</v>
      </c>
    </row>
    <row r="155" s="2" customFormat="1" ht="16.5" customHeight="1">
      <c r="A155" s="41"/>
      <c r="B155" s="42"/>
      <c r="C155" s="278" t="s">
        <v>557</v>
      </c>
      <c r="D155" s="278" t="s">
        <v>330</v>
      </c>
      <c r="E155" s="279" t="s">
        <v>2293</v>
      </c>
      <c r="F155" s="280" t="s">
        <v>2294</v>
      </c>
      <c r="G155" s="281" t="s">
        <v>2295</v>
      </c>
      <c r="H155" s="282">
        <v>20</v>
      </c>
      <c r="I155" s="283"/>
      <c r="J155" s="284">
        <f>ROUND(I155*H155,2)</f>
        <v>0</v>
      </c>
      <c r="K155" s="280" t="s">
        <v>19</v>
      </c>
      <c r="L155" s="285"/>
      <c r="M155" s="286" t="s">
        <v>19</v>
      </c>
      <c r="N155" s="287" t="s">
        <v>45</v>
      </c>
      <c r="O155" s="87"/>
      <c r="P155" s="225">
        <f>O155*H155</f>
        <v>0</v>
      </c>
      <c r="Q155" s="225">
        <v>0</v>
      </c>
      <c r="R155" s="225">
        <f>Q155*H155</f>
        <v>0</v>
      </c>
      <c r="S155" s="225">
        <v>0</v>
      </c>
      <c r="T155" s="226">
        <f>S155*H155</f>
        <v>0</v>
      </c>
      <c r="U155" s="41"/>
      <c r="V155" s="41"/>
      <c r="W155" s="41"/>
      <c r="X155" s="41"/>
      <c r="Y155" s="41"/>
      <c r="Z155" s="41"/>
      <c r="AA155" s="41"/>
      <c r="AB155" s="41"/>
      <c r="AC155" s="41"/>
      <c r="AD155" s="41"/>
      <c r="AE155" s="41"/>
      <c r="AR155" s="227" t="s">
        <v>409</v>
      </c>
      <c r="AT155" s="227" t="s">
        <v>330</v>
      </c>
      <c r="AU155" s="227" t="s">
        <v>124</v>
      </c>
      <c r="AY155" s="20" t="s">
        <v>180</v>
      </c>
      <c r="BE155" s="228">
        <f>IF(N155="základní",J155,0)</f>
        <v>0</v>
      </c>
      <c r="BF155" s="228">
        <f>IF(N155="snížená",J155,0)</f>
        <v>0</v>
      </c>
      <c r="BG155" s="228">
        <f>IF(N155="zákl. přenesená",J155,0)</f>
        <v>0</v>
      </c>
      <c r="BH155" s="228">
        <f>IF(N155="sníž. přenesená",J155,0)</f>
        <v>0</v>
      </c>
      <c r="BI155" s="228">
        <f>IF(N155="nulová",J155,0)</f>
        <v>0</v>
      </c>
      <c r="BJ155" s="20" t="s">
        <v>81</v>
      </c>
      <c r="BK155" s="228">
        <f>ROUND(I155*H155,2)</f>
        <v>0</v>
      </c>
      <c r="BL155" s="20" t="s">
        <v>279</v>
      </c>
      <c r="BM155" s="227" t="s">
        <v>2296</v>
      </c>
    </row>
    <row r="156" s="2" customFormat="1" ht="16.5" customHeight="1">
      <c r="A156" s="41"/>
      <c r="B156" s="42"/>
      <c r="C156" s="278" t="s">
        <v>563</v>
      </c>
      <c r="D156" s="278" t="s">
        <v>330</v>
      </c>
      <c r="E156" s="279" t="s">
        <v>2297</v>
      </c>
      <c r="F156" s="280" t="s">
        <v>2298</v>
      </c>
      <c r="G156" s="281" t="s">
        <v>2295</v>
      </c>
      <c r="H156" s="282">
        <v>16</v>
      </c>
      <c r="I156" s="283"/>
      <c r="J156" s="284">
        <f>ROUND(I156*H156,2)</f>
        <v>0</v>
      </c>
      <c r="K156" s="280" t="s">
        <v>19</v>
      </c>
      <c r="L156" s="285"/>
      <c r="M156" s="286" t="s">
        <v>19</v>
      </c>
      <c r="N156" s="287" t="s">
        <v>45</v>
      </c>
      <c r="O156" s="87"/>
      <c r="P156" s="225">
        <f>O156*H156</f>
        <v>0</v>
      </c>
      <c r="Q156" s="225">
        <v>0</v>
      </c>
      <c r="R156" s="225">
        <f>Q156*H156</f>
        <v>0</v>
      </c>
      <c r="S156" s="225">
        <v>0</v>
      </c>
      <c r="T156" s="226">
        <f>S156*H156</f>
        <v>0</v>
      </c>
      <c r="U156" s="41"/>
      <c r="V156" s="41"/>
      <c r="W156" s="41"/>
      <c r="X156" s="41"/>
      <c r="Y156" s="41"/>
      <c r="Z156" s="41"/>
      <c r="AA156" s="41"/>
      <c r="AB156" s="41"/>
      <c r="AC156" s="41"/>
      <c r="AD156" s="41"/>
      <c r="AE156" s="41"/>
      <c r="AR156" s="227" t="s">
        <v>409</v>
      </c>
      <c r="AT156" s="227" t="s">
        <v>330</v>
      </c>
      <c r="AU156" s="227" t="s">
        <v>124</v>
      </c>
      <c r="AY156" s="20" t="s">
        <v>180</v>
      </c>
      <c r="BE156" s="228">
        <f>IF(N156="základní",J156,0)</f>
        <v>0</v>
      </c>
      <c r="BF156" s="228">
        <f>IF(N156="snížená",J156,0)</f>
        <v>0</v>
      </c>
      <c r="BG156" s="228">
        <f>IF(N156="zákl. přenesená",J156,0)</f>
        <v>0</v>
      </c>
      <c r="BH156" s="228">
        <f>IF(N156="sníž. přenesená",J156,0)</f>
        <v>0</v>
      </c>
      <c r="BI156" s="228">
        <f>IF(N156="nulová",J156,0)</f>
        <v>0</v>
      </c>
      <c r="BJ156" s="20" t="s">
        <v>81</v>
      </c>
      <c r="BK156" s="228">
        <f>ROUND(I156*H156,2)</f>
        <v>0</v>
      </c>
      <c r="BL156" s="20" t="s">
        <v>279</v>
      </c>
      <c r="BM156" s="227" t="s">
        <v>2299</v>
      </c>
    </row>
    <row r="157" s="2" customFormat="1" ht="16.5" customHeight="1">
      <c r="A157" s="41"/>
      <c r="B157" s="42"/>
      <c r="C157" s="278" t="s">
        <v>569</v>
      </c>
      <c r="D157" s="278" t="s">
        <v>330</v>
      </c>
      <c r="E157" s="279" t="s">
        <v>2300</v>
      </c>
      <c r="F157" s="280" t="s">
        <v>2301</v>
      </c>
      <c r="G157" s="281" t="s">
        <v>1872</v>
      </c>
      <c r="H157" s="299"/>
      <c r="I157" s="283"/>
      <c r="J157" s="284">
        <f>ROUND(I157*H157,2)</f>
        <v>0</v>
      </c>
      <c r="K157" s="280" t="s">
        <v>19</v>
      </c>
      <c r="L157" s="285"/>
      <c r="M157" s="286" t="s">
        <v>19</v>
      </c>
      <c r="N157" s="287" t="s">
        <v>45</v>
      </c>
      <c r="O157" s="87"/>
      <c r="P157" s="225">
        <f>O157*H157</f>
        <v>0</v>
      </c>
      <c r="Q157" s="225">
        <v>0</v>
      </c>
      <c r="R157" s="225">
        <f>Q157*H157</f>
        <v>0</v>
      </c>
      <c r="S157" s="225">
        <v>0</v>
      </c>
      <c r="T157" s="226">
        <f>S157*H157</f>
        <v>0</v>
      </c>
      <c r="U157" s="41"/>
      <c r="V157" s="41"/>
      <c r="W157" s="41"/>
      <c r="X157" s="41"/>
      <c r="Y157" s="41"/>
      <c r="Z157" s="41"/>
      <c r="AA157" s="41"/>
      <c r="AB157" s="41"/>
      <c r="AC157" s="41"/>
      <c r="AD157" s="41"/>
      <c r="AE157" s="41"/>
      <c r="AR157" s="227" t="s">
        <v>409</v>
      </c>
      <c r="AT157" s="227" t="s">
        <v>330</v>
      </c>
      <c r="AU157" s="227" t="s">
        <v>124</v>
      </c>
      <c r="AY157" s="20" t="s">
        <v>180</v>
      </c>
      <c r="BE157" s="228">
        <f>IF(N157="základní",J157,0)</f>
        <v>0</v>
      </c>
      <c r="BF157" s="228">
        <f>IF(N157="snížená",J157,0)</f>
        <v>0</v>
      </c>
      <c r="BG157" s="228">
        <f>IF(N157="zákl. přenesená",J157,0)</f>
        <v>0</v>
      </c>
      <c r="BH157" s="228">
        <f>IF(N157="sníž. přenesená",J157,0)</f>
        <v>0</v>
      </c>
      <c r="BI157" s="228">
        <f>IF(N157="nulová",J157,0)</f>
        <v>0</v>
      </c>
      <c r="BJ157" s="20" t="s">
        <v>81</v>
      </c>
      <c r="BK157" s="228">
        <f>ROUND(I157*H157,2)</f>
        <v>0</v>
      </c>
      <c r="BL157" s="20" t="s">
        <v>279</v>
      </c>
      <c r="BM157" s="227" t="s">
        <v>2302</v>
      </c>
    </row>
    <row r="158" s="2" customFormat="1" ht="16.5" customHeight="1">
      <c r="A158" s="41"/>
      <c r="B158" s="42"/>
      <c r="C158" s="278" t="s">
        <v>576</v>
      </c>
      <c r="D158" s="278" t="s">
        <v>330</v>
      </c>
      <c r="E158" s="279" t="s">
        <v>2303</v>
      </c>
      <c r="F158" s="280" t="s">
        <v>2304</v>
      </c>
      <c r="G158" s="281" t="s">
        <v>350</v>
      </c>
      <c r="H158" s="282">
        <v>20</v>
      </c>
      <c r="I158" s="283"/>
      <c r="J158" s="284">
        <f>ROUND(I158*H158,2)</f>
        <v>0</v>
      </c>
      <c r="K158" s="280" t="s">
        <v>19</v>
      </c>
      <c r="L158" s="285"/>
      <c r="M158" s="300" t="s">
        <v>19</v>
      </c>
      <c r="N158" s="301" t="s">
        <v>45</v>
      </c>
      <c r="O158" s="292"/>
      <c r="P158" s="296">
        <f>O158*H158</f>
        <v>0</v>
      </c>
      <c r="Q158" s="296">
        <v>0</v>
      </c>
      <c r="R158" s="296">
        <f>Q158*H158</f>
        <v>0</v>
      </c>
      <c r="S158" s="296">
        <v>0</v>
      </c>
      <c r="T158" s="297">
        <f>S158*H158</f>
        <v>0</v>
      </c>
      <c r="U158" s="41"/>
      <c r="V158" s="41"/>
      <c r="W158" s="41"/>
      <c r="X158" s="41"/>
      <c r="Y158" s="41"/>
      <c r="Z158" s="41"/>
      <c r="AA158" s="41"/>
      <c r="AB158" s="41"/>
      <c r="AC158" s="41"/>
      <c r="AD158" s="41"/>
      <c r="AE158" s="41"/>
      <c r="AR158" s="227" t="s">
        <v>409</v>
      </c>
      <c r="AT158" s="227" t="s">
        <v>330</v>
      </c>
      <c r="AU158" s="227" t="s">
        <v>124</v>
      </c>
      <c r="AY158" s="20" t="s">
        <v>180</v>
      </c>
      <c r="BE158" s="228">
        <f>IF(N158="základní",J158,0)</f>
        <v>0</v>
      </c>
      <c r="BF158" s="228">
        <f>IF(N158="snížená",J158,0)</f>
        <v>0</v>
      </c>
      <c r="BG158" s="228">
        <f>IF(N158="zákl. přenesená",J158,0)</f>
        <v>0</v>
      </c>
      <c r="BH158" s="228">
        <f>IF(N158="sníž. přenesená",J158,0)</f>
        <v>0</v>
      </c>
      <c r="BI158" s="228">
        <f>IF(N158="nulová",J158,0)</f>
        <v>0</v>
      </c>
      <c r="BJ158" s="20" t="s">
        <v>81</v>
      </c>
      <c r="BK158" s="228">
        <f>ROUND(I158*H158,2)</f>
        <v>0</v>
      </c>
      <c r="BL158" s="20" t="s">
        <v>279</v>
      </c>
      <c r="BM158" s="227" t="s">
        <v>2305</v>
      </c>
    </row>
    <row r="159" s="2" customFormat="1" ht="6.96" customHeight="1">
      <c r="A159" s="41"/>
      <c r="B159" s="62"/>
      <c r="C159" s="63"/>
      <c r="D159" s="63"/>
      <c r="E159" s="63"/>
      <c r="F159" s="63"/>
      <c r="G159" s="63"/>
      <c r="H159" s="63"/>
      <c r="I159" s="63"/>
      <c r="J159" s="63"/>
      <c r="K159" s="63"/>
      <c r="L159" s="47"/>
      <c r="M159" s="41"/>
      <c r="O159" s="41"/>
      <c r="P159" s="41"/>
      <c r="Q159" s="41"/>
      <c r="R159" s="41"/>
      <c r="S159" s="41"/>
      <c r="T159" s="41"/>
      <c r="U159" s="41"/>
      <c r="V159" s="41"/>
      <c r="W159" s="41"/>
      <c r="X159" s="41"/>
      <c r="Y159" s="41"/>
      <c r="Z159" s="41"/>
      <c r="AA159" s="41"/>
      <c r="AB159" s="41"/>
      <c r="AC159" s="41"/>
      <c r="AD159" s="41"/>
      <c r="AE159" s="41"/>
    </row>
  </sheetData>
  <sheetProtection sheet="1" autoFilter="0" formatColumns="0" formatRows="0" objects="1" scenarios="1" spinCount="100000" saltValue="0voEXcIWzIoTQkEyDHsQ9wSCt2pUgEnBmHyVKzLy9JtYgPWLIwvosqtlZzWKM5/j8l43OvQdKWwv/4zUaBdq5A==" hashValue="VDCjbJDTWSBLqlckKN43pmpPbyiAgmxzT2DNpEtzW7fMC7sHd6X1t5vu9wamiYOCls54tfSzkN0jxZIs0887dQ==" algorithmName="SHA-512" password="CC35"/>
  <autoFilter ref="C90:K158"/>
  <mergeCells count="12">
    <mergeCell ref="E7:H7"/>
    <mergeCell ref="E9:H9"/>
    <mergeCell ref="E11:H11"/>
    <mergeCell ref="E20:H20"/>
    <mergeCell ref="E29:H29"/>
    <mergeCell ref="E50:H50"/>
    <mergeCell ref="E52:H52"/>
    <mergeCell ref="E54:H54"/>
    <mergeCell ref="E79:H79"/>
    <mergeCell ref="E81:H81"/>
    <mergeCell ref="E83:H8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107</v>
      </c>
      <c r="AZ2" s="141" t="s">
        <v>2306</v>
      </c>
      <c r="BA2" s="141" t="s">
        <v>2307</v>
      </c>
      <c r="BB2" s="141" t="s">
        <v>122</v>
      </c>
      <c r="BC2" s="141" t="s">
        <v>2308</v>
      </c>
      <c r="BD2" s="141" t="s">
        <v>124</v>
      </c>
    </row>
    <row r="3" s="1" customFormat="1" ht="6.96" customHeight="1">
      <c r="B3" s="142"/>
      <c r="C3" s="143"/>
      <c r="D3" s="143"/>
      <c r="E3" s="143"/>
      <c r="F3" s="143"/>
      <c r="G3" s="143"/>
      <c r="H3" s="143"/>
      <c r="I3" s="143"/>
      <c r="J3" s="143"/>
      <c r="K3" s="143"/>
      <c r="L3" s="23"/>
      <c r="AT3" s="20" t="s">
        <v>83</v>
      </c>
      <c r="AZ3" s="141" t="s">
        <v>120</v>
      </c>
      <c r="BA3" s="141" t="s">
        <v>121</v>
      </c>
      <c r="BB3" s="141" t="s">
        <v>122</v>
      </c>
      <c r="BC3" s="141" t="s">
        <v>123</v>
      </c>
      <c r="BD3" s="141" t="s">
        <v>124</v>
      </c>
    </row>
    <row r="4" s="1" customFormat="1" ht="24.96" customHeight="1">
      <c r="B4" s="23"/>
      <c r="D4" s="144" t="s">
        <v>128</v>
      </c>
      <c r="L4" s="23"/>
      <c r="M4" s="145" t="s">
        <v>10</v>
      </c>
      <c r="AT4" s="20" t="s">
        <v>4</v>
      </c>
      <c r="AZ4" s="141" t="s">
        <v>125</v>
      </c>
      <c r="BA4" s="141" t="s">
        <v>126</v>
      </c>
      <c r="BB4" s="141" t="s">
        <v>122</v>
      </c>
      <c r="BC4" s="141" t="s">
        <v>127</v>
      </c>
      <c r="BD4" s="141" t="s">
        <v>124</v>
      </c>
    </row>
    <row r="5" s="1" customFormat="1" ht="6.96" customHeight="1">
      <c r="B5" s="23"/>
      <c r="L5" s="23"/>
      <c r="AZ5" s="141" t="s">
        <v>129</v>
      </c>
      <c r="BA5" s="141" t="s">
        <v>130</v>
      </c>
      <c r="BB5" s="141" t="s">
        <v>122</v>
      </c>
      <c r="BC5" s="141" t="s">
        <v>131</v>
      </c>
      <c r="BD5" s="141" t="s">
        <v>124</v>
      </c>
    </row>
    <row r="6" s="1" customFormat="1" ht="12" customHeight="1">
      <c r="B6" s="23"/>
      <c r="D6" s="146" t="s">
        <v>16</v>
      </c>
      <c r="L6" s="23"/>
    </row>
    <row r="7" s="1" customFormat="1" ht="16.5" customHeight="1">
      <c r="B7" s="23"/>
      <c r="E7" s="147" t="str">
        <f>'Rekapitulace stavby'!K6</f>
        <v>MŠ Záchlumí - přístavba pavilonu</v>
      </c>
      <c r="F7" s="146"/>
      <c r="G7" s="146"/>
      <c r="H7" s="146"/>
      <c r="L7" s="23"/>
    </row>
    <row r="8" s="1" customFormat="1" ht="12" customHeight="1">
      <c r="B8" s="23"/>
      <c r="D8" s="146" t="s">
        <v>132</v>
      </c>
      <c r="L8" s="23"/>
    </row>
    <row r="9" s="2" customFormat="1" ht="16.5" customHeight="1">
      <c r="A9" s="41"/>
      <c r="B9" s="47"/>
      <c r="C9" s="41"/>
      <c r="D9" s="41"/>
      <c r="E9" s="147" t="s">
        <v>2309</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134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135</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23. 4. 2024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32</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33</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35</v>
      </c>
      <c r="E25" s="41"/>
      <c r="F25" s="41"/>
      <c r="G25" s="41"/>
      <c r="H25" s="41"/>
      <c r="I25" s="146" t="s">
        <v>26</v>
      </c>
      <c r="J25" s="136" t="s">
        <v>36</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37</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38</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40</v>
      </c>
      <c r="E32" s="41"/>
      <c r="F32" s="41"/>
      <c r="G32" s="41"/>
      <c r="H32" s="41"/>
      <c r="I32" s="41"/>
      <c r="J32" s="157">
        <f>ROUND(J107,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42</v>
      </c>
      <c r="G34" s="41"/>
      <c r="H34" s="41"/>
      <c r="I34" s="158" t="s">
        <v>41</v>
      </c>
      <c r="J34" s="158" t="s">
        <v>43</v>
      </c>
      <c r="K34" s="41"/>
      <c r="L34" s="148"/>
      <c r="S34" s="41"/>
      <c r="T34" s="41"/>
      <c r="U34" s="41"/>
      <c r="V34" s="41"/>
      <c r="W34" s="41"/>
      <c r="X34" s="41"/>
      <c r="Y34" s="41"/>
      <c r="Z34" s="41"/>
      <c r="AA34" s="41"/>
      <c r="AB34" s="41"/>
      <c r="AC34" s="41"/>
      <c r="AD34" s="41"/>
      <c r="AE34" s="41"/>
    </row>
    <row r="35" s="2" customFormat="1" ht="14.4" customHeight="1">
      <c r="A35" s="41"/>
      <c r="B35" s="47"/>
      <c r="C35" s="41"/>
      <c r="D35" s="159" t="s">
        <v>44</v>
      </c>
      <c r="E35" s="146" t="s">
        <v>45</v>
      </c>
      <c r="F35" s="160">
        <f>ROUND((SUM(BE107:BE445)),  2)</f>
        <v>0</v>
      </c>
      <c r="G35" s="41"/>
      <c r="H35" s="41"/>
      <c r="I35" s="161">
        <v>0.20999999999999999</v>
      </c>
      <c r="J35" s="160">
        <f>ROUND(((SUM(BE107:BE445))*I35),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46</v>
      </c>
      <c r="F36" s="160">
        <f>ROUND((SUM(BF107:BF445)),  2)</f>
        <v>0</v>
      </c>
      <c r="G36" s="41"/>
      <c r="H36" s="41"/>
      <c r="I36" s="161">
        <v>0.12</v>
      </c>
      <c r="J36" s="160">
        <f>ROUND(((SUM(BF107:BF445))*I36),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47</v>
      </c>
      <c r="F37" s="160">
        <f>ROUND((SUM(BG107:BG445)),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48</v>
      </c>
      <c r="F38" s="160">
        <f>ROUND((SUM(BH107:BH445)),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49</v>
      </c>
      <c r="F39" s="160">
        <f>ROUND((SUM(BI107:BI445)),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50</v>
      </c>
      <c r="E41" s="164"/>
      <c r="F41" s="164"/>
      <c r="G41" s="165" t="s">
        <v>51</v>
      </c>
      <c r="H41" s="166" t="s">
        <v>52</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MŠ Záchlumí - přístavba pavilonu</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132</v>
      </c>
      <c r="D51" s="25"/>
      <c r="E51" s="25"/>
      <c r="F51" s="25"/>
      <c r="G51" s="25"/>
      <c r="H51" s="25"/>
      <c r="I51" s="25"/>
      <c r="J51" s="25"/>
      <c r="K51" s="25"/>
      <c r="L51" s="23"/>
    </row>
    <row r="52" s="2" customFormat="1" ht="16.5" customHeight="1">
      <c r="A52" s="41"/>
      <c r="B52" s="42"/>
      <c r="C52" s="43"/>
      <c r="D52" s="43"/>
      <c r="E52" s="173" t="s">
        <v>2309</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134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01 - Architektonicko stavební řešení</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23. 4. 2024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Obec Záchlumí</v>
      </c>
      <c r="G58" s="43"/>
      <c r="H58" s="43"/>
      <c r="I58" s="35" t="s">
        <v>31</v>
      </c>
      <c r="J58" s="39" t="str">
        <f>E23</f>
        <v>Ing. Miloš Valíček</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35</v>
      </c>
      <c r="J59" s="39" t="str">
        <f>E26</f>
        <v xml:space="preserve">Veronika Šoulová </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137</v>
      </c>
      <c r="D61" s="175"/>
      <c r="E61" s="175"/>
      <c r="F61" s="175"/>
      <c r="G61" s="175"/>
      <c r="H61" s="175"/>
      <c r="I61" s="175"/>
      <c r="J61" s="176" t="s">
        <v>138</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72</v>
      </c>
      <c r="D63" s="43"/>
      <c r="E63" s="43"/>
      <c r="F63" s="43"/>
      <c r="G63" s="43"/>
      <c r="H63" s="43"/>
      <c r="I63" s="43"/>
      <c r="J63" s="105">
        <f>J107</f>
        <v>0</v>
      </c>
      <c r="K63" s="43"/>
      <c r="L63" s="148"/>
      <c r="S63" s="41"/>
      <c r="T63" s="41"/>
      <c r="U63" s="41"/>
      <c r="V63" s="41"/>
      <c r="W63" s="41"/>
      <c r="X63" s="41"/>
      <c r="Y63" s="41"/>
      <c r="Z63" s="41"/>
      <c r="AA63" s="41"/>
      <c r="AB63" s="41"/>
      <c r="AC63" s="41"/>
      <c r="AD63" s="41"/>
      <c r="AE63" s="41"/>
      <c r="AU63" s="20" t="s">
        <v>139</v>
      </c>
    </row>
    <row r="64" s="9" customFormat="1" ht="24.96" customHeight="1">
      <c r="A64" s="9"/>
      <c r="B64" s="178"/>
      <c r="C64" s="179"/>
      <c r="D64" s="180" t="s">
        <v>140</v>
      </c>
      <c r="E64" s="181"/>
      <c r="F64" s="181"/>
      <c r="G64" s="181"/>
      <c r="H64" s="181"/>
      <c r="I64" s="181"/>
      <c r="J64" s="182">
        <f>J108</f>
        <v>0</v>
      </c>
      <c r="K64" s="179"/>
      <c r="L64" s="183"/>
      <c r="S64" s="9"/>
      <c r="T64" s="9"/>
      <c r="U64" s="9"/>
      <c r="V64" s="9"/>
      <c r="W64" s="9"/>
      <c r="X64" s="9"/>
      <c r="Y64" s="9"/>
      <c r="Z64" s="9"/>
      <c r="AA64" s="9"/>
      <c r="AB64" s="9"/>
      <c r="AC64" s="9"/>
      <c r="AD64" s="9"/>
      <c r="AE64" s="9"/>
    </row>
    <row r="65" s="10" customFormat="1" ht="19.92" customHeight="1">
      <c r="A65" s="10"/>
      <c r="B65" s="184"/>
      <c r="C65" s="128"/>
      <c r="D65" s="185" t="s">
        <v>141</v>
      </c>
      <c r="E65" s="186"/>
      <c r="F65" s="186"/>
      <c r="G65" s="186"/>
      <c r="H65" s="186"/>
      <c r="I65" s="186"/>
      <c r="J65" s="187">
        <f>J109</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142</v>
      </c>
      <c r="E66" s="186"/>
      <c r="F66" s="186"/>
      <c r="G66" s="186"/>
      <c r="H66" s="186"/>
      <c r="I66" s="186"/>
      <c r="J66" s="187">
        <f>J118</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2310</v>
      </c>
      <c r="E67" s="186"/>
      <c r="F67" s="186"/>
      <c r="G67" s="186"/>
      <c r="H67" s="186"/>
      <c r="I67" s="186"/>
      <c r="J67" s="187">
        <f>J127</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143</v>
      </c>
      <c r="E68" s="186"/>
      <c r="F68" s="186"/>
      <c r="G68" s="186"/>
      <c r="H68" s="186"/>
      <c r="I68" s="186"/>
      <c r="J68" s="187">
        <f>J160</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144</v>
      </c>
      <c r="E69" s="186"/>
      <c r="F69" s="186"/>
      <c r="G69" s="186"/>
      <c r="H69" s="186"/>
      <c r="I69" s="186"/>
      <c r="J69" s="187">
        <f>J192</f>
        <v>0</v>
      </c>
      <c r="K69" s="128"/>
      <c r="L69" s="188"/>
      <c r="S69" s="10"/>
      <c r="T69" s="10"/>
      <c r="U69" s="10"/>
      <c r="V69" s="10"/>
      <c r="W69" s="10"/>
      <c r="X69" s="10"/>
      <c r="Y69" s="10"/>
      <c r="Z69" s="10"/>
      <c r="AA69" s="10"/>
      <c r="AB69" s="10"/>
      <c r="AC69" s="10"/>
      <c r="AD69" s="10"/>
      <c r="AE69" s="10"/>
    </row>
    <row r="70" s="10" customFormat="1" ht="19.92" customHeight="1">
      <c r="A70" s="10"/>
      <c r="B70" s="184"/>
      <c r="C70" s="128"/>
      <c r="D70" s="185" t="s">
        <v>2311</v>
      </c>
      <c r="E70" s="186"/>
      <c r="F70" s="186"/>
      <c r="G70" s="186"/>
      <c r="H70" s="186"/>
      <c r="I70" s="186"/>
      <c r="J70" s="187">
        <f>J271</f>
        <v>0</v>
      </c>
      <c r="K70" s="128"/>
      <c r="L70" s="188"/>
      <c r="S70" s="10"/>
      <c r="T70" s="10"/>
      <c r="U70" s="10"/>
      <c r="V70" s="10"/>
      <c r="W70" s="10"/>
      <c r="X70" s="10"/>
      <c r="Y70" s="10"/>
      <c r="Z70" s="10"/>
      <c r="AA70" s="10"/>
      <c r="AB70" s="10"/>
      <c r="AC70" s="10"/>
      <c r="AD70" s="10"/>
      <c r="AE70" s="10"/>
    </row>
    <row r="71" s="10" customFormat="1" ht="19.92" customHeight="1">
      <c r="A71" s="10"/>
      <c r="B71" s="184"/>
      <c r="C71" s="128"/>
      <c r="D71" s="185" t="s">
        <v>145</v>
      </c>
      <c r="E71" s="186"/>
      <c r="F71" s="186"/>
      <c r="G71" s="186"/>
      <c r="H71" s="186"/>
      <c r="I71" s="186"/>
      <c r="J71" s="187">
        <f>J280</f>
        <v>0</v>
      </c>
      <c r="K71" s="128"/>
      <c r="L71" s="188"/>
      <c r="S71" s="10"/>
      <c r="T71" s="10"/>
      <c r="U71" s="10"/>
      <c r="V71" s="10"/>
      <c r="W71" s="10"/>
      <c r="X71" s="10"/>
      <c r="Y71" s="10"/>
      <c r="Z71" s="10"/>
      <c r="AA71" s="10"/>
      <c r="AB71" s="10"/>
      <c r="AC71" s="10"/>
      <c r="AD71" s="10"/>
      <c r="AE71" s="10"/>
    </row>
    <row r="72" s="9" customFormat="1" ht="24.96" customHeight="1">
      <c r="A72" s="9"/>
      <c r="B72" s="178"/>
      <c r="C72" s="179"/>
      <c r="D72" s="180" t="s">
        <v>146</v>
      </c>
      <c r="E72" s="181"/>
      <c r="F72" s="181"/>
      <c r="G72" s="181"/>
      <c r="H72" s="181"/>
      <c r="I72" s="181"/>
      <c r="J72" s="182">
        <f>J283</f>
        <v>0</v>
      </c>
      <c r="K72" s="179"/>
      <c r="L72" s="183"/>
      <c r="S72" s="9"/>
      <c r="T72" s="9"/>
      <c r="U72" s="9"/>
      <c r="V72" s="9"/>
      <c r="W72" s="9"/>
      <c r="X72" s="9"/>
      <c r="Y72" s="9"/>
      <c r="Z72" s="9"/>
      <c r="AA72" s="9"/>
      <c r="AB72" s="9"/>
      <c r="AC72" s="9"/>
      <c r="AD72" s="9"/>
      <c r="AE72" s="9"/>
    </row>
    <row r="73" s="10" customFormat="1" ht="19.92" customHeight="1">
      <c r="A73" s="10"/>
      <c r="B73" s="184"/>
      <c r="C73" s="128"/>
      <c r="D73" s="185" t="s">
        <v>147</v>
      </c>
      <c r="E73" s="186"/>
      <c r="F73" s="186"/>
      <c r="G73" s="186"/>
      <c r="H73" s="186"/>
      <c r="I73" s="186"/>
      <c r="J73" s="187">
        <f>J284</f>
        <v>0</v>
      </c>
      <c r="K73" s="128"/>
      <c r="L73" s="188"/>
      <c r="S73" s="10"/>
      <c r="T73" s="10"/>
      <c r="U73" s="10"/>
      <c r="V73" s="10"/>
      <c r="W73" s="10"/>
      <c r="X73" s="10"/>
      <c r="Y73" s="10"/>
      <c r="Z73" s="10"/>
      <c r="AA73" s="10"/>
      <c r="AB73" s="10"/>
      <c r="AC73" s="10"/>
      <c r="AD73" s="10"/>
      <c r="AE73" s="10"/>
    </row>
    <row r="74" s="10" customFormat="1" ht="19.92" customHeight="1">
      <c r="A74" s="10"/>
      <c r="B74" s="184"/>
      <c r="C74" s="128"/>
      <c r="D74" s="185" t="s">
        <v>2312</v>
      </c>
      <c r="E74" s="186"/>
      <c r="F74" s="186"/>
      <c r="G74" s="186"/>
      <c r="H74" s="186"/>
      <c r="I74" s="186"/>
      <c r="J74" s="187">
        <f>J310</f>
        <v>0</v>
      </c>
      <c r="K74" s="128"/>
      <c r="L74" s="188"/>
      <c r="S74" s="10"/>
      <c r="T74" s="10"/>
      <c r="U74" s="10"/>
      <c r="V74" s="10"/>
      <c r="W74" s="10"/>
      <c r="X74" s="10"/>
      <c r="Y74" s="10"/>
      <c r="Z74" s="10"/>
      <c r="AA74" s="10"/>
      <c r="AB74" s="10"/>
      <c r="AC74" s="10"/>
      <c r="AD74" s="10"/>
      <c r="AE74" s="10"/>
    </row>
    <row r="75" s="10" customFormat="1" ht="19.92" customHeight="1">
      <c r="A75" s="10"/>
      <c r="B75" s="184"/>
      <c r="C75" s="128"/>
      <c r="D75" s="185" t="s">
        <v>152</v>
      </c>
      <c r="E75" s="186"/>
      <c r="F75" s="186"/>
      <c r="G75" s="186"/>
      <c r="H75" s="186"/>
      <c r="I75" s="186"/>
      <c r="J75" s="187">
        <f>J313</f>
        <v>0</v>
      </c>
      <c r="K75" s="128"/>
      <c r="L75" s="188"/>
      <c r="S75" s="10"/>
      <c r="T75" s="10"/>
      <c r="U75" s="10"/>
      <c r="V75" s="10"/>
      <c r="W75" s="10"/>
      <c r="X75" s="10"/>
      <c r="Y75" s="10"/>
      <c r="Z75" s="10"/>
      <c r="AA75" s="10"/>
      <c r="AB75" s="10"/>
      <c r="AC75" s="10"/>
      <c r="AD75" s="10"/>
      <c r="AE75" s="10"/>
    </row>
    <row r="76" s="10" customFormat="1" ht="19.92" customHeight="1">
      <c r="A76" s="10"/>
      <c r="B76" s="184"/>
      <c r="C76" s="128"/>
      <c r="D76" s="185" t="s">
        <v>153</v>
      </c>
      <c r="E76" s="186"/>
      <c r="F76" s="186"/>
      <c r="G76" s="186"/>
      <c r="H76" s="186"/>
      <c r="I76" s="186"/>
      <c r="J76" s="187">
        <f>J323</f>
        <v>0</v>
      </c>
      <c r="K76" s="128"/>
      <c r="L76" s="188"/>
      <c r="S76" s="10"/>
      <c r="T76" s="10"/>
      <c r="U76" s="10"/>
      <c r="V76" s="10"/>
      <c r="W76" s="10"/>
      <c r="X76" s="10"/>
      <c r="Y76" s="10"/>
      <c r="Z76" s="10"/>
      <c r="AA76" s="10"/>
      <c r="AB76" s="10"/>
      <c r="AC76" s="10"/>
      <c r="AD76" s="10"/>
      <c r="AE76" s="10"/>
    </row>
    <row r="77" s="10" customFormat="1" ht="19.92" customHeight="1">
      <c r="A77" s="10"/>
      <c r="B77" s="184"/>
      <c r="C77" s="128"/>
      <c r="D77" s="185" t="s">
        <v>155</v>
      </c>
      <c r="E77" s="186"/>
      <c r="F77" s="186"/>
      <c r="G77" s="186"/>
      <c r="H77" s="186"/>
      <c r="I77" s="186"/>
      <c r="J77" s="187">
        <f>J330</f>
        <v>0</v>
      </c>
      <c r="K77" s="128"/>
      <c r="L77" s="188"/>
      <c r="S77" s="10"/>
      <c r="T77" s="10"/>
      <c r="U77" s="10"/>
      <c r="V77" s="10"/>
      <c r="W77" s="10"/>
      <c r="X77" s="10"/>
      <c r="Y77" s="10"/>
      <c r="Z77" s="10"/>
      <c r="AA77" s="10"/>
      <c r="AB77" s="10"/>
      <c r="AC77" s="10"/>
      <c r="AD77" s="10"/>
      <c r="AE77" s="10"/>
    </row>
    <row r="78" s="10" customFormat="1" ht="19.92" customHeight="1">
      <c r="A78" s="10"/>
      <c r="B78" s="184"/>
      <c r="C78" s="128"/>
      <c r="D78" s="185" t="s">
        <v>157</v>
      </c>
      <c r="E78" s="186"/>
      <c r="F78" s="186"/>
      <c r="G78" s="186"/>
      <c r="H78" s="186"/>
      <c r="I78" s="186"/>
      <c r="J78" s="187">
        <f>J360</f>
        <v>0</v>
      </c>
      <c r="K78" s="128"/>
      <c r="L78" s="188"/>
      <c r="S78" s="10"/>
      <c r="T78" s="10"/>
      <c r="U78" s="10"/>
      <c r="V78" s="10"/>
      <c r="W78" s="10"/>
      <c r="X78" s="10"/>
      <c r="Y78" s="10"/>
      <c r="Z78" s="10"/>
      <c r="AA78" s="10"/>
      <c r="AB78" s="10"/>
      <c r="AC78" s="10"/>
      <c r="AD78" s="10"/>
      <c r="AE78" s="10"/>
    </row>
    <row r="79" s="10" customFormat="1" ht="19.92" customHeight="1">
      <c r="A79" s="10"/>
      <c r="B79" s="184"/>
      <c r="C79" s="128"/>
      <c r="D79" s="185" t="s">
        <v>158</v>
      </c>
      <c r="E79" s="186"/>
      <c r="F79" s="186"/>
      <c r="G79" s="186"/>
      <c r="H79" s="186"/>
      <c r="I79" s="186"/>
      <c r="J79" s="187">
        <f>J380</f>
        <v>0</v>
      </c>
      <c r="K79" s="128"/>
      <c r="L79" s="188"/>
      <c r="S79" s="10"/>
      <c r="T79" s="10"/>
      <c r="U79" s="10"/>
      <c r="V79" s="10"/>
      <c r="W79" s="10"/>
      <c r="X79" s="10"/>
      <c r="Y79" s="10"/>
      <c r="Z79" s="10"/>
      <c r="AA79" s="10"/>
      <c r="AB79" s="10"/>
      <c r="AC79" s="10"/>
      <c r="AD79" s="10"/>
      <c r="AE79" s="10"/>
    </row>
    <row r="80" s="10" customFormat="1" ht="19.92" customHeight="1">
      <c r="A80" s="10"/>
      <c r="B80" s="184"/>
      <c r="C80" s="128"/>
      <c r="D80" s="185" t="s">
        <v>159</v>
      </c>
      <c r="E80" s="186"/>
      <c r="F80" s="186"/>
      <c r="G80" s="186"/>
      <c r="H80" s="186"/>
      <c r="I80" s="186"/>
      <c r="J80" s="187">
        <f>J401</f>
        <v>0</v>
      </c>
      <c r="K80" s="128"/>
      <c r="L80" s="188"/>
      <c r="S80" s="10"/>
      <c r="T80" s="10"/>
      <c r="U80" s="10"/>
      <c r="V80" s="10"/>
      <c r="W80" s="10"/>
      <c r="X80" s="10"/>
      <c r="Y80" s="10"/>
      <c r="Z80" s="10"/>
      <c r="AA80" s="10"/>
      <c r="AB80" s="10"/>
      <c r="AC80" s="10"/>
      <c r="AD80" s="10"/>
      <c r="AE80" s="10"/>
    </row>
    <row r="81" s="10" customFormat="1" ht="19.92" customHeight="1">
      <c r="A81" s="10"/>
      <c r="B81" s="184"/>
      <c r="C81" s="128"/>
      <c r="D81" s="185" t="s">
        <v>2313</v>
      </c>
      <c r="E81" s="186"/>
      <c r="F81" s="186"/>
      <c r="G81" s="186"/>
      <c r="H81" s="186"/>
      <c r="I81" s="186"/>
      <c r="J81" s="187">
        <f>J418</f>
        <v>0</v>
      </c>
      <c r="K81" s="128"/>
      <c r="L81" s="188"/>
      <c r="S81" s="10"/>
      <c r="T81" s="10"/>
      <c r="U81" s="10"/>
      <c r="V81" s="10"/>
      <c r="W81" s="10"/>
      <c r="X81" s="10"/>
      <c r="Y81" s="10"/>
      <c r="Z81" s="10"/>
      <c r="AA81" s="10"/>
      <c r="AB81" s="10"/>
      <c r="AC81" s="10"/>
      <c r="AD81" s="10"/>
      <c r="AE81" s="10"/>
    </row>
    <row r="82" s="10" customFormat="1" ht="19.92" customHeight="1">
      <c r="A82" s="10"/>
      <c r="B82" s="184"/>
      <c r="C82" s="128"/>
      <c r="D82" s="185" t="s">
        <v>160</v>
      </c>
      <c r="E82" s="186"/>
      <c r="F82" s="186"/>
      <c r="G82" s="186"/>
      <c r="H82" s="186"/>
      <c r="I82" s="186"/>
      <c r="J82" s="187">
        <f>J429</f>
        <v>0</v>
      </c>
      <c r="K82" s="128"/>
      <c r="L82" s="188"/>
      <c r="S82" s="10"/>
      <c r="T82" s="10"/>
      <c r="U82" s="10"/>
      <c r="V82" s="10"/>
      <c r="W82" s="10"/>
      <c r="X82" s="10"/>
      <c r="Y82" s="10"/>
      <c r="Z82" s="10"/>
      <c r="AA82" s="10"/>
      <c r="AB82" s="10"/>
      <c r="AC82" s="10"/>
      <c r="AD82" s="10"/>
      <c r="AE82" s="10"/>
    </row>
    <row r="83" s="9" customFormat="1" ht="24.96" customHeight="1">
      <c r="A83" s="9"/>
      <c r="B83" s="178"/>
      <c r="C83" s="179"/>
      <c r="D83" s="180" t="s">
        <v>161</v>
      </c>
      <c r="E83" s="181"/>
      <c r="F83" s="181"/>
      <c r="G83" s="181"/>
      <c r="H83" s="181"/>
      <c r="I83" s="181"/>
      <c r="J83" s="182">
        <f>J439</f>
        <v>0</v>
      </c>
      <c r="K83" s="179"/>
      <c r="L83" s="183"/>
      <c r="S83" s="9"/>
      <c r="T83" s="9"/>
      <c r="U83" s="9"/>
      <c r="V83" s="9"/>
      <c r="W83" s="9"/>
      <c r="X83" s="9"/>
      <c r="Y83" s="9"/>
      <c r="Z83" s="9"/>
      <c r="AA83" s="9"/>
      <c r="AB83" s="9"/>
      <c r="AC83" s="9"/>
      <c r="AD83" s="9"/>
      <c r="AE83" s="9"/>
    </row>
    <row r="84" s="10" customFormat="1" ht="19.92" customHeight="1">
      <c r="A84" s="10"/>
      <c r="B84" s="184"/>
      <c r="C84" s="128"/>
      <c r="D84" s="185" t="s">
        <v>163</v>
      </c>
      <c r="E84" s="186"/>
      <c r="F84" s="186"/>
      <c r="G84" s="186"/>
      <c r="H84" s="186"/>
      <c r="I84" s="186"/>
      <c r="J84" s="187">
        <f>J440</f>
        <v>0</v>
      </c>
      <c r="K84" s="128"/>
      <c r="L84" s="188"/>
      <c r="S84" s="10"/>
      <c r="T84" s="10"/>
      <c r="U84" s="10"/>
      <c r="V84" s="10"/>
      <c r="W84" s="10"/>
      <c r="X84" s="10"/>
      <c r="Y84" s="10"/>
      <c r="Z84" s="10"/>
      <c r="AA84" s="10"/>
      <c r="AB84" s="10"/>
      <c r="AC84" s="10"/>
      <c r="AD84" s="10"/>
      <c r="AE84" s="10"/>
    </row>
    <row r="85" s="10" customFormat="1" ht="19.92" customHeight="1">
      <c r="A85" s="10"/>
      <c r="B85" s="184"/>
      <c r="C85" s="128"/>
      <c r="D85" s="185" t="s">
        <v>164</v>
      </c>
      <c r="E85" s="186"/>
      <c r="F85" s="186"/>
      <c r="G85" s="186"/>
      <c r="H85" s="186"/>
      <c r="I85" s="186"/>
      <c r="J85" s="187">
        <f>J443</f>
        <v>0</v>
      </c>
      <c r="K85" s="128"/>
      <c r="L85" s="188"/>
      <c r="S85" s="10"/>
      <c r="T85" s="10"/>
      <c r="U85" s="10"/>
      <c r="V85" s="10"/>
      <c r="W85" s="10"/>
      <c r="X85" s="10"/>
      <c r="Y85" s="10"/>
      <c r="Z85" s="10"/>
      <c r="AA85" s="10"/>
      <c r="AB85" s="10"/>
      <c r="AC85" s="10"/>
      <c r="AD85" s="10"/>
      <c r="AE85" s="10"/>
    </row>
    <row r="86" s="2" customFormat="1" ht="21.84"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2" customFormat="1" ht="6.96" customHeight="1">
      <c r="A87" s="41"/>
      <c r="B87" s="62"/>
      <c r="C87" s="63"/>
      <c r="D87" s="63"/>
      <c r="E87" s="63"/>
      <c r="F87" s="63"/>
      <c r="G87" s="63"/>
      <c r="H87" s="63"/>
      <c r="I87" s="63"/>
      <c r="J87" s="63"/>
      <c r="K87" s="63"/>
      <c r="L87" s="148"/>
      <c r="S87" s="41"/>
      <c r="T87" s="41"/>
      <c r="U87" s="41"/>
      <c r="V87" s="41"/>
      <c r="W87" s="41"/>
      <c r="X87" s="41"/>
      <c r="Y87" s="41"/>
      <c r="Z87" s="41"/>
      <c r="AA87" s="41"/>
      <c r="AB87" s="41"/>
      <c r="AC87" s="41"/>
      <c r="AD87" s="41"/>
      <c r="AE87" s="41"/>
    </row>
    <row r="91" s="2" customFormat="1" ht="6.96" customHeight="1">
      <c r="A91" s="41"/>
      <c r="B91" s="64"/>
      <c r="C91" s="65"/>
      <c r="D91" s="65"/>
      <c r="E91" s="65"/>
      <c r="F91" s="65"/>
      <c r="G91" s="65"/>
      <c r="H91" s="65"/>
      <c r="I91" s="65"/>
      <c r="J91" s="65"/>
      <c r="K91" s="65"/>
      <c r="L91" s="148"/>
      <c r="S91" s="41"/>
      <c r="T91" s="41"/>
      <c r="U91" s="41"/>
      <c r="V91" s="41"/>
      <c r="W91" s="41"/>
      <c r="X91" s="41"/>
      <c r="Y91" s="41"/>
      <c r="Z91" s="41"/>
      <c r="AA91" s="41"/>
      <c r="AB91" s="41"/>
      <c r="AC91" s="41"/>
      <c r="AD91" s="41"/>
      <c r="AE91" s="41"/>
    </row>
    <row r="92" s="2" customFormat="1" ht="24.96" customHeight="1">
      <c r="A92" s="41"/>
      <c r="B92" s="42"/>
      <c r="C92" s="26" t="s">
        <v>165</v>
      </c>
      <c r="D92" s="43"/>
      <c r="E92" s="43"/>
      <c r="F92" s="43"/>
      <c r="G92" s="43"/>
      <c r="H92" s="43"/>
      <c r="I92" s="43"/>
      <c r="J92" s="43"/>
      <c r="K92" s="43"/>
      <c r="L92" s="148"/>
      <c r="S92" s="41"/>
      <c r="T92" s="41"/>
      <c r="U92" s="41"/>
      <c r="V92" s="41"/>
      <c r="W92" s="41"/>
      <c r="X92" s="41"/>
      <c r="Y92" s="41"/>
      <c r="Z92" s="41"/>
      <c r="AA92" s="41"/>
      <c r="AB92" s="41"/>
      <c r="AC92" s="41"/>
      <c r="AD92" s="41"/>
      <c r="AE92" s="41"/>
    </row>
    <row r="93" s="2" customFormat="1" ht="6.96" customHeight="1">
      <c r="A93" s="41"/>
      <c r="B93" s="42"/>
      <c r="C93" s="43"/>
      <c r="D93" s="43"/>
      <c r="E93" s="43"/>
      <c r="F93" s="43"/>
      <c r="G93" s="43"/>
      <c r="H93" s="43"/>
      <c r="I93" s="43"/>
      <c r="J93" s="43"/>
      <c r="K93" s="43"/>
      <c r="L93" s="148"/>
      <c r="S93" s="41"/>
      <c r="T93" s="41"/>
      <c r="U93" s="41"/>
      <c r="V93" s="41"/>
      <c r="W93" s="41"/>
      <c r="X93" s="41"/>
      <c r="Y93" s="41"/>
      <c r="Z93" s="41"/>
      <c r="AA93" s="41"/>
      <c r="AB93" s="41"/>
      <c r="AC93" s="41"/>
      <c r="AD93" s="41"/>
      <c r="AE93" s="41"/>
    </row>
    <row r="94" s="2" customFormat="1" ht="12" customHeight="1">
      <c r="A94" s="41"/>
      <c r="B94" s="42"/>
      <c r="C94" s="35" t="s">
        <v>16</v>
      </c>
      <c r="D94" s="43"/>
      <c r="E94" s="43"/>
      <c r="F94" s="43"/>
      <c r="G94" s="43"/>
      <c r="H94" s="43"/>
      <c r="I94" s="43"/>
      <c r="J94" s="43"/>
      <c r="K94" s="43"/>
      <c r="L94" s="148"/>
      <c r="S94" s="41"/>
      <c r="T94" s="41"/>
      <c r="U94" s="41"/>
      <c r="V94" s="41"/>
      <c r="W94" s="41"/>
      <c r="X94" s="41"/>
      <c r="Y94" s="41"/>
      <c r="Z94" s="41"/>
      <c r="AA94" s="41"/>
      <c r="AB94" s="41"/>
      <c r="AC94" s="41"/>
      <c r="AD94" s="41"/>
      <c r="AE94" s="41"/>
    </row>
    <row r="95" s="2" customFormat="1" ht="16.5" customHeight="1">
      <c r="A95" s="41"/>
      <c r="B95" s="42"/>
      <c r="C95" s="43"/>
      <c r="D95" s="43"/>
      <c r="E95" s="173" t="str">
        <f>E7</f>
        <v>MŠ Záchlumí - přístavba pavilonu</v>
      </c>
      <c r="F95" s="35"/>
      <c r="G95" s="35"/>
      <c r="H95" s="35"/>
      <c r="I95" s="43"/>
      <c r="J95" s="43"/>
      <c r="K95" s="43"/>
      <c r="L95" s="148"/>
      <c r="S95" s="41"/>
      <c r="T95" s="41"/>
      <c r="U95" s="41"/>
      <c r="V95" s="41"/>
      <c r="W95" s="41"/>
      <c r="X95" s="41"/>
      <c r="Y95" s="41"/>
      <c r="Z95" s="41"/>
      <c r="AA95" s="41"/>
      <c r="AB95" s="41"/>
      <c r="AC95" s="41"/>
      <c r="AD95" s="41"/>
      <c r="AE95" s="41"/>
    </row>
    <row r="96" s="1" customFormat="1" ht="12" customHeight="1">
      <c r="B96" s="24"/>
      <c r="C96" s="35" t="s">
        <v>132</v>
      </c>
      <c r="D96" s="25"/>
      <c r="E96" s="25"/>
      <c r="F96" s="25"/>
      <c r="G96" s="25"/>
      <c r="H96" s="25"/>
      <c r="I96" s="25"/>
      <c r="J96" s="25"/>
      <c r="K96" s="25"/>
      <c r="L96" s="23"/>
    </row>
    <row r="97" s="2" customFormat="1" ht="16.5" customHeight="1">
      <c r="A97" s="41"/>
      <c r="B97" s="42"/>
      <c r="C97" s="43"/>
      <c r="D97" s="43"/>
      <c r="E97" s="173" t="s">
        <v>2309</v>
      </c>
      <c r="F97" s="43"/>
      <c r="G97" s="43"/>
      <c r="H97" s="43"/>
      <c r="I97" s="43"/>
      <c r="J97" s="43"/>
      <c r="K97" s="43"/>
      <c r="L97" s="148"/>
      <c r="S97" s="41"/>
      <c r="T97" s="41"/>
      <c r="U97" s="41"/>
      <c r="V97" s="41"/>
      <c r="W97" s="41"/>
      <c r="X97" s="41"/>
      <c r="Y97" s="41"/>
      <c r="Z97" s="41"/>
      <c r="AA97" s="41"/>
      <c r="AB97" s="41"/>
      <c r="AC97" s="41"/>
      <c r="AD97" s="41"/>
      <c r="AE97" s="41"/>
    </row>
    <row r="98" s="2" customFormat="1" ht="12" customHeight="1">
      <c r="A98" s="41"/>
      <c r="B98" s="42"/>
      <c r="C98" s="35" t="s">
        <v>134</v>
      </c>
      <c r="D98" s="43"/>
      <c r="E98" s="43"/>
      <c r="F98" s="43"/>
      <c r="G98" s="43"/>
      <c r="H98" s="43"/>
      <c r="I98" s="43"/>
      <c r="J98" s="43"/>
      <c r="K98" s="43"/>
      <c r="L98" s="148"/>
      <c r="S98" s="41"/>
      <c r="T98" s="41"/>
      <c r="U98" s="41"/>
      <c r="V98" s="41"/>
      <c r="W98" s="41"/>
      <c r="X98" s="41"/>
      <c r="Y98" s="41"/>
      <c r="Z98" s="41"/>
      <c r="AA98" s="41"/>
      <c r="AB98" s="41"/>
      <c r="AC98" s="41"/>
      <c r="AD98" s="41"/>
      <c r="AE98" s="41"/>
    </row>
    <row r="99" s="2" customFormat="1" ht="16.5" customHeight="1">
      <c r="A99" s="41"/>
      <c r="B99" s="42"/>
      <c r="C99" s="43"/>
      <c r="D99" s="43"/>
      <c r="E99" s="72" t="str">
        <f>E11</f>
        <v>01 - Architektonicko stavební řešení</v>
      </c>
      <c r="F99" s="43"/>
      <c r="G99" s="43"/>
      <c r="H99" s="43"/>
      <c r="I99" s="43"/>
      <c r="J99" s="43"/>
      <c r="K99" s="43"/>
      <c r="L99" s="148"/>
      <c r="S99" s="41"/>
      <c r="T99" s="41"/>
      <c r="U99" s="41"/>
      <c r="V99" s="41"/>
      <c r="W99" s="41"/>
      <c r="X99" s="41"/>
      <c r="Y99" s="41"/>
      <c r="Z99" s="41"/>
      <c r="AA99" s="41"/>
      <c r="AB99" s="41"/>
      <c r="AC99" s="41"/>
      <c r="AD99" s="41"/>
      <c r="AE99" s="41"/>
    </row>
    <row r="100" s="2" customFormat="1" ht="6.96" customHeight="1">
      <c r="A100" s="41"/>
      <c r="B100" s="42"/>
      <c r="C100" s="43"/>
      <c r="D100" s="43"/>
      <c r="E100" s="43"/>
      <c r="F100" s="43"/>
      <c r="G100" s="43"/>
      <c r="H100" s="43"/>
      <c r="I100" s="43"/>
      <c r="J100" s="43"/>
      <c r="K100" s="43"/>
      <c r="L100" s="148"/>
      <c r="S100" s="41"/>
      <c r="T100" s="41"/>
      <c r="U100" s="41"/>
      <c r="V100" s="41"/>
      <c r="W100" s="41"/>
      <c r="X100" s="41"/>
      <c r="Y100" s="41"/>
      <c r="Z100" s="41"/>
      <c r="AA100" s="41"/>
      <c r="AB100" s="41"/>
      <c r="AC100" s="41"/>
      <c r="AD100" s="41"/>
      <c r="AE100" s="41"/>
    </row>
    <row r="101" s="2" customFormat="1" ht="12" customHeight="1">
      <c r="A101" s="41"/>
      <c r="B101" s="42"/>
      <c r="C101" s="35" t="s">
        <v>21</v>
      </c>
      <c r="D101" s="43"/>
      <c r="E101" s="43"/>
      <c r="F101" s="30" t="str">
        <f>F14</f>
        <v xml:space="preserve"> </v>
      </c>
      <c r="G101" s="43"/>
      <c r="H101" s="43"/>
      <c r="I101" s="35" t="s">
        <v>23</v>
      </c>
      <c r="J101" s="75" t="str">
        <f>IF(J14="","",J14)</f>
        <v>23. 4. 2024</v>
      </c>
      <c r="K101" s="43"/>
      <c r="L101" s="148"/>
      <c r="S101" s="41"/>
      <c r="T101" s="41"/>
      <c r="U101" s="41"/>
      <c r="V101" s="41"/>
      <c r="W101" s="41"/>
      <c r="X101" s="41"/>
      <c r="Y101" s="41"/>
      <c r="Z101" s="41"/>
      <c r="AA101" s="41"/>
      <c r="AB101" s="41"/>
      <c r="AC101" s="41"/>
      <c r="AD101" s="41"/>
      <c r="AE101" s="41"/>
    </row>
    <row r="102" s="2" customFormat="1" ht="6.96" customHeight="1">
      <c r="A102" s="41"/>
      <c r="B102" s="42"/>
      <c r="C102" s="43"/>
      <c r="D102" s="43"/>
      <c r="E102" s="43"/>
      <c r="F102" s="43"/>
      <c r="G102" s="43"/>
      <c r="H102" s="43"/>
      <c r="I102" s="43"/>
      <c r="J102" s="43"/>
      <c r="K102" s="43"/>
      <c r="L102" s="148"/>
      <c r="S102" s="41"/>
      <c r="T102" s="41"/>
      <c r="U102" s="41"/>
      <c r="V102" s="41"/>
      <c r="W102" s="41"/>
      <c r="X102" s="41"/>
      <c r="Y102" s="41"/>
      <c r="Z102" s="41"/>
      <c r="AA102" s="41"/>
      <c r="AB102" s="41"/>
      <c r="AC102" s="41"/>
      <c r="AD102" s="41"/>
      <c r="AE102" s="41"/>
    </row>
    <row r="103" s="2" customFormat="1" ht="15.15" customHeight="1">
      <c r="A103" s="41"/>
      <c r="B103" s="42"/>
      <c r="C103" s="35" t="s">
        <v>25</v>
      </c>
      <c r="D103" s="43"/>
      <c r="E103" s="43"/>
      <c r="F103" s="30" t="str">
        <f>E17</f>
        <v>Obec Záchlumí</v>
      </c>
      <c r="G103" s="43"/>
      <c r="H103" s="43"/>
      <c r="I103" s="35" t="s">
        <v>31</v>
      </c>
      <c r="J103" s="39" t="str">
        <f>E23</f>
        <v>Ing. Miloš Valíček</v>
      </c>
      <c r="K103" s="43"/>
      <c r="L103" s="148"/>
      <c r="S103" s="41"/>
      <c r="T103" s="41"/>
      <c r="U103" s="41"/>
      <c r="V103" s="41"/>
      <c r="W103" s="41"/>
      <c r="X103" s="41"/>
      <c r="Y103" s="41"/>
      <c r="Z103" s="41"/>
      <c r="AA103" s="41"/>
      <c r="AB103" s="41"/>
      <c r="AC103" s="41"/>
      <c r="AD103" s="41"/>
      <c r="AE103" s="41"/>
    </row>
    <row r="104" s="2" customFormat="1" ht="15.15" customHeight="1">
      <c r="A104" s="41"/>
      <c r="B104" s="42"/>
      <c r="C104" s="35" t="s">
        <v>29</v>
      </c>
      <c r="D104" s="43"/>
      <c r="E104" s="43"/>
      <c r="F104" s="30" t="str">
        <f>IF(E20="","",E20)</f>
        <v>Vyplň údaj</v>
      </c>
      <c r="G104" s="43"/>
      <c r="H104" s="43"/>
      <c r="I104" s="35" t="s">
        <v>35</v>
      </c>
      <c r="J104" s="39" t="str">
        <f>E26</f>
        <v xml:space="preserve">Veronika Šoulová </v>
      </c>
      <c r="K104" s="43"/>
      <c r="L104" s="148"/>
      <c r="S104" s="41"/>
      <c r="T104" s="41"/>
      <c r="U104" s="41"/>
      <c r="V104" s="41"/>
      <c r="W104" s="41"/>
      <c r="X104" s="41"/>
      <c r="Y104" s="41"/>
      <c r="Z104" s="41"/>
      <c r="AA104" s="41"/>
      <c r="AB104" s="41"/>
      <c r="AC104" s="41"/>
      <c r="AD104" s="41"/>
      <c r="AE104" s="41"/>
    </row>
    <row r="105" s="2" customFormat="1" ht="10.32" customHeight="1">
      <c r="A105" s="41"/>
      <c r="B105" s="42"/>
      <c r="C105" s="43"/>
      <c r="D105" s="43"/>
      <c r="E105" s="43"/>
      <c r="F105" s="43"/>
      <c r="G105" s="43"/>
      <c r="H105" s="43"/>
      <c r="I105" s="43"/>
      <c r="J105" s="43"/>
      <c r="K105" s="43"/>
      <c r="L105" s="148"/>
      <c r="S105" s="41"/>
      <c r="T105" s="41"/>
      <c r="U105" s="41"/>
      <c r="V105" s="41"/>
      <c r="W105" s="41"/>
      <c r="X105" s="41"/>
      <c r="Y105" s="41"/>
      <c r="Z105" s="41"/>
      <c r="AA105" s="41"/>
      <c r="AB105" s="41"/>
      <c r="AC105" s="41"/>
      <c r="AD105" s="41"/>
      <c r="AE105" s="41"/>
    </row>
    <row r="106" s="11" customFormat="1" ht="29.28" customHeight="1">
      <c r="A106" s="189"/>
      <c r="B106" s="190"/>
      <c r="C106" s="191" t="s">
        <v>166</v>
      </c>
      <c r="D106" s="192" t="s">
        <v>59</v>
      </c>
      <c r="E106" s="192" t="s">
        <v>55</v>
      </c>
      <c r="F106" s="192" t="s">
        <v>56</v>
      </c>
      <c r="G106" s="192" t="s">
        <v>167</v>
      </c>
      <c r="H106" s="192" t="s">
        <v>168</v>
      </c>
      <c r="I106" s="192" t="s">
        <v>169</v>
      </c>
      <c r="J106" s="192" t="s">
        <v>138</v>
      </c>
      <c r="K106" s="193" t="s">
        <v>170</v>
      </c>
      <c r="L106" s="194"/>
      <c r="M106" s="95" t="s">
        <v>19</v>
      </c>
      <c r="N106" s="96" t="s">
        <v>44</v>
      </c>
      <c r="O106" s="96" t="s">
        <v>171</v>
      </c>
      <c r="P106" s="96" t="s">
        <v>172</v>
      </c>
      <c r="Q106" s="96" t="s">
        <v>173</v>
      </c>
      <c r="R106" s="96" t="s">
        <v>174</v>
      </c>
      <c r="S106" s="96" t="s">
        <v>175</v>
      </c>
      <c r="T106" s="97" t="s">
        <v>176</v>
      </c>
      <c r="U106" s="189"/>
      <c r="V106" s="189"/>
      <c r="W106" s="189"/>
      <c r="X106" s="189"/>
      <c r="Y106" s="189"/>
      <c r="Z106" s="189"/>
      <c r="AA106" s="189"/>
      <c r="AB106" s="189"/>
      <c r="AC106" s="189"/>
      <c r="AD106" s="189"/>
      <c r="AE106" s="189"/>
    </row>
    <row r="107" s="2" customFormat="1" ht="22.8" customHeight="1">
      <c r="A107" s="41"/>
      <c r="B107" s="42"/>
      <c r="C107" s="102" t="s">
        <v>177</v>
      </c>
      <c r="D107" s="43"/>
      <c r="E107" s="43"/>
      <c r="F107" s="43"/>
      <c r="G107" s="43"/>
      <c r="H107" s="43"/>
      <c r="I107" s="43"/>
      <c r="J107" s="195">
        <f>BK107</f>
        <v>0</v>
      </c>
      <c r="K107" s="43"/>
      <c r="L107" s="47"/>
      <c r="M107" s="98"/>
      <c r="N107" s="196"/>
      <c r="O107" s="99"/>
      <c r="P107" s="197">
        <f>P108+P283+P439</f>
        <v>0</v>
      </c>
      <c r="Q107" s="99"/>
      <c r="R107" s="197">
        <f>R108+R283+R439</f>
        <v>9.6308566599999992</v>
      </c>
      <c r="S107" s="99"/>
      <c r="T107" s="198">
        <f>T108+T283+T439</f>
        <v>11.292821899999998</v>
      </c>
      <c r="U107" s="41"/>
      <c r="V107" s="41"/>
      <c r="W107" s="41"/>
      <c r="X107" s="41"/>
      <c r="Y107" s="41"/>
      <c r="Z107" s="41"/>
      <c r="AA107" s="41"/>
      <c r="AB107" s="41"/>
      <c r="AC107" s="41"/>
      <c r="AD107" s="41"/>
      <c r="AE107" s="41"/>
      <c r="AT107" s="20" t="s">
        <v>73</v>
      </c>
      <c r="AU107" s="20" t="s">
        <v>139</v>
      </c>
      <c r="BK107" s="199">
        <f>BK108+BK283+BK439</f>
        <v>0</v>
      </c>
    </row>
    <row r="108" s="12" customFormat="1" ht="25.92" customHeight="1">
      <c r="A108" s="12"/>
      <c r="B108" s="200"/>
      <c r="C108" s="201"/>
      <c r="D108" s="202" t="s">
        <v>73</v>
      </c>
      <c r="E108" s="203" t="s">
        <v>178</v>
      </c>
      <c r="F108" s="203" t="s">
        <v>179</v>
      </c>
      <c r="G108" s="201"/>
      <c r="H108" s="201"/>
      <c r="I108" s="204"/>
      <c r="J108" s="205">
        <f>BK108</f>
        <v>0</v>
      </c>
      <c r="K108" s="201"/>
      <c r="L108" s="206"/>
      <c r="M108" s="207"/>
      <c r="N108" s="208"/>
      <c r="O108" s="208"/>
      <c r="P108" s="209">
        <f>P109+P118+P127+P160+P192+P271+P280</f>
        <v>0</v>
      </c>
      <c r="Q108" s="208"/>
      <c r="R108" s="209">
        <f>R109+R118+R127+R160+R192+R271+R280</f>
        <v>8.752394279999999</v>
      </c>
      <c r="S108" s="208"/>
      <c r="T108" s="210">
        <f>T109+T118+T127+T160+T192+T271+T280</f>
        <v>11.257014999999997</v>
      </c>
      <c r="U108" s="12"/>
      <c r="V108" s="12"/>
      <c r="W108" s="12"/>
      <c r="X108" s="12"/>
      <c r="Y108" s="12"/>
      <c r="Z108" s="12"/>
      <c r="AA108" s="12"/>
      <c r="AB108" s="12"/>
      <c r="AC108" s="12"/>
      <c r="AD108" s="12"/>
      <c r="AE108" s="12"/>
      <c r="AR108" s="211" t="s">
        <v>81</v>
      </c>
      <c r="AT108" s="212" t="s">
        <v>73</v>
      </c>
      <c r="AU108" s="212" t="s">
        <v>74</v>
      </c>
      <c r="AY108" s="211" t="s">
        <v>180</v>
      </c>
      <c r="BK108" s="213">
        <f>BK109+BK118+BK127+BK160+BK192+BK271+BK280</f>
        <v>0</v>
      </c>
    </row>
    <row r="109" s="12" customFormat="1" ht="22.8" customHeight="1">
      <c r="A109" s="12"/>
      <c r="B109" s="200"/>
      <c r="C109" s="201"/>
      <c r="D109" s="202" t="s">
        <v>73</v>
      </c>
      <c r="E109" s="214" t="s">
        <v>81</v>
      </c>
      <c r="F109" s="214" t="s">
        <v>181</v>
      </c>
      <c r="G109" s="201"/>
      <c r="H109" s="201"/>
      <c r="I109" s="204"/>
      <c r="J109" s="215">
        <f>BK109</f>
        <v>0</v>
      </c>
      <c r="K109" s="201"/>
      <c r="L109" s="206"/>
      <c r="M109" s="207"/>
      <c r="N109" s="208"/>
      <c r="O109" s="208"/>
      <c r="P109" s="209">
        <f>SUM(P110:P117)</f>
        <v>0</v>
      </c>
      <c r="Q109" s="208"/>
      <c r="R109" s="209">
        <f>SUM(R110:R117)</f>
        <v>0</v>
      </c>
      <c r="S109" s="208"/>
      <c r="T109" s="210">
        <f>SUM(T110:T117)</f>
        <v>0</v>
      </c>
      <c r="U109" s="12"/>
      <c r="V109" s="12"/>
      <c r="W109" s="12"/>
      <c r="X109" s="12"/>
      <c r="Y109" s="12"/>
      <c r="Z109" s="12"/>
      <c r="AA109" s="12"/>
      <c r="AB109" s="12"/>
      <c r="AC109" s="12"/>
      <c r="AD109" s="12"/>
      <c r="AE109" s="12"/>
      <c r="AR109" s="211" t="s">
        <v>81</v>
      </c>
      <c r="AT109" s="212" t="s">
        <v>73</v>
      </c>
      <c r="AU109" s="212" t="s">
        <v>81</v>
      </c>
      <c r="AY109" s="211" t="s">
        <v>180</v>
      </c>
      <c r="BK109" s="213">
        <f>SUM(BK110:BK117)</f>
        <v>0</v>
      </c>
    </row>
    <row r="110" s="2" customFormat="1" ht="24.15" customHeight="1">
      <c r="A110" s="41"/>
      <c r="B110" s="42"/>
      <c r="C110" s="216" t="s">
        <v>81</v>
      </c>
      <c r="D110" s="216" t="s">
        <v>182</v>
      </c>
      <c r="E110" s="217" t="s">
        <v>2314</v>
      </c>
      <c r="F110" s="218" t="s">
        <v>2315</v>
      </c>
      <c r="G110" s="219" t="s">
        <v>195</v>
      </c>
      <c r="H110" s="220">
        <v>1.1040000000000001</v>
      </c>
      <c r="I110" s="221"/>
      <c r="J110" s="222">
        <f>ROUND(I110*H110,2)</f>
        <v>0</v>
      </c>
      <c r="K110" s="218" t="s">
        <v>185</v>
      </c>
      <c r="L110" s="47"/>
      <c r="M110" s="223" t="s">
        <v>19</v>
      </c>
      <c r="N110" s="224" t="s">
        <v>45</v>
      </c>
      <c r="O110" s="87"/>
      <c r="P110" s="225">
        <f>O110*H110</f>
        <v>0</v>
      </c>
      <c r="Q110" s="225">
        <v>0</v>
      </c>
      <c r="R110" s="225">
        <f>Q110*H110</f>
        <v>0</v>
      </c>
      <c r="S110" s="225">
        <v>0</v>
      </c>
      <c r="T110" s="226">
        <f>S110*H110</f>
        <v>0</v>
      </c>
      <c r="U110" s="41"/>
      <c r="V110" s="41"/>
      <c r="W110" s="41"/>
      <c r="X110" s="41"/>
      <c r="Y110" s="41"/>
      <c r="Z110" s="41"/>
      <c r="AA110" s="41"/>
      <c r="AB110" s="41"/>
      <c r="AC110" s="41"/>
      <c r="AD110" s="41"/>
      <c r="AE110" s="41"/>
      <c r="AR110" s="227" t="s">
        <v>186</v>
      </c>
      <c r="AT110" s="227" t="s">
        <v>182</v>
      </c>
      <c r="AU110" s="227" t="s">
        <v>83</v>
      </c>
      <c r="AY110" s="20" t="s">
        <v>180</v>
      </c>
      <c r="BE110" s="228">
        <f>IF(N110="základní",J110,0)</f>
        <v>0</v>
      </c>
      <c r="BF110" s="228">
        <f>IF(N110="snížená",J110,0)</f>
        <v>0</v>
      </c>
      <c r="BG110" s="228">
        <f>IF(N110="zákl. přenesená",J110,0)</f>
        <v>0</v>
      </c>
      <c r="BH110" s="228">
        <f>IF(N110="sníž. přenesená",J110,0)</f>
        <v>0</v>
      </c>
      <c r="BI110" s="228">
        <f>IF(N110="nulová",J110,0)</f>
        <v>0</v>
      </c>
      <c r="BJ110" s="20" t="s">
        <v>81</v>
      </c>
      <c r="BK110" s="228">
        <f>ROUND(I110*H110,2)</f>
        <v>0</v>
      </c>
      <c r="BL110" s="20" t="s">
        <v>186</v>
      </c>
      <c r="BM110" s="227" t="s">
        <v>2316</v>
      </c>
    </row>
    <row r="111" s="2" customFormat="1">
      <c r="A111" s="41"/>
      <c r="B111" s="42"/>
      <c r="C111" s="43"/>
      <c r="D111" s="229" t="s">
        <v>188</v>
      </c>
      <c r="E111" s="43"/>
      <c r="F111" s="230" t="s">
        <v>2317</v>
      </c>
      <c r="G111" s="43"/>
      <c r="H111" s="43"/>
      <c r="I111" s="231"/>
      <c r="J111" s="43"/>
      <c r="K111" s="43"/>
      <c r="L111" s="47"/>
      <c r="M111" s="232"/>
      <c r="N111" s="233"/>
      <c r="O111" s="87"/>
      <c r="P111" s="87"/>
      <c r="Q111" s="87"/>
      <c r="R111" s="87"/>
      <c r="S111" s="87"/>
      <c r="T111" s="88"/>
      <c r="U111" s="41"/>
      <c r="V111" s="41"/>
      <c r="W111" s="41"/>
      <c r="X111" s="41"/>
      <c r="Y111" s="41"/>
      <c r="Z111" s="41"/>
      <c r="AA111" s="41"/>
      <c r="AB111" s="41"/>
      <c r="AC111" s="41"/>
      <c r="AD111" s="41"/>
      <c r="AE111" s="41"/>
      <c r="AT111" s="20" t="s">
        <v>188</v>
      </c>
      <c r="AU111" s="20" t="s">
        <v>83</v>
      </c>
    </row>
    <row r="112" s="13" customFormat="1">
      <c r="A112" s="13"/>
      <c r="B112" s="234"/>
      <c r="C112" s="235"/>
      <c r="D112" s="236" t="s">
        <v>190</v>
      </c>
      <c r="E112" s="237" t="s">
        <v>19</v>
      </c>
      <c r="F112" s="238" t="s">
        <v>2318</v>
      </c>
      <c r="G112" s="235"/>
      <c r="H112" s="237" t="s">
        <v>19</v>
      </c>
      <c r="I112" s="239"/>
      <c r="J112" s="235"/>
      <c r="K112" s="235"/>
      <c r="L112" s="240"/>
      <c r="M112" s="241"/>
      <c r="N112" s="242"/>
      <c r="O112" s="242"/>
      <c r="P112" s="242"/>
      <c r="Q112" s="242"/>
      <c r="R112" s="242"/>
      <c r="S112" s="242"/>
      <c r="T112" s="243"/>
      <c r="U112" s="13"/>
      <c r="V112" s="13"/>
      <c r="W112" s="13"/>
      <c r="X112" s="13"/>
      <c r="Y112" s="13"/>
      <c r="Z112" s="13"/>
      <c r="AA112" s="13"/>
      <c r="AB112" s="13"/>
      <c r="AC112" s="13"/>
      <c r="AD112" s="13"/>
      <c r="AE112" s="13"/>
      <c r="AT112" s="244" t="s">
        <v>190</v>
      </c>
      <c r="AU112" s="244" t="s">
        <v>83</v>
      </c>
      <c r="AV112" s="13" t="s">
        <v>81</v>
      </c>
      <c r="AW112" s="13" t="s">
        <v>34</v>
      </c>
      <c r="AX112" s="13" t="s">
        <v>74</v>
      </c>
      <c r="AY112" s="244" t="s">
        <v>180</v>
      </c>
    </row>
    <row r="113" s="14" customFormat="1">
      <c r="A113" s="14"/>
      <c r="B113" s="245"/>
      <c r="C113" s="246"/>
      <c r="D113" s="236" t="s">
        <v>190</v>
      </c>
      <c r="E113" s="247" t="s">
        <v>19</v>
      </c>
      <c r="F113" s="248" t="s">
        <v>2319</v>
      </c>
      <c r="G113" s="246"/>
      <c r="H113" s="249">
        <v>1.1040000000000001</v>
      </c>
      <c r="I113" s="250"/>
      <c r="J113" s="246"/>
      <c r="K113" s="246"/>
      <c r="L113" s="251"/>
      <c r="M113" s="252"/>
      <c r="N113" s="253"/>
      <c r="O113" s="253"/>
      <c r="P113" s="253"/>
      <c r="Q113" s="253"/>
      <c r="R113" s="253"/>
      <c r="S113" s="253"/>
      <c r="T113" s="254"/>
      <c r="U113" s="14"/>
      <c r="V113" s="14"/>
      <c r="W113" s="14"/>
      <c r="X113" s="14"/>
      <c r="Y113" s="14"/>
      <c r="Z113" s="14"/>
      <c r="AA113" s="14"/>
      <c r="AB113" s="14"/>
      <c r="AC113" s="14"/>
      <c r="AD113" s="14"/>
      <c r="AE113" s="14"/>
      <c r="AT113" s="255" t="s">
        <v>190</v>
      </c>
      <c r="AU113" s="255" t="s">
        <v>83</v>
      </c>
      <c r="AV113" s="14" t="s">
        <v>83</v>
      </c>
      <c r="AW113" s="14" t="s">
        <v>34</v>
      </c>
      <c r="AX113" s="14" t="s">
        <v>81</v>
      </c>
      <c r="AY113" s="255" t="s">
        <v>180</v>
      </c>
    </row>
    <row r="114" s="2" customFormat="1" ht="24.15" customHeight="1">
      <c r="A114" s="41"/>
      <c r="B114" s="42"/>
      <c r="C114" s="216" t="s">
        <v>83</v>
      </c>
      <c r="D114" s="216" t="s">
        <v>182</v>
      </c>
      <c r="E114" s="217" t="s">
        <v>2320</v>
      </c>
      <c r="F114" s="218" t="s">
        <v>2321</v>
      </c>
      <c r="G114" s="219" t="s">
        <v>195</v>
      </c>
      <c r="H114" s="220">
        <v>1.1040000000000001</v>
      </c>
      <c r="I114" s="221"/>
      <c r="J114" s="222">
        <f>ROUND(I114*H114,2)</f>
        <v>0</v>
      </c>
      <c r="K114" s="218" t="s">
        <v>185</v>
      </c>
      <c r="L114" s="47"/>
      <c r="M114" s="223" t="s">
        <v>19</v>
      </c>
      <c r="N114" s="224" t="s">
        <v>45</v>
      </c>
      <c r="O114" s="87"/>
      <c r="P114" s="225">
        <f>O114*H114</f>
        <v>0</v>
      </c>
      <c r="Q114" s="225">
        <v>0</v>
      </c>
      <c r="R114" s="225">
        <f>Q114*H114</f>
        <v>0</v>
      </c>
      <c r="S114" s="225">
        <v>0</v>
      </c>
      <c r="T114" s="226">
        <f>S114*H114</f>
        <v>0</v>
      </c>
      <c r="U114" s="41"/>
      <c r="V114" s="41"/>
      <c r="W114" s="41"/>
      <c r="X114" s="41"/>
      <c r="Y114" s="41"/>
      <c r="Z114" s="41"/>
      <c r="AA114" s="41"/>
      <c r="AB114" s="41"/>
      <c r="AC114" s="41"/>
      <c r="AD114" s="41"/>
      <c r="AE114" s="41"/>
      <c r="AR114" s="227" t="s">
        <v>186</v>
      </c>
      <c r="AT114" s="227" t="s">
        <v>182</v>
      </c>
      <c r="AU114" s="227" t="s">
        <v>83</v>
      </c>
      <c r="AY114" s="20" t="s">
        <v>180</v>
      </c>
      <c r="BE114" s="228">
        <f>IF(N114="základní",J114,0)</f>
        <v>0</v>
      </c>
      <c r="BF114" s="228">
        <f>IF(N114="snížená",J114,0)</f>
        <v>0</v>
      </c>
      <c r="BG114" s="228">
        <f>IF(N114="zákl. přenesená",J114,0)</f>
        <v>0</v>
      </c>
      <c r="BH114" s="228">
        <f>IF(N114="sníž. přenesená",J114,0)</f>
        <v>0</v>
      </c>
      <c r="BI114" s="228">
        <f>IF(N114="nulová",J114,0)</f>
        <v>0</v>
      </c>
      <c r="BJ114" s="20" t="s">
        <v>81</v>
      </c>
      <c r="BK114" s="228">
        <f>ROUND(I114*H114,2)</f>
        <v>0</v>
      </c>
      <c r="BL114" s="20" t="s">
        <v>186</v>
      </c>
      <c r="BM114" s="227" t="s">
        <v>2322</v>
      </c>
    </row>
    <row r="115" s="2" customFormat="1">
      <c r="A115" s="41"/>
      <c r="B115" s="42"/>
      <c r="C115" s="43"/>
      <c r="D115" s="229" t="s">
        <v>188</v>
      </c>
      <c r="E115" s="43"/>
      <c r="F115" s="230" t="s">
        <v>2323</v>
      </c>
      <c r="G115" s="43"/>
      <c r="H115" s="43"/>
      <c r="I115" s="231"/>
      <c r="J115" s="43"/>
      <c r="K115" s="43"/>
      <c r="L115" s="47"/>
      <c r="M115" s="232"/>
      <c r="N115" s="233"/>
      <c r="O115" s="87"/>
      <c r="P115" s="87"/>
      <c r="Q115" s="87"/>
      <c r="R115" s="87"/>
      <c r="S115" s="87"/>
      <c r="T115" s="88"/>
      <c r="U115" s="41"/>
      <c r="V115" s="41"/>
      <c r="W115" s="41"/>
      <c r="X115" s="41"/>
      <c r="Y115" s="41"/>
      <c r="Z115" s="41"/>
      <c r="AA115" s="41"/>
      <c r="AB115" s="41"/>
      <c r="AC115" s="41"/>
      <c r="AD115" s="41"/>
      <c r="AE115" s="41"/>
      <c r="AT115" s="20" t="s">
        <v>188</v>
      </c>
      <c r="AU115" s="20" t="s">
        <v>83</v>
      </c>
    </row>
    <row r="116" s="13" customFormat="1">
      <c r="A116" s="13"/>
      <c r="B116" s="234"/>
      <c r="C116" s="235"/>
      <c r="D116" s="236" t="s">
        <v>190</v>
      </c>
      <c r="E116" s="237" t="s">
        <v>19</v>
      </c>
      <c r="F116" s="238" t="s">
        <v>2318</v>
      </c>
      <c r="G116" s="235"/>
      <c r="H116" s="237" t="s">
        <v>19</v>
      </c>
      <c r="I116" s="239"/>
      <c r="J116" s="235"/>
      <c r="K116" s="235"/>
      <c r="L116" s="240"/>
      <c r="M116" s="241"/>
      <c r="N116" s="242"/>
      <c r="O116" s="242"/>
      <c r="P116" s="242"/>
      <c r="Q116" s="242"/>
      <c r="R116" s="242"/>
      <c r="S116" s="242"/>
      <c r="T116" s="243"/>
      <c r="U116" s="13"/>
      <c r="V116" s="13"/>
      <c r="W116" s="13"/>
      <c r="X116" s="13"/>
      <c r="Y116" s="13"/>
      <c r="Z116" s="13"/>
      <c r="AA116" s="13"/>
      <c r="AB116" s="13"/>
      <c r="AC116" s="13"/>
      <c r="AD116" s="13"/>
      <c r="AE116" s="13"/>
      <c r="AT116" s="244" t="s">
        <v>190</v>
      </c>
      <c r="AU116" s="244" t="s">
        <v>83</v>
      </c>
      <c r="AV116" s="13" t="s">
        <v>81</v>
      </c>
      <c r="AW116" s="13" t="s">
        <v>34</v>
      </c>
      <c r="AX116" s="13" t="s">
        <v>74</v>
      </c>
      <c r="AY116" s="244" t="s">
        <v>180</v>
      </c>
    </row>
    <row r="117" s="14" customFormat="1">
      <c r="A117" s="14"/>
      <c r="B117" s="245"/>
      <c r="C117" s="246"/>
      <c r="D117" s="236" t="s">
        <v>190</v>
      </c>
      <c r="E117" s="247" t="s">
        <v>19</v>
      </c>
      <c r="F117" s="248" t="s">
        <v>2319</v>
      </c>
      <c r="G117" s="246"/>
      <c r="H117" s="249">
        <v>1.1040000000000001</v>
      </c>
      <c r="I117" s="250"/>
      <c r="J117" s="246"/>
      <c r="K117" s="246"/>
      <c r="L117" s="251"/>
      <c r="M117" s="252"/>
      <c r="N117" s="253"/>
      <c r="O117" s="253"/>
      <c r="P117" s="253"/>
      <c r="Q117" s="253"/>
      <c r="R117" s="253"/>
      <c r="S117" s="253"/>
      <c r="T117" s="254"/>
      <c r="U117" s="14"/>
      <c r="V117" s="14"/>
      <c r="W117" s="14"/>
      <c r="X117" s="14"/>
      <c r="Y117" s="14"/>
      <c r="Z117" s="14"/>
      <c r="AA117" s="14"/>
      <c r="AB117" s="14"/>
      <c r="AC117" s="14"/>
      <c r="AD117" s="14"/>
      <c r="AE117" s="14"/>
      <c r="AT117" s="255" t="s">
        <v>190</v>
      </c>
      <c r="AU117" s="255" t="s">
        <v>83</v>
      </c>
      <c r="AV117" s="14" t="s">
        <v>83</v>
      </c>
      <c r="AW117" s="14" t="s">
        <v>34</v>
      </c>
      <c r="AX117" s="14" t="s">
        <v>81</v>
      </c>
      <c r="AY117" s="255" t="s">
        <v>180</v>
      </c>
    </row>
    <row r="118" s="12" customFormat="1" ht="22.8" customHeight="1">
      <c r="A118" s="12"/>
      <c r="B118" s="200"/>
      <c r="C118" s="201"/>
      <c r="D118" s="202" t="s">
        <v>73</v>
      </c>
      <c r="E118" s="214" t="s">
        <v>83</v>
      </c>
      <c r="F118" s="214" t="s">
        <v>242</v>
      </c>
      <c r="G118" s="201"/>
      <c r="H118" s="201"/>
      <c r="I118" s="204"/>
      <c r="J118" s="215">
        <f>BK118</f>
        <v>0</v>
      </c>
      <c r="K118" s="201"/>
      <c r="L118" s="206"/>
      <c r="M118" s="207"/>
      <c r="N118" s="208"/>
      <c r="O118" s="208"/>
      <c r="P118" s="209">
        <f>SUM(P119:P126)</f>
        <v>0</v>
      </c>
      <c r="Q118" s="208"/>
      <c r="R118" s="209">
        <f>SUM(R119:R126)</f>
        <v>0.27839401000000003</v>
      </c>
      <c r="S118" s="208"/>
      <c r="T118" s="210">
        <f>SUM(T119:T126)</f>
        <v>0</v>
      </c>
      <c r="U118" s="12"/>
      <c r="V118" s="12"/>
      <c r="W118" s="12"/>
      <c r="X118" s="12"/>
      <c r="Y118" s="12"/>
      <c r="Z118" s="12"/>
      <c r="AA118" s="12"/>
      <c r="AB118" s="12"/>
      <c r="AC118" s="12"/>
      <c r="AD118" s="12"/>
      <c r="AE118" s="12"/>
      <c r="AR118" s="211" t="s">
        <v>81</v>
      </c>
      <c r="AT118" s="212" t="s">
        <v>73</v>
      </c>
      <c r="AU118" s="212" t="s">
        <v>81</v>
      </c>
      <c r="AY118" s="211" t="s">
        <v>180</v>
      </c>
      <c r="BK118" s="213">
        <f>SUM(BK119:BK126)</f>
        <v>0</v>
      </c>
    </row>
    <row r="119" s="2" customFormat="1" ht="21.75" customHeight="1">
      <c r="A119" s="41"/>
      <c r="B119" s="42"/>
      <c r="C119" s="216" t="s">
        <v>124</v>
      </c>
      <c r="D119" s="216" t="s">
        <v>182</v>
      </c>
      <c r="E119" s="217" t="s">
        <v>2324</v>
      </c>
      <c r="F119" s="218" t="s">
        <v>2325</v>
      </c>
      <c r="G119" s="219" t="s">
        <v>195</v>
      </c>
      <c r="H119" s="220">
        <v>0.11</v>
      </c>
      <c r="I119" s="221"/>
      <c r="J119" s="222">
        <f>ROUND(I119*H119,2)</f>
        <v>0</v>
      </c>
      <c r="K119" s="218" t="s">
        <v>185</v>
      </c>
      <c r="L119" s="47"/>
      <c r="M119" s="223" t="s">
        <v>19</v>
      </c>
      <c r="N119" s="224" t="s">
        <v>45</v>
      </c>
      <c r="O119" s="87"/>
      <c r="P119" s="225">
        <f>O119*H119</f>
        <v>0</v>
      </c>
      <c r="Q119" s="225">
        <v>2.5018699999999998</v>
      </c>
      <c r="R119" s="225">
        <f>Q119*H119</f>
        <v>0.2752057</v>
      </c>
      <c r="S119" s="225">
        <v>0</v>
      </c>
      <c r="T119" s="226">
        <f>S119*H119</f>
        <v>0</v>
      </c>
      <c r="U119" s="41"/>
      <c r="V119" s="41"/>
      <c r="W119" s="41"/>
      <c r="X119" s="41"/>
      <c r="Y119" s="41"/>
      <c r="Z119" s="41"/>
      <c r="AA119" s="41"/>
      <c r="AB119" s="41"/>
      <c r="AC119" s="41"/>
      <c r="AD119" s="41"/>
      <c r="AE119" s="41"/>
      <c r="AR119" s="227" t="s">
        <v>186</v>
      </c>
      <c r="AT119" s="227" t="s">
        <v>182</v>
      </c>
      <c r="AU119" s="227" t="s">
        <v>83</v>
      </c>
      <c r="AY119" s="20" t="s">
        <v>180</v>
      </c>
      <c r="BE119" s="228">
        <f>IF(N119="základní",J119,0)</f>
        <v>0</v>
      </c>
      <c r="BF119" s="228">
        <f>IF(N119="snížená",J119,0)</f>
        <v>0</v>
      </c>
      <c r="BG119" s="228">
        <f>IF(N119="zákl. přenesená",J119,0)</f>
        <v>0</v>
      </c>
      <c r="BH119" s="228">
        <f>IF(N119="sníž. přenesená",J119,0)</f>
        <v>0</v>
      </c>
      <c r="BI119" s="228">
        <f>IF(N119="nulová",J119,0)</f>
        <v>0</v>
      </c>
      <c r="BJ119" s="20" t="s">
        <v>81</v>
      </c>
      <c r="BK119" s="228">
        <f>ROUND(I119*H119,2)</f>
        <v>0</v>
      </c>
      <c r="BL119" s="20" t="s">
        <v>186</v>
      </c>
      <c r="BM119" s="227" t="s">
        <v>2326</v>
      </c>
    </row>
    <row r="120" s="2" customFormat="1">
      <c r="A120" s="41"/>
      <c r="B120" s="42"/>
      <c r="C120" s="43"/>
      <c r="D120" s="229" t="s">
        <v>188</v>
      </c>
      <c r="E120" s="43"/>
      <c r="F120" s="230" t="s">
        <v>2327</v>
      </c>
      <c r="G120" s="43"/>
      <c r="H120" s="43"/>
      <c r="I120" s="231"/>
      <c r="J120" s="43"/>
      <c r="K120" s="43"/>
      <c r="L120" s="47"/>
      <c r="M120" s="232"/>
      <c r="N120" s="233"/>
      <c r="O120" s="87"/>
      <c r="P120" s="87"/>
      <c r="Q120" s="87"/>
      <c r="R120" s="87"/>
      <c r="S120" s="87"/>
      <c r="T120" s="88"/>
      <c r="U120" s="41"/>
      <c r="V120" s="41"/>
      <c r="W120" s="41"/>
      <c r="X120" s="41"/>
      <c r="Y120" s="41"/>
      <c r="Z120" s="41"/>
      <c r="AA120" s="41"/>
      <c r="AB120" s="41"/>
      <c r="AC120" s="41"/>
      <c r="AD120" s="41"/>
      <c r="AE120" s="41"/>
      <c r="AT120" s="20" t="s">
        <v>188</v>
      </c>
      <c r="AU120" s="20" t="s">
        <v>83</v>
      </c>
    </row>
    <row r="121" s="13" customFormat="1">
      <c r="A121" s="13"/>
      <c r="B121" s="234"/>
      <c r="C121" s="235"/>
      <c r="D121" s="236" t="s">
        <v>190</v>
      </c>
      <c r="E121" s="237" t="s">
        <v>19</v>
      </c>
      <c r="F121" s="238" t="s">
        <v>2318</v>
      </c>
      <c r="G121" s="235"/>
      <c r="H121" s="237" t="s">
        <v>19</v>
      </c>
      <c r="I121" s="239"/>
      <c r="J121" s="235"/>
      <c r="K121" s="235"/>
      <c r="L121" s="240"/>
      <c r="M121" s="241"/>
      <c r="N121" s="242"/>
      <c r="O121" s="242"/>
      <c r="P121" s="242"/>
      <c r="Q121" s="242"/>
      <c r="R121" s="242"/>
      <c r="S121" s="242"/>
      <c r="T121" s="243"/>
      <c r="U121" s="13"/>
      <c r="V121" s="13"/>
      <c r="W121" s="13"/>
      <c r="X121" s="13"/>
      <c r="Y121" s="13"/>
      <c r="Z121" s="13"/>
      <c r="AA121" s="13"/>
      <c r="AB121" s="13"/>
      <c r="AC121" s="13"/>
      <c r="AD121" s="13"/>
      <c r="AE121" s="13"/>
      <c r="AT121" s="244" t="s">
        <v>190</v>
      </c>
      <c r="AU121" s="244" t="s">
        <v>83</v>
      </c>
      <c r="AV121" s="13" t="s">
        <v>81</v>
      </c>
      <c r="AW121" s="13" t="s">
        <v>34</v>
      </c>
      <c r="AX121" s="13" t="s">
        <v>74</v>
      </c>
      <c r="AY121" s="244" t="s">
        <v>180</v>
      </c>
    </row>
    <row r="122" s="14" customFormat="1">
      <c r="A122" s="14"/>
      <c r="B122" s="245"/>
      <c r="C122" s="246"/>
      <c r="D122" s="236" t="s">
        <v>190</v>
      </c>
      <c r="E122" s="247" t="s">
        <v>19</v>
      </c>
      <c r="F122" s="248" t="s">
        <v>2328</v>
      </c>
      <c r="G122" s="246"/>
      <c r="H122" s="249">
        <v>0.11</v>
      </c>
      <c r="I122" s="250"/>
      <c r="J122" s="246"/>
      <c r="K122" s="246"/>
      <c r="L122" s="251"/>
      <c r="M122" s="252"/>
      <c r="N122" s="253"/>
      <c r="O122" s="253"/>
      <c r="P122" s="253"/>
      <c r="Q122" s="253"/>
      <c r="R122" s="253"/>
      <c r="S122" s="253"/>
      <c r="T122" s="254"/>
      <c r="U122" s="14"/>
      <c r="V122" s="14"/>
      <c r="W122" s="14"/>
      <c r="X122" s="14"/>
      <c r="Y122" s="14"/>
      <c r="Z122" s="14"/>
      <c r="AA122" s="14"/>
      <c r="AB122" s="14"/>
      <c r="AC122" s="14"/>
      <c r="AD122" s="14"/>
      <c r="AE122" s="14"/>
      <c r="AT122" s="255" t="s">
        <v>190</v>
      </c>
      <c r="AU122" s="255" t="s">
        <v>83</v>
      </c>
      <c r="AV122" s="14" t="s">
        <v>83</v>
      </c>
      <c r="AW122" s="14" t="s">
        <v>34</v>
      </c>
      <c r="AX122" s="14" t="s">
        <v>81</v>
      </c>
      <c r="AY122" s="255" t="s">
        <v>180</v>
      </c>
    </row>
    <row r="123" s="2" customFormat="1" ht="16.5" customHeight="1">
      <c r="A123" s="41"/>
      <c r="B123" s="42"/>
      <c r="C123" s="216" t="s">
        <v>186</v>
      </c>
      <c r="D123" s="216" t="s">
        <v>182</v>
      </c>
      <c r="E123" s="217" t="s">
        <v>2329</v>
      </c>
      <c r="F123" s="218" t="s">
        <v>2330</v>
      </c>
      <c r="G123" s="219" t="s">
        <v>231</v>
      </c>
      <c r="H123" s="220">
        <v>0.0030000000000000001</v>
      </c>
      <c r="I123" s="221"/>
      <c r="J123" s="222">
        <f>ROUND(I123*H123,2)</f>
        <v>0</v>
      </c>
      <c r="K123" s="218" t="s">
        <v>185</v>
      </c>
      <c r="L123" s="47"/>
      <c r="M123" s="223" t="s">
        <v>19</v>
      </c>
      <c r="N123" s="224" t="s">
        <v>45</v>
      </c>
      <c r="O123" s="87"/>
      <c r="P123" s="225">
        <f>O123*H123</f>
        <v>0</v>
      </c>
      <c r="Q123" s="225">
        <v>1.06277</v>
      </c>
      <c r="R123" s="225">
        <f>Q123*H123</f>
        <v>0.0031883100000000002</v>
      </c>
      <c r="S123" s="225">
        <v>0</v>
      </c>
      <c r="T123" s="226">
        <f>S123*H123</f>
        <v>0</v>
      </c>
      <c r="U123" s="41"/>
      <c r="V123" s="41"/>
      <c r="W123" s="41"/>
      <c r="X123" s="41"/>
      <c r="Y123" s="41"/>
      <c r="Z123" s="41"/>
      <c r="AA123" s="41"/>
      <c r="AB123" s="41"/>
      <c r="AC123" s="41"/>
      <c r="AD123" s="41"/>
      <c r="AE123" s="41"/>
      <c r="AR123" s="227" t="s">
        <v>186</v>
      </c>
      <c r="AT123" s="227" t="s">
        <v>182</v>
      </c>
      <c r="AU123" s="227" t="s">
        <v>83</v>
      </c>
      <c r="AY123" s="20" t="s">
        <v>180</v>
      </c>
      <c r="BE123" s="228">
        <f>IF(N123="základní",J123,0)</f>
        <v>0</v>
      </c>
      <c r="BF123" s="228">
        <f>IF(N123="snížená",J123,0)</f>
        <v>0</v>
      </c>
      <c r="BG123" s="228">
        <f>IF(N123="zákl. přenesená",J123,0)</f>
        <v>0</v>
      </c>
      <c r="BH123" s="228">
        <f>IF(N123="sníž. přenesená",J123,0)</f>
        <v>0</v>
      </c>
      <c r="BI123" s="228">
        <f>IF(N123="nulová",J123,0)</f>
        <v>0</v>
      </c>
      <c r="BJ123" s="20" t="s">
        <v>81</v>
      </c>
      <c r="BK123" s="228">
        <f>ROUND(I123*H123,2)</f>
        <v>0</v>
      </c>
      <c r="BL123" s="20" t="s">
        <v>186</v>
      </c>
      <c r="BM123" s="227" t="s">
        <v>2331</v>
      </c>
    </row>
    <row r="124" s="2" customFormat="1">
      <c r="A124" s="41"/>
      <c r="B124" s="42"/>
      <c r="C124" s="43"/>
      <c r="D124" s="229" t="s">
        <v>188</v>
      </c>
      <c r="E124" s="43"/>
      <c r="F124" s="230" t="s">
        <v>2332</v>
      </c>
      <c r="G124" s="43"/>
      <c r="H124" s="43"/>
      <c r="I124" s="231"/>
      <c r="J124" s="43"/>
      <c r="K124" s="43"/>
      <c r="L124" s="47"/>
      <c r="M124" s="232"/>
      <c r="N124" s="233"/>
      <c r="O124" s="87"/>
      <c r="P124" s="87"/>
      <c r="Q124" s="87"/>
      <c r="R124" s="87"/>
      <c r="S124" s="87"/>
      <c r="T124" s="88"/>
      <c r="U124" s="41"/>
      <c r="V124" s="41"/>
      <c r="W124" s="41"/>
      <c r="X124" s="41"/>
      <c r="Y124" s="41"/>
      <c r="Z124" s="41"/>
      <c r="AA124" s="41"/>
      <c r="AB124" s="41"/>
      <c r="AC124" s="41"/>
      <c r="AD124" s="41"/>
      <c r="AE124" s="41"/>
      <c r="AT124" s="20" t="s">
        <v>188</v>
      </c>
      <c r="AU124" s="20" t="s">
        <v>83</v>
      </c>
    </row>
    <row r="125" s="13" customFormat="1">
      <c r="A125" s="13"/>
      <c r="B125" s="234"/>
      <c r="C125" s="235"/>
      <c r="D125" s="236" t="s">
        <v>190</v>
      </c>
      <c r="E125" s="237" t="s">
        <v>19</v>
      </c>
      <c r="F125" s="238" t="s">
        <v>2318</v>
      </c>
      <c r="G125" s="235"/>
      <c r="H125" s="237" t="s">
        <v>19</v>
      </c>
      <c r="I125" s="239"/>
      <c r="J125" s="235"/>
      <c r="K125" s="235"/>
      <c r="L125" s="240"/>
      <c r="M125" s="241"/>
      <c r="N125" s="242"/>
      <c r="O125" s="242"/>
      <c r="P125" s="242"/>
      <c r="Q125" s="242"/>
      <c r="R125" s="242"/>
      <c r="S125" s="242"/>
      <c r="T125" s="243"/>
      <c r="U125" s="13"/>
      <c r="V125" s="13"/>
      <c r="W125" s="13"/>
      <c r="X125" s="13"/>
      <c r="Y125" s="13"/>
      <c r="Z125" s="13"/>
      <c r="AA125" s="13"/>
      <c r="AB125" s="13"/>
      <c r="AC125" s="13"/>
      <c r="AD125" s="13"/>
      <c r="AE125" s="13"/>
      <c r="AT125" s="244" t="s">
        <v>190</v>
      </c>
      <c r="AU125" s="244" t="s">
        <v>83</v>
      </c>
      <c r="AV125" s="13" t="s">
        <v>81</v>
      </c>
      <c r="AW125" s="13" t="s">
        <v>34</v>
      </c>
      <c r="AX125" s="13" t="s">
        <v>74</v>
      </c>
      <c r="AY125" s="244" t="s">
        <v>180</v>
      </c>
    </row>
    <row r="126" s="14" customFormat="1">
      <c r="A126" s="14"/>
      <c r="B126" s="245"/>
      <c r="C126" s="246"/>
      <c r="D126" s="236" t="s">
        <v>190</v>
      </c>
      <c r="E126" s="247" t="s">
        <v>19</v>
      </c>
      <c r="F126" s="248" t="s">
        <v>2333</v>
      </c>
      <c r="G126" s="246"/>
      <c r="H126" s="249">
        <v>0.0030000000000000001</v>
      </c>
      <c r="I126" s="250"/>
      <c r="J126" s="246"/>
      <c r="K126" s="246"/>
      <c r="L126" s="251"/>
      <c r="M126" s="252"/>
      <c r="N126" s="253"/>
      <c r="O126" s="253"/>
      <c r="P126" s="253"/>
      <c r="Q126" s="253"/>
      <c r="R126" s="253"/>
      <c r="S126" s="253"/>
      <c r="T126" s="254"/>
      <c r="U126" s="14"/>
      <c r="V126" s="14"/>
      <c r="W126" s="14"/>
      <c r="X126" s="14"/>
      <c r="Y126" s="14"/>
      <c r="Z126" s="14"/>
      <c r="AA126" s="14"/>
      <c r="AB126" s="14"/>
      <c r="AC126" s="14"/>
      <c r="AD126" s="14"/>
      <c r="AE126" s="14"/>
      <c r="AT126" s="255" t="s">
        <v>190</v>
      </c>
      <c r="AU126" s="255" t="s">
        <v>83</v>
      </c>
      <c r="AV126" s="14" t="s">
        <v>83</v>
      </c>
      <c r="AW126" s="14" t="s">
        <v>34</v>
      </c>
      <c r="AX126" s="14" t="s">
        <v>81</v>
      </c>
      <c r="AY126" s="255" t="s">
        <v>180</v>
      </c>
    </row>
    <row r="127" s="12" customFormat="1" ht="22.8" customHeight="1">
      <c r="A127" s="12"/>
      <c r="B127" s="200"/>
      <c r="C127" s="201"/>
      <c r="D127" s="202" t="s">
        <v>73</v>
      </c>
      <c r="E127" s="214" t="s">
        <v>124</v>
      </c>
      <c r="F127" s="214" t="s">
        <v>2334</v>
      </c>
      <c r="G127" s="201"/>
      <c r="H127" s="201"/>
      <c r="I127" s="204"/>
      <c r="J127" s="215">
        <f>BK127</f>
        <v>0</v>
      </c>
      <c r="K127" s="201"/>
      <c r="L127" s="206"/>
      <c r="M127" s="207"/>
      <c r="N127" s="208"/>
      <c r="O127" s="208"/>
      <c r="P127" s="209">
        <f>SUM(P128:P159)</f>
        <v>0</v>
      </c>
      <c r="Q127" s="208"/>
      <c r="R127" s="209">
        <f>SUM(R128:R159)</f>
        <v>5.7070320299999997</v>
      </c>
      <c r="S127" s="208"/>
      <c r="T127" s="210">
        <f>SUM(T128:T159)</f>
        <v>0</v>
      </c>
      <c r="U127" s="12"/>
      <c r="V127" s="12"/>
      <c r="W127" s="12"/>
      <c r="X127" s="12"/>
      <c r="Y127" s="12"/>
      <c r="Z127" s="12"/>
      <c r="AA127" s="12"/>
      <c r="AB127" s="12"/>
      <c r="AC127" s="12"/>
      <c r="AD127" s="12"/>
      <c r="AE127" s="12"/>
      <c r="AR127" s="211" t="s">
        <v>81</v>
      </c>
      <c r="AT127" s="212" t="s">
        <v>73</v>
      </c>
      <c r="AU127" s="212" t="s">
        <v>81</v>
      </c>
      <c r="AY127" s="211" t="s">
        <v>180</v>
      </c>
      <c r="BK127" s="213">
        <f>SUM(BK128:BK159)</f>
        <v>0</v>
      </c>
    </row>
    <row r="128" s="2" customFormat="1" ht="24.15" customHeight="1">
      <c r="A128" s="41"/>
      <c r="B128" s="42"/>
      <c r="C128" s="216" t="s">
        <v>209</v>
      </c>
      <c r="D128" s="216" t="s">
        <v>182</v>
      </c>
      <c r="E128" s="217" t="s">
        <v>2335</v>
      </c>
      <c r="F128" s="218" t="s">
        <v>2336</v>
      </c>
      <c r="G128" s="219" t="s">
        <v>122</v>
      </c>
      <c r="H128" s="220">
        <v>1.6000000000000001</v>
      </c>
      <c r="I128" s="221"/>
      <c r="J128" s="222">
        <f>ROUND(I128*H128,2)</f>
        <v>0</v>
      </c>
      <c r="K128" s="218" t="s">
        <v>185</v>
      </c>
      <c r="L128" s="47"/>
      <c r="M128" s="223" t="s">
        <v>19</v>
      </c>
      <c r="N128" s="224" t="s">
        <v>45</v>
      </c>
      <c r="O128" s="87"/>
      <c r="P128" s="225">
        <f>O128*H128</f>
        <v>0</v>
      </c>
      <c r="Q128" s="225">
        <v>0.17462</v>
      </c>
      <c r="R128" s="225">
        <f>Q128*H128</f>
        <v>0.27939200000000003</v>
      </c>
      <c r="S128" s="225">
        <v>0</v>
      </c>
      <c r="T128" s="226">
        <f>S128*H128</f>
        <v>0</v>
      </c>
      <c r="U128" s="41"/>
      <c r="V128" s="41"/>
      <c r="W128" s="41"/>
      <c r="X128" s="41"/>
      <c r="Y128" s="41"/>
      <c r="Z128" s="41"/>
      <c r="AA128" s="41"/>
      <c r="AB128" s="41"/>
      <c r="AC128" s="41"/>
      <c r="AD128" s="41"/>
      <c r="AE128" s="41"/>
      <c r="AR128" s="227" t="s">
        <v>186</v>
      </c>
      <c r="AT128" s="227" t="s">
        <v>182</v>
      </c>
      <c r="AU128" s="227" t="s">
        <v>83</v>
      </c>
      <c r="AY128" s="20" t="s">
        <v>180</v>
      </c>
      <c r="BE128" s="228">
        <f>IF(N128="základní",J128,0)</f>
        <v>0</v>
      </c>
      <c r="BF128" s="228">
        <f>IF(N128="snížená",J128,0)</f>
        <v>0</v>
      </c>
      <c r="BG128" s="228">
        <f>IF(N128="zákl. přenesená",J128,0)</f>
        <v>0</v>
      </c>
      <c r="BH128" s="228">
        <f>IF(N128="sníž. přenesená",J128,0)</f>
        <v>0</v>
      </c>
      <c r="BI128" s="228">
        <f>IF(N128="nulová",J128,0)</f>
        <v>0</v>
      </c>
      <c r="BJ128" s="20" t="s">
        <v>81</v>
      </c>
      <c r="BK128" s="228">
        <f>ROUND(I128*H128,2)</f>
        <v>0</v>
      </c>
      <c r="BL128" s="20" t="s">
        <v>186</v>
      </c>
      <c r="BM128" s="227" t="s">
        <v>2337</v>
      </c>
    </row>
    <row r="129" s="2" customFormat="1">
      <c r="A129" s="41"/>
      <c r="B129" s="42"/>
      <c r="C129" s="43"/>
      <c r="D129" s="229" t="s">
        <v>188</v>
      </c>
      <c r="E129" s="43"/>
      <c r="F129" s="230" t="s">
        <v>2338</v>
      </c>
      <c r="G129" s="43"/>
      <c r="H129" s="43"/>
      <c r="I129" s="231"/>
      <c r="J129" s="43"/>
      <c r="K129" s="43"/>
      <c r="L129" s="47"/>
      <c r="M129" s="232"/>
      <c r="N129" s="233"/>
      <c r="O129" s="87"/>
      <c r="P129" s="87"/>
      <c r="Q129" s="87"/>
      <c r="R129" s="87"/>
      <c r="S129" s="87"/>
      <c r="T129" s="88"/>
      <c r="U129" s="41"/>
      <c r="V129" s="41"/>
      <c r="W129" s="41"/>
      <c r="X129" s="41"/>
      <c r="Y129" s="41"/>
      <c r="Z129" s="41"/>
      <c r="AA129" s="41"/>
      <c r="AB129" s="41"/>
      <c r="AC129" s="41"/>
      <c r="AD129" s="41"/>
      <c r="AE129" s="41"/>
      <c r="AT129" s="20" t="s">
        <v>188</v>
      </c>
      <c r="AU129" s="20" t="s">
        <v>83</v>
      </c>
    </row>
    <row r="130" s="14" customFormat="1">
      <c r="A130" s="14"/>
      <c r="B130" s="245"/>
      <c r="C130" s="246"/>
      <c r="D130" s="236" t="s">
        <v>190</v>
      </c>
      <c r="E130" s="247" t="s">
        <v>19</v>
      </c>
      <c r="F130" s="248" t="s">
        <v>2339</v>
      </c>
      <c r="G130" s="246"/>
      <c r="H130" s="249">
        <v>1.6000000000000001</v>
      </c>
      <c r="I130" s="250"/>
      <c r="J130" s="246"/>
      <c r="K130" s="246"/>
      <c r="L130" s="251"/>
      <c r="M130" s="252"/>
      <c r="N130" s="253"/>
      <c r="O130" s="253"/>
      <c r="P130" s="253"/>
      <c r="Q130" s="253"/>
      <c r="R130" s="253"/>
      <c r="S130" s="253"/>
      <c r="T130" s="254"/>
      <c r="U130" s="14"/>
      <c r="V130" s="14"/>
      <c r="W130" s="14"/>
      <c r="X130" s="14"/>
      <c r="Y130" s="14"/>
      <c r="Z130" s="14"/>
      <c r="AA130" s="14"/>
      <c r="AB130" s="14"/>
      <c r="AC130" s="14"/>
      <c r="AD130" s="14"/>
      <c r="AE130" s="14"/>
      <c r="AT130" s="255" t="s">
        <v>190</v>
      </c>
      <c r="AU130" s="255" t="s">
        <v>83</v>
      </c>
      <c r="AV130" s="14" t="s">
        <v>83</v>
      </c>
      <c r="AW130" s="14" t="s">
        <v>34</v>
      </c>
      <c r="AX130" s="14" t="s">
        <v>81</v>
      </c>
      <c r="AY130" s="255" t="s">
        <v>180</v>
      </c>
    </row>
    <row r="131" s="2" customFormat="1" ht="24.15" customHeight="1">
      <c r="A131" s="41"/>
      <c r="B131" s="42"/>
      <c r="C131" s="216" t="s">
        <v>214</v>
      </c>
      <c r="D131" s="216" t="s">
        <v>182</v>
      </c>
      <c r="E131" s="217" t="s">
        <v>2340</v>
      </c>
      <c r="F131" s="218" t="s">
        <v>2341</v>
      </c>
      <c r="G131" s="219" t="s">
        <v>122</v>
      </c>
      <c r="H131" s="220">
        <v>7.8840000000000003</v>
      </c>
      <c r="I131" s="221"/>
      <c r="J131" s="222">
        <f>ROUND(I131*H131,2)</f>
        <v>0</v>
      </c>
      <c r="K131" s="218" t="s">
        <v>185</v>
      </c>
      <c r="L131" s="47"/>
      <c r="M131" s="223" t="s">
        <v>19</v>
      </c>
      <c r="N131" s="224" t="s">
        <v>45</v>
      </c>
      <c r="O131" s="87"/>
      <c r="P131" s="225">
        <f>O131*H131</f>
        <v>0</v>
      </c>
      <c r="Q131" s="225">
        <v>0.34839999999999999</v>
      </c>
      <c r="R131" s="225">
        <f>Q131*H131</f>
        <v>2.7467855999999999</v>
      </c>
      <c r="S131" s="225">
        <v>0</v>
      </c>
      <c r="T131" s="226">
        <f>S131*H131</f>
        <v>0</v>
      </c>
      <c r="U131" s="41"/>
      <c r="V131" s="41"/>
      <c r="W131" s="41"/>
      <c r="X131" s="41"/>
      <c r="Y131" s="41"/>
      <c r="Z131" s="41"/>
      <c r="AA131" s="41"/>
      <c r="AB131" s="41"/>
      <c r="AC131" s="41"/>
      <c r="AD131" s="41"/>
      <c r="AE131" s="41"/>
      <c r="AR131" s="227" t="s">
        <v>186</v>
      </c>
      <c r="AT131" s="227" t="s">
        <v>182</v>
      </c>
      <c r="AU131" s="227" t="s">
        <v>83</v>
      </c>
      <c r="AY131" s="20" t="s">
        <v>180</v>
      </c>
      <c r="BE131" s="228">
        <f>IF(N131="základní",J131,0)</f>
        <v>0</v>
      </c>
      <c r="BF131" s="228">
        <f>IF(N131="snížená",J131,0)</f>
        <v>0</v>
      </c>
      <c r="BG131" s="228">
        <f>IF(N131="zákl. přenesená",J131,0)</f>
        <v>0</v>
      </c>
      <c r="BH131" s="228">
        <f>IF(N131="sníž. přenesená",J131,0)</f>
        <v>0</v>
      </c>
      <c r="BI131" s="228">
        <f>IF(N131="nulová",J131,0)</f>
        <v>0</v>
      </c>
      <c r="BJ131" s="20" t="s">
        <v>81</v>
      </c>
      <c r="BK131" s="228">
        <f>ROUND(I131*H131,2)</f>
        <v>0</v>
      </c>
      <c r="BL131" s="20" t="s">
        <v>186</v>
      </c>
      <c r="BM131" s="227" t="s">
        <v>2342</v>
      </c>
    </row>
    <row r="132" s="2" customFormat="1">
      <c r="A132" s="41"/>
      <c r="B132" s="42"/>
      <c r="C132" s="43"/>
      <c r="D132" s="229" t="s">
        <v>188</v>
      </c>
      <c r="E132" s="43"/>
      <c r="F132" s="230" t="s">
        <v>2343</v>
      </c>
      <c r="G132" s="43"/>
      <c r="H132" s="43"/>
      <c r="I132" s="231"/>
      <c r="J132" s="43"/>
      <c r="K132" s="43"/>
      <c r="L132" s="47"/>
      <c r="M132" s="232"/>
      <c r="N132" s="233"/>
      <c r="O132" s="87"/>
      <c r="P132" s="87"/>
      <c r="Q132" s="87"/>
      <c r="R132" s="87"/>
      <c r="S132" s="87"/>
      <c r="T132" s="88"/>
      <c r="U132" s="41"/>
      <c r="V132" s="41"/>
      <c r="W132" s="41"/>
      <c r="X132" s="41"/>
      <c r="Y132" s="41"/>
      <c r="Z132" s="41"/>
      <c r="AA132" s="41"/>
      <c r="AB132" s="41"/>
      <c r="AC132" s="41"/>
      <c r="AD132" s="41"/>
      <c r="AE132" s="41"/>
      <c r="AT132" s="20" t="s">
        <v>188</v>
      </c>
      <c r="AU132" s="20" t="s">
        <v>83</v>
      </c>
    </row>
    <row r="133" s="14" customFormat="1">
      <c r="A133" s="14"/>
      <c r="B133" s="245"/>
      <c r="C133" s="246"/>
      <c r="D133" s="236" t="s">
        <v>190</v>
      </c>
      <c r="E133" s="247" t="s">
        <v>19</v>
      </c>
      <c r="F133" s="248" t="s">
        <v>2344</v>
      </c>
      <c r="G133" s="246"/>
      <c r="H133" s="249">
        <v>6.4800000000000004</v>
      </c>
      <c r="I133" s="250"/>
      <c r="J133" s="246"/>
      <c r="K133" s="246"/>
      <c r="L133" s="251"/>
      <c r="M133" s="252"/>
      <c r="N133" s="253"/>
      <c r="O133" s="253"/>
      <c r="P133" s="253"/>
      <c r="Q133" s="253"/>
      <c r="R133" s="253"/>
      <c r="S133" s="253"/>
      <c r="T133" s="254"/>
      <c r="U133" s="14"/>
      <c r="V133" s="14"/>
      <c r="W133" s="14"/>
      <c r="X133" s="14"/>
      <c r="Y133" s="14"/>
      <c r="Z133" s="14"/>
      <c r="AA133" s="14"/>
      <c r="AB133" s="14"/>
      <c r="AC133" s="14"/>
      <c r="AD133" s="14"/>
      <c r="AE133" s="14"/>
      <c r="AT133" s="255" t="s">
        <v>190</v>
      </c>
      <c r="AU133" s="255" t="s">
        <v>83</v>
      </c>
      <c r="AV133" s="14" t="s">
        <v>83</v>
      </c>
      <c r="AW133" s="14" t="s">
        <v>34</v>
      </c>
      <c r="AX133" s="14" t="s">
        <v>74</v>
      </c>
      <c r="AY133" s="255" t="s">
        <v>180</v>
      </c>
    </row>
    <row r="134" s="14" customFormat="1">
      <c r="A134" s="14"/>
      <c r="B134" s="245"/>
      <c r="C134" s="246"/>
      <c r="D134" s="236" t="s">
        <v>190</v>
      </c>
      <c r="E134" s="247" t="s">
        <v>19</v>
      </c>
      <c r="F134" s="248" t="s">
        <v>2345</v>
      </c>
      <c r="G134" s="246"/>
      <c r="H134" s="249">
        <v>1.044</v>
      </c>
      <c r="I134" s="250"/>
      <c r="J134" s="246"/>
      <c r="K134" s="246"/>
      <c r="L134" s="251"/>
      <c r="M134" s="252"/>
      <c r="N134" s="253"/>
      <c r="O134" s="253"/>
      <c r="P134" s="253"/>
      <c r="Q134" s="253"/>
      <c r="R134" s="253"/>
      <c r="S134" s="253"/>
      <c r="T134" s="254"/>
      <c r="U134" s="14"/>
      <c r="V134" s="14"/>
      <c r="W134" s="14"/>
      <c r="X134" s="14"/>
      <c r="Y134" s="14"/>
      <c r="Z134" s="14"/>
      <c r="AA134" s="14"/>
      <c r="AB134" s="14"/>
      <c r="AC134" s="14"/>
      <c r="AD134" s="14"/>
      <c r="AE134" s="14"/>
      <c r="AT134" s="255" t="s">
        <v>190</v>
      </c>
      <c r="AU134" s="255" t="s">
        <v>83</v>
      </c>
      <c r="AV134" s="14" t="s">
        <v>83</v>
      </c>
      <c r="AW134" s="14" t="s">
        <v>34</v>
      </c>
      <c r="AX134" s="14" t="s">
        <v>74</v>
      </c>
      <c r="AY134" s="255" t="s">
        <v>180</v>
      </c>
    </row>
    <row r="135" s="14" customFormat="1">
      <c r="A135" s="14"/>
      <c r="B135" s="245"/>
      <c r="C135" s="246"/>
      <c r="D135" s="236" t="s">
        <v>190</v>
      </c>
      <c r="E135" s="247" t="s">
        <v>19</v>
      </c>
      <c r="F135" s="248" t="s">
        <v>2346</v>
      </c>
      <c r="G135" s="246"/>
      <c r="H135" s="249">
        <v>0.35999999999999999</v>
      </c>
      <c r="I135" s="250"/>
      <c r="J135" s="246"/>
      <c r="K135" s="246"/>
      <c r="L135" s="251"/>
      <c r="M135" s="252"/>
      <c r="N135" s="253"/>
      <c r="O135" s="253"/>
      <c r="P135" s="253"/>
      <c r="Q135" s="253"/>
      <c r="R135" s="253"/>
      <c r="S135" s="253"/>
      <c r="T135" s="254"/>
      <c r="U135" s="14"/>
      <c r="V135" s="14"/>
      <c r="W135" s="14"/>
      <c r="X135" s="14"/>
      <c r="Y135" s="14"/>
      <c r="Z135" s="14"/>
      <c r="AA135" s="14"/>
      <c r="AB135" s="14"/>
      <c r="AC135" s="14"/>
      <c r="AD135" s="14"/>
      <c r="AE135" s="14"/>
      <c r="AT135" s="255" t="s">
        <v>190</v>
      </c>
      <c r="AU135" s="255" t="s">
        <v>83</v>
      </c>
      <c r="AV135" s="14" t="s">
        <v>83</v>
      </c>
      <c r="AW135" s="14" t="s">
        <v>34</v>
      </c>
      <c r="AX135" s="14" t="s">
        <v>74</v>
      </c>
      <c r="AY135" s="255" t="s">
        <v>180</v>
      </c>
    </row>
    <row r="136" s="15" customFormat="1">
      <c r="A136" s="15"/>
      <c r="B136" s="256"/>
      <c r="C136" s="257"/>
      <c r="D136" s="236" t="s">
        <v>190</v>
      </c>
      <c r="E136" s="258" t="s">
        <v>19</v>
      </c>
      <c r="F136" s="259" t="s">
        <v>227</v>
      </c>
      <c r="G136" s="257"/>
      <c r="H136" s="260">
        <v>7.8840000000000012</v>
      </c>
      <c r="I136" s="261"/>
      <c r="J136" s="257"/>
      <c r="K136" s="257"/>
      <c r="L136" s="262"/>
      <c r="M136" s="263"/>
      <c r="N136" s="264"/>
      <c r="O136" s="264"/>
      <c r="P136" s="264"/>
      <c r="Q136" s="264"/>
      <c r="R136" s="264"/>
      <c r="S136" s="264"/>
      <c r="T136" s="265"/>
      <c r="U136" s="15"/>
      <c r="V136" s="15"/>
      <c r="W136" s="15"/>
      <c r="X136" s="15"/>
      <c r="Y136" s="15"/>
      <c r="Z136" s="15"/>
      <c r="AA136" s="15"/>
      <c r="AB136" s="15"/>
      <c r="AC136" s="15"/>
      <c r="AD136" s="15"/>
      <c r="AE136" s="15"/>
      <c r="AT136" s="266" t="s">
        <v>190</v>
      </c>
      <c r="AU136" s="266" t="s">
        <v>83</v>
      </c>
      <c r="AV136" s="15" t="s">
        <v>186</v>
      </c>
      <c r="AW136" s="15" t="s">
        <v>34</v>
      </c>
      <c r="AX136" s="15" t="s">
        <v>81</v>
      </c>
      <c r="AY136" s="266" t="s">
        <v>180</v>
      </c>
    </row>
    <row r="137" s="2" customFormat="1" ht="21.75" customHeight="1">
      <c r="A137" s="41"/>
      <c r="B137" s="42"/>
      <c r="C137" s="216" t="s">
        <v>219</v>
      </c>
      <c r="D137" s="216" t="s">
        <v>182</v>
      </c>
      <c r="E137" s="217" t="s">
        <v>2347</v>
      </c>
      <c r="F137" s="218" t="s">
        <v>2348</v>
      </c>
      <c r="G137" s="219" t="s">
        <v>386</v>
      </c>
      <c r="H137" s="220">
        <v>2</v>
      </c>
      <c r="I137" s="221"/>
      <c r="J137" s="222">
        <f>ROUND(I137*H137,2)</f>
        <v>0</v>
      </c>
      <c r="K137" s="218" t="s">
        <v>185</v>
      </c>
      <c r="L137" s="47"/>
      <c r="M137" s="223" t="s">
        <v>19</v>
      </c>
      <c r="N137" s="224" t="s">
        <v>45</v>
      </c>
      <c r="O137" s="87"/>
      <c r="P137" s="225">
        <f>O137*H137</f>
        <v>0</v>
      </c>
      <c r="Q137" s="225">
        <v>0.017940000000000001</v>
      </c>
      <c r="R137" s="225">
        <f>Q137*H137</f>
        <v>0.035880000000000002</v>
      </c>
      <c r="S137" s="225">
        <v>0</v>
      </c>
      <c r="T137" s="226">
        <f>S137*H137</f>
        <v>0</v>
      </c>
      <c r="U137" s="41"/>
      <c r="V137" s="41"/>
      <c r="W137" s="41"/>
      <c r="X137" s="41"/>
      <c r="Y137" s="41"/>
      <c r="Z137" s="41"/>
      <c r="AA137" s="41"/>
      <c r="AB137" s="41"/>
      <c r="AC137" s="41"/>
      <c r="AD137" s="41"/>
      <c r="AE137" s="41"/>
      <c r="AR137" s="227" t="s">
        <v>186</v>
      </c>
      <c r="AT137" s="227" t="s">
        <v>182</v>
      </c>
      <c r="AU137" s="227" t="s">
        <v>83</v>
      </c>
      <c r="AY137" s="20" t="s">
        <v>180</v>
      </c>
      <c r="BE137" s="228">
        <f>IF(N137="základní",J137,0)</f>
        <v>0</v>
      </c>
      <c r="BF137" s="228">
        <f>IF(N137="snížená",J137,0)</f>
        <v>0</v>
      </c>
      <c r="BG137" s="228">
        <f>IF(N137="zákl. přenesená",J137,0)</f>
        <v>0</v>
      </c>
      <c r="BH137" s="228">
        <f>IF(N137="sníž. přenesená",J137,0)</f>
        <v>0</v>
      </c>
      <c r="BI137" s="228">
        <f>IF(N137="nulová",J137,0)</f>
        <v>0</v>
      </c>
      <c r="BJ137" s="20" t="s">
        <v>81</v>
      </c>
      <c r="BK137" s="228">
        <f>ROUND(I137*H137,2)</f>
        <v>0</v>
      </c>
      <c r="BL137" s="20" t="s">
        <v>186</v>
      </c>
      <c r="BM137" s="227" t="s">
        <v>2349</v>
      </c>
    </row>
    <row r="138" s="2" customFormat="1">
      <c r="A138" s="41"/>
      <c r="B138" s="42"/>
      <c r="C138" s="43"/>
      <c r="D138" s="229" t="s">
        <v>188</v>
      </c>
      <c r="E138" s="43"/>
      <c r="F138" s="230" t="s">
        <v>2350</v>
      </c>
      <c r="G138" s="43"/>
      <c r="H138" s="43"/>
      <c r="I138" s="231"/>
      <c r="J138" s="43"/>
      <c r="K138" s="43"/>
      <c r="L138" s="47"/>
      <c r="M138" s="232"/>
      <c r="N138" s="233"/>
      <c r="O138" s="87"/>
      <c r="P138" s="87"/>
      <c r="Q138" s="87"/>
      <c r="R138" s="87"/>
      <c r="S138" s="87"/>
      <c r="T138" s="88"/>
      <c r="U138" s="41"/>
      <c r="V138" s="41"/>
      <c r="W138" s="41"/>
      <c r="X138" s="41"/>
      <c r="Y138" s="41"/>
      <c r="Z138" s="41"/>
      <c r="AA138" s="41"/>
      <c r="AB138" s="41"/>
      <c r="AC138" s="41"/>
      <c r="AD138" s="41"/>
      <c r="AE138" s="41"/>
      <c r="AT138" s="20" t="s">
        <v>188</v>
      </c>
      <c r="AU138" s="20" t="s">
        <v>83</v>
      </c>
    </row>
    <row r="139" s="2" customFormat="1" ht="21.75" customHeight="1">
      <c r="A139" s="41"/>
      <c r="B139" s="42"/>
      <c r="C139" s="216" t="s">
        <v>228</v>
      </c>
      <c r="D139" s="216" t="s">
        <v>182</v>
      </c>
      <c r="E139" s="217" t="s">
        <v>2351</v>
      </c>
      <c r="F139" s="218" t="s">
        <v>2352</v>
      </c>
      <c r="G139" s="219" t="s">
        <v>386</v>
      </c>
      <c r="H139" s="220">
        <v>1</v>
      </c>
      <c r="I139" s="221"/>
      <c r="J139" s="222">
        <f>ROUND(I139*H139,2)</f>
        <v>0</v>
      </c>
      <c r="K139" s="218" t="s">
        <v>185</v>
      </c>
      <c r="L139" s="47"/>
      <c r="M139" s="223" t="s">
        <v>19</v>
      </c>
      <c r="N139" s="224" t="s">
        <v>45</v>
      </c>
      <c r="O139" s="87"/>
      <c r="P139" s="225">
        <f>O139*H139</f>
        <v>0</v>
      </c>
      <c r="Q139" s="225">
        <v>0.022780000000000002</v>
      </c>
      <c r="R139" s="225">
        <f>Q139*H139</f>
        <v>0.022780000000000002</v>
      </c>
      <c r="S139" s="225">
        <v>0</v>
      </c>
      <c r="T139" s="226">
        <f>S139*H139</f>
        <v>0</v>
      </c>
      <c r="U139" s="41"/>
      <c r="V139" s="41"/>
      <c r="W139" s="41"/>
      <c r="X139" s="41"/>
      <c r="Y139" s="41"/>
      <c r="Z139" s="41"/>
      <c r="AA139" s="41"/>
      <c r="AB139" s="41"/>
      <c r="AC139" s="41"/>
      <c r="AD139" s="41"/>
      <c r="AE139" s="41"/>
      <c r="AR139" s="227" t="s">
        <v>186</v>
      </c>
      <c r="AT139" s="227" t="s">
        <v>182</v>
      </c>
      <c r="AU139" s="227" t="s">
        <v>83</v>
      </c>
      <c r="AY139" s="20" t="s">
        <v>180</v>
      </c>
      <c r="BE139" s="228">
        <f>IF(N139="základní",J139,0)</f>
        <v>0</v>
      </c>
      <c r="BF139" s="228">
        <f>IF(N139="snížená",J139,0)</f>
        <v>0</v>
      </c>
      <c r="BG139" s="228">
        <f>IF(N139="zákl. přenesená",J139,0)</f>
        <v>0</v>
      </c>
      <c r="BH139" s="228">
        <f>IF(N139="sníž. přenesená",J139,0)</f>
        <v>0</v>
      </c>
      <c r="BI139" s="228">
        <f>IF(N139="nulová",J139,0)</f>
        <v>0</v>
      </c>
      <c r="BJ139" s="20" t="s">
        <v>81</v>
      </c>
      <c r="BK139" s="228">
        <f>ROUND(I139*H139,2)</f>
        <v>0</v>
      </c>
      <c r="BL139" s="20" t="s">
        <v>186</v>
      </c>
      <c r="BM139" s="227" t="s">
        <v>2353</v>
      </c>
    </row>
    <row r="140" s="2" customFormat="1">
      <c r="A140" s="41"/>
      <c r="B140" s="42"/>
      <c r="C140" s="43"/>
      <c r="D140" s="229" t="s">
        <v>188</v>
      </c>
      <c r="E140" s="43"/>
      <c r="F140" s="230" t="s">
        <v>2354</v>
      </c>
      <c r="G140" s="43"/>
      <c r="H140" s="43"/>
      <c r="I140" s="231"/>
      <c r="J140" s="43"/>
      <c r="K140" s="43"/>
      <c r="L140" s="47"/>
      <c r="M140" s="232"/>
      <c r="N140" s="233"/>
      <c r="O140" s="87"/>
      <c r="P140" s="87"/>
      <c r="Q140" s="87"/>
      <c r="R140" s="87"/>
      <c r="S140" s="87"/>
      <c r="T140" s="88"/>
      <c r="U140" s="41"/>
      <c r="V140" s="41"/>
      <c r="W140" s="41"/>
      <c r="X140" s="41"/>
      <c r="Y140" s="41"/>
      <c r="Z140" s="41"/>
      <c r="AA140" s="41"/>
      <c r="AB140" s="41"/>
      <c r="AC140" s="41"/>
      <c r="AD140" s="41"/>
      <c r="AE140" s="41"/>
      <c r="AT140" s="20" t="s">
        <v>188</v>
      </c>
      <c r="AU140" s="20" t="s">
        <v>83</v>
      </c>
    </row>
    <row r="141" s="2" customFormat="1" ht="16.5" customHeight="1">
      <c r="A141" s="41"/>
      <c r="B141" s="42"/>
      <c r="C141" s="216" t="s">
        <v>235</v>
      </c>
      <c r="D141" s="216" t="s">
        <v>182</v>
      </c>
      <c r="E141" s="217" t="s">
        <v>2355</v>
      </c>
      <c r="F141" s="218" t="s">
        <v>2356</v>
      </c>
      <c r="G141" s="219" t="s">
        <v>195</v>
      </c>
      <c r="H141" s="220">
        <v>0.021999999999999999</v>
      </c>
      <c r="I141" s="221"/>
      <c r="J141" s="222">
        <f>ROUND(I141*H141,2)</f>
        <v>0</v>
      </c>
      <c r="K141" s="218" t="s">
        <v>2357</v>
      </c>
      <c r="L141" s="47"/>
      <c r="M141" s="223" t="s">
        <v>19</v>
      </c>
      <c r="N141" s="224" t="s">
        <v>45</v>
      </c>
      <c r="O141" s="87"/>
      <c r="P141" s="225">
        <f>O141*H141</f>
        <v>0</v>
      </c>
      <c r="Q141" s="225">
        <v>1.94302</v>
      </c>
      <c r="R141" s="225">
        <f>Q141*H141</f>
        <v>0.042746439999999997</v>
      </c>
      <c r="S141" s="225">
        <v>0</v>
      </c>
      <c r="T141" s="226">
        <f>S141*H141</f>
        <v>0</v>
      </c>
      <c r="U141" s="41"/>
      <c r="V141" s="41"/>
      <c r="W141" s="41"/>
      <c r="X141" s="41"/>
      <c r="Y141" s="41"/>
      <c r="Z141" s="41"/>
      <c r="AA141" s="41"/>
      <c r="AB141" s="41"/>
      <c r="AC141" s="41"/>
      <c r="AD141" s="41"/>
      <c r="AE141" s="41"/>
      <c r="AR141" s="227" t="s">
        <v>186</v>
      </c>
      <c r="AT141" s="227" t="s">
        <v>182</v>
      </c>
      <c r="AU141" s="227" t="s">
        <v>83</v>
      </c>
      <c r="AY141" s="20" t="s">
        <v>180</v>
      </c>
      <c r="BE141" s="228">
        <f>IF(N141="základní",J141,0)</f>
        <v>0</v>
      </c>
      <c r="BF141" s="228">
        <f>IF(N141="snížená",J141,0)</f>
        <v>0</v>
      </c>
      <c r="BG141" s="228">
        <f>IF(N141="zákl. přenesená",J141,0)</f>
        <v>0</v>
      </c>
      <c r="BH141" s="228">
        <f>IF(N141="sníž. přenesená",J141,0)</f>
        <v>0</v>
      </c>
      <c r="BI141" s="228">
        <f>IF(N141="nulová",J141,0)</f>
        <v>0</v>
      </c>
      <c r="BJ141" s="20" t="s">
        <v>81</v>
      </c>
      <c r="BK141" s="228">
        <f>ROUND(I141*H141,2)</f>
        <v>0</v>
      </c>
      <c r="BL141" s="20" t="s">
        <v>186</v>
      </c>
      <c r="BM141" s="227" t="s">
        <v>2358</v>
      </c>
    </row>
    <row r="142" s="13" customFormat="1">
      <c r="A142" s="13"/>
      <c r="B142" s="234"/>
      <c r="C142" s="235"/>
      <c r="D142" s="236" t="s">
        <v>190</v>
      </c>
      <c r="E142" s="237" t="s">
        <v>19</v>
      </c>
      <c r="F142" s="238" t="s">
        <v>2359</v>
      </c>
      <c r="G142" s="235"/>
      <c r="H142" s="237" t="s">
        <v>19</v>
      </c>
      <c r="I142" s="239"/>
      <c r="J142" s="235"/>
      <c r="K142" s="235"/>
      <c r="L142" s="240"/>
      <c r="M142" s="241"/>
      <c r="N142" s="242"/>
      <c r="O142" s="242"/>
      <c r="P142" s="242"/>
      <c r="Q142" s="242"/>
      <c r="R142" s="242"/>
      <c r="S142" s="242"/>
      <c r="T142" s="243"/>
      <c r="U142" s="13"/>
      <c r="V142" s="13"/>
      <c r="W142" s="13"/>
      <c r="X142" s="13"/>
      <c r="Y142" s="13"/>
      <c r="Z142" s="13"/>
      <c r="AA142" s="13"/>
      <c r="AB142" s="13"/>
      <c r="AC142" s="13"/>
      <c r="AD142" s="13"/>
      <c r="AE142" s="13"/>
      <c r="AT142" s="244" t="s">
        <v>190</v>
      </c>
      <c r="AU142" s="244" t="s">
        <v>83</v>
      </c>
      <c r="AV142" s="13" t="s">
        <v>81</v>
      </c>
      <c r="AW142" s="13" t="s">
        <v>34</v>
      </c>
      <c r="AX142" s="13" t="s">
        <v>74</v>
      </c>
      <c r="AY142" s="244" t="s">
        <v>180</v>
      </c>
    </row>
    <row r="143" s="14" customFormat="1">
      <c r="A143" s="14"/>
      <c r="B143" s="245"/>
      <c r="C143" s="246"/>
      <c r="D143" s="236" t="s">
        <v>190</v>
      </c>
      <c r="E143" s="247" t="s">
        <v>19</v>
      </c>
      <c r="F143" s="248" t="s">
        <v>2360</v>
      </c>
      <c r="G143" s="246"/>
      <c r="H143" s="249">
        <v>0.021999999999999999</v>
      </c>
      <c r="I143" s="250"/>
      <c r="J143" s="246"/>
      <c r="K143" s="246"/>
      <c r="L143" s="251"/>
      <c r="M143" s="252"/>
      <c r="N143" s="253"/>
      <c r="O143" s="253"/>
      <c r="P143" s="253"/>
      <c r="Q143" s="253"/>
      <c r="R143" s="253"/>
      <c r="S143" s="253"/>
      <c r="T143" s="254"/>
      <c r="U143" s="14"/>
      <c r="V143" s="14"/>
      <c r="W143" s="14"/>
      <c r="X143" s="14"/>
      <c r="Y143" s="14"/>
      <c r="Z143" s="14"/>
      <c r="AA143" s="14"/>
      <c r="AB143" s="14"/>
      <c r="AC143" s="14"/>
      <c r="AD143" s="14"/>
      <c r="AE143" s="14"/>
      <c r="AT143" s="255" t="s">
        <v>190</v>
      </c>
      <c r="AU143" s="255" t="s">
        <v>83</v>
      </c>
      <c r="AV143" s="14" t="s">
        <v>83</v>
      </c>
      <c r="AW143" s="14" t="s">
        <v>34</v>
      </c>
      <c r="AX143" s="14" t="s">
        <v>81</v>
      </c>
      <c r="AY143" s="255" t="s">
        <v>180</v>
      </c>
    </row>
    <row r="144" s="2" customFormat="1" ht="16.5" customHeight="1">
      <c r="A144" s="41"/>
      <c r="B144" s="42"/>
      <c r="C144" s="216" t="s">
        <v>243</v>
      </c>
      <c r="D144" s="216" t="s">
        <v>182</v>
      </c>
      <c r="E144" s="217" t="s">
        <v>2361</v>
      </c>
      <c r="F144" s="218" t="s">
        <v>2362</v>
      </c>
      <c r="G144" s="219" t="s">
        <v>231</v>
      </c>
      <c r="H144" s="220">
        <v>0.010999999999999999</v>
      </c>
      <c r="I144" s="221"/>
      <c r="J144" s="222">
        <f>ROUND(I144*H144,2)</f>
        <v>0</v>
      </c>
      <c r="K144" s="218" t="s">
        <v>185</v>
      </c>
      <c r="L144" s="47"/>
      <c r="M144" s="223" t="s">
        <v>19</v>
      </c>
      <c r="N144" s="224" t="s">
        <v>45</v>
      </c>
      <c r="O144" s="87"/>
      <c r="P144" s="225">
        <f>O144*H144</f>
        <v>0</v>
      </c>
      <c r="Q144" s="225">
        <v>1.0900000000000001</v>
      </c>
      <c r="R144" s="225">
        <f>Q144*H144</f>
        <v>0.011990000000000001</v>
      </c>
      <c r="S144" s="225">
        <v>0</v>
      </c>
      <c r="T144" s="226">
        <f>S144*H144</f>
        <v>0</v>
      </c>
      <c r="U144" s="41"/>
      <c r="V144" s="41"/>
      <c r="W144" s="41"/>
      <c r="X144" s="41"/>
      <c r="Y144" s="41"/>
      <c r="Z144" s="41"/>
      <c r="AA144" s="41"/>
      <c r="AB144" s="41"/>
      <c r="AC144" s="41"/>
      <c r="AD144" s="41"/>
      <c r="AE144" s="41"/>
      <c r="AR144" s="227" t="s">
        <v>186</v>
      </c>
      <c r="AT144" s="227" t="s">
        <v>182</v>
      </c>
      <c r="AU144" s="227" t="s">
        <v>83</v>
      </c>
      <c r="AY144" s="20" t="s">
        <v>180</v>
      </c>
      <c r="BE144" s="228">
        <f>IF(N144="základní",J144,0)</f>
        <v>0</v>
      </c>
      <c r="BF144" s="228">
        <f>IF(N144="snížená",J144,0)</f>
        <v>0</v>
      </c>
      <c r="BG144" s="228">
        <f>IF(N144="zákl. přenesená",J144,0)</f>
        <v>0</v>
      </c>
      <c r="BH144" s="228">
        <f>IF(N144="sníž. přenesená",J144,0)</f>
        <v>0</v>
      </c>
      <c r="BI144" s="228">
        <f>IF(N144="nulová",J144,0)</f>
        <v>0</v>
      </c>
      <c r="BJ144" s="20" t="s">
        <v>81</v>
      </c>
      <c r="BK144" s="228">
        <f>ROUND(I144*H144,2)</f>
        <v>0</v>
      </c>
      <c r="BL144" s="20" t="s">
        <v>186</v>
      </c>
      <c r="BM144" s="227" t="s">
        <v>2363</v>
      </c>
    </row>
    <row r="145" s="2" customFormat="1">
      <c r="A145" s="41"/>
      <c r="B145" s="42"/>
      <c r="C145" s="43"/>
      <c r="D145" s="229" t="s">
        <v>188</v>
      </c>
      <c r="E145" s="43"/>
      <c r="F145" s="230" t="s">
        <v>2364</v>
      </c>
      <c r="G145" s="43"/>
      <c r="H145" s="43"/>
      <c r="I145" s="231"/>
      <c r="J145" s="43"/>
      <c r="K145" s="43"/>
      <c r="L145" s="47"/>
      <c r="M145" s="232"/>
      <c r="N145" s="233"/>
      <c r="O145" s="87"/>
      <c r="P145" s="87"/>
      <c r="Q145" s="87"/>
      <c r="R145" s="87"/>
      <c r="S145" s="87"/>
      <c r="T145" s="88"/>
      <c r="U145" s="41"/>
      <c r="V145" s="41"/>
      <c r="W145" s="41"/>
      <c r="X145" s="41"/>
      <c r="Y145" s="41"/>
      <c r="Z145" s="41"/>
      <c r="AA145" s="41"/>
      <c r="AB145" s="41"/>
      <c r="AC145" s="41"/>
      <c r="AD145" s="41"/>
      <c r="AE145" s="41"/>
      <c r="AT145" s="20" t="s">
        <v>188</v>
      </c>
      <c r="AU145" s="20" t="s">
        <v>83</v>
      </c>
    </row>
    <row r="146" s="13" customFormat="1">
      <c r="A146" s="13"/>
      <c r="B146" s="234"/>
      <c r="C146" s="235"/>
      <c r="D146" s="236" t="s">
        <v>190</v>
      </c>
      <c r="E146" s="237" t="s">
        <v>19</v>
      </c>
      <c r="F146" s="238" t="s">
        <v>2359</v>
      </c>
      <c r="G146" s="235"/>
      <c r="H146" s="237" t="s">
        <v>19</v>
      </c>
      <c r="I146" s="239"/>
      <c r="J146" s="235"/>
      <c r="K146" s="235"/>
      <c r="L146" s="240"/>
      <c r="M146" s="241"/>
      <c r="N146" s="242"/>
      <c r="O146" s="242"/>
      <c r="P146" s="242"/>
      <c r="Q146" s="242"/>
      <c r="R146" s="242"/>
      <c r="S146" s="242"/>
      <c r="T146" s="243"/>
      <c r="U146" s="13"/>
      <c r="V146" s="13"/>
      <c r="W146" s="13"/>
      <c r="X146" s="13"/>
      <c r="Y146" s="13"/>
      <c r="Z146" s="13"/>
      <c r="AA146" s="13"/>
      <c r="AB146" s="13"/>
      <c r="AC146" s="13"/>
      <c r="AD146" s="13"/>
      <c r="AE146" s="13"/>
      <c r="AT146" s="244" t="s">
        <v>190</v>
      </c>
      <c r="AU146" s="244" t="s">
        <v>83</v>
      </c>
      <c r="AV146" s="13" t="s">
        <v>81</v>
      </c>
      <c r="AW146" s="13" t="s">
        <v>34</v>
      </c>
      <c r="AX146" s="13" t="s">
        <v>74</v>
      </c>
      <c r="AY146" s="244" t="s">
        <v>180</v>
      </c>
    </row>
    <row r="147" s="14" customFormat="1">
      <c r="A147" s="14"/>
      <c r="B147" s="245"/>
      <c r="C147" s="246"/>
      <c r="D147" s="236" t="s">
        <v>190</v>
      </c>
      <c r="E147" s="247" t="s">
        <v>19</v>
      </c>
      <c r="F147" s="248" t="s">
        <v>2365</v>
      </c>
      <c r="G147" s="246"/>
      <c r="H147" s="249">
        <v>0.010999999999999999</v>
      </c>
      <c r="I147" s="250"/>
      <c r="J147" s="246"/>
      <c r="K147" s="246"/>
      <c r="L147" s="251"/>
      <c r="M147" s="252"/>
      <c r="N147" s="253"/>
      <c r="O147" s="253"/>
      <c r="P147" s="253"/>
      <c r="Q147" s="253"/>
      <c r="R147" s="253"/>
      <c r="S147" s="253"/>
      <c r="T147" s="254"/>
      <c r="U147" s="14"/>
      <c r="V147" s="14"/>
      <c r="W147" s="14"/>
      <c r="X147" s="14"/>
      <c r="Y147" s="14"/>
      <c r="Z147" s="14"/>
      <c r="AA147" s="14"/>
      <c r="AB147" s="14"/>
      <c r="AC147" s="14"/>
      <c r="AD147" s="14"/>
      <c r="AE147" s="14"/>
      <c r="AT147" s="255" t="s">
        <v>190</v>
      </c>
      <c r="AU147" s="255" t="s">
        <v>83</v>
      </c>
      <c r="AV147" s="14" t="s">
        <v>83</v>
      </c>
      <c r="AW147" s="14" t="s">
        <v>34</v>
      </c>
      <c r="AX147" s="14" t="s">
        <v>81</v>
      </c>
      <c r="AY147" s="255" t="s">
        <v>180</v>
      </c>
    </row>
    <row r="148" s="2" customFormat="1" ht="24.15" customHeight="1">
      <c r="A148" s="41"/>
      <c r="B148" s="42"/>
      <c r="C148" s="216" t="s">
        <v>248</v>
      </c>
      <c r="D148" s="216" t="s">
        <v>182</v>
      </c>
      <c r="E148" s="217" t="s">
        <v>2366</v>
      </c>
      <c r="F148" s="218" t="s">
        <v>2367</v>
      </c>
      <c r="G148" s="219" t="s">
        <v>122</v>
      </c>
      <c r="H148" s="220">
        <v>7.6799999999999997</v>
      </c>
      <c r="I148" s="221"/>
      <c r="J148" s="222">
        <f>ROUND(I148*H148,2)</f>
        <v>0</v>
      </c>
      <c r="K148" s="218" t="s">
        <v>185</v>
      </c>
      <c r="L148" s="47"/>
      <c r="M148" s="223" t="s">
        <v>19</v>
      </c>
      <c r="N148" s="224" t="s">
        <v>45</v>
      </c>
      <c r="O148" s="87"/>
      <c r="P148" s="225">
        <f>O148*H148</f>
        <v>0</v>
      </c>
      <c r="Q148" s="225">
        <v>0.082580000000000001</v>
      </c>
      <c r="R148" s="225">
        <f>Q148*H148</f>
        <v>0.63421439999999996</v>
      </c>
      <c r="S148" s="225">
        <v>0</v>
      </c>
      <c r="T148" s="226">
        <f>S148*H148</f>
        <v>0</v>
      </c>
      <c r="U148" s="41"/>
      <c r="V148" s="41"/>
      <c r="W148" s="41"/>
      <c r="X148" s="41"/>
      <c r="Y148" s="41"/>
      <c r="Z148" s="41"/>
      <c r="AA148" s="41"/>
      <c r="AB148" s="41"/>
      <c r="AC148" s="41"/>
      <c r="AD148" s="41"/>
      <c r="AE148" s="41"/>
      <c r="AR148" s="227" t="s">
        <v>186</v>
      </c>
      <c r="AT148" s="227" t="s">
        <v>182</v>
      </c>
      <c r="AU148" s="227" t="s">
        <v>83</v>
      </c>
      <c r="AY148" s="20" t="s">
        <v>180</v>
      </c>
      <c r="BE148" s="228">
        <f>IF(N148="základní",J148,0)</f>
        <v>0</v>
      </c>
      <c r="BF148" s="228">
        <f>IF(N148="snížená",J148,0)</f>
        <v>0</v>
      </c>
      <c r="BG148" s="228">
        <f>IF(N148="zákl. přenesená",J148,0)</f>
        <v>0</v>
      </c>
      <c r="BH148" s="228">
        <f>IF(N148="sníž. přenesená",J148,0)</f>
        <v>0</v>
      </c>
      <c r="BI148" s="228">
        <f>IF(N148="nulová",J148,0)</f>
        <v>0</v>
      </c>
      <c r="BJ148" s="20" t="s">
        <v>81</v>
      </c>
      <c r="BK148" s="228">
        <f>ROUND(I148*H148,2)</f>
        <v>0</v>
      </c>
      <c r="BL148" s="20" t="s">
        <v>186</v>
      </c>
      <c r="BM148" s="227" t="s">
        <v>2368</v>
      </c>
    </row>
    <row r="149" s="2" customFormat="1">
      <c r="A149" s="41"/>
      <c r="B149" s="42"/>
      <c r="C149" s="43"/>
      <c r="D149" s="229" t="s">
        <v>188</v>
      </c>
      <c r="E149" s="43"/>
      <c r="F149" s="230" t="s">
        <v>2369</v>
      </c>
      <c r="G149" s="43"/>
      <c r="H149" s="43"/>
      <c r="I149" s="231"/>
      <c r="J149" s="43"/>
      <c r="K149" s="43"/>
      <c r="L149" s="47"/>
      <c r="M149" s="232"/>
      <c r="N149" s="233"/>
      <c r="O149" s="87"/>
      <c r="P149" s="87"/>
      <c r="Q149" s="87"/>
      <c r="R149" s="87"/>
      <c r="S149" s="87"/>
      <c r="T149" s="88"/>
      <c r="U149" s="41"/>
      <c r="V149" s="41"/>
      <c r="W149" s="41"/>
      <c r="X149" s="41"/>
      <c r="Y149" s="41"/>
      <c r="Z149" s="41"/>
      <c r="AA149" s="41"/>
      <c r="AB149" s="41"/>
      <c r="AC149" s="41"/>
      <c r="AD149" s="41"/>
      <c r="AE149" s="41"/>
      <c r="AT149" s="20" t="s">
        <v>188</v>
      </c>
      <c r="AU149" s="20" t="s">
        <v>83</v>
      </c>
    </row>
    <row r="150" s="14" customFormat="1">
      <c r="A150" s="14"/>
      <c r="B150" s="245"/>
      <c r="C150" s="246"/>
      <c r="D150" s="236" t="s">
        <v>190</v>
      </c>
      <c r="E150" s="247" t="s">
        <v>19</v>
      </c>
      <c r="F150" s="248" t="s">
        <v>2370</v>
      </c>
      <c r="G150" s="246"/>
      <c r="H150" s="249">
        <v>10.438000000000001</v>
      </c>
      <c r="I150" s="250"/>
      <c r="J150" s="246"/>
      <c r="K150" s="246"/>
      <c r="L150" s="251"/>
      <c r="M150" s="252"/>
      <c r="N150" s="253"/>
      <c r="O150" s="253"/>
      <c r="P150" s="253"/>
      <c r="Q150" s="253"/>
      <c r="R150" s="253"/>
      <c r="S150" s="253"/>
      <c r="T150" s="254"/>
      <c r="U150" s="14"/>
      <c r="V150" s="14"/>
      <c r="W150" s="14"/>
      <c r="X150" s="14"/>
      <c r="Y150" s="14"/>
      <c r="Z150" s="14"/>
      <c r="AA150" s="14"/>
      <c r="AB150" s="14"/>
      <c r="AC150" s="14"/>
      <c r="AD150" s="14"/>
      <c r="AE150" s="14"/>
      <c r="AT150" s="255" t="s">
        <v>190</v>
      </c>
      <c r="AU150" s="255" t="s">
        <v>83</v>
      </c>
      <c r="AV150" s="14" t="s">
        <v>83</v>
      </c>
      <c r="AW150" s="14" t="s">
        <v>34</v>
      </c>
      <c r="AX150" s="14" t="s">
        <v>74</v>
      </c>
      <c r="AY150" s="255" t="s">
        <v>180</v>
      </c>
    </row>
    <row r="151" s="14" customFormat="1">
      <c r="A151" s="14"/>
      <c r="B151" s="245"/>
      <c r="C151" s="246"/>
      <c r="D151" s="236" t="s">
        <v>190</v>
      </c>
      <c r="E151" s="247" t="s">
        <v>19</v>
      </c>
      <c r="F151" s="248" t="s">
        <v>2371</v>
      </c>
      <c r="G151" s="246"/>
      <c r="H151" s="249">
        <v>-2.758</v>
      </c>
      <c r="I151" s="250"/>
      <c r="J151" s="246"/>
      <c r="K151" s="246"/>
      <c r="L151" s="251"/>
      <c r="M151" s="252"/>
      <c r="N151" s="253"/>
      <c r="O151" s="253"/>
      <c r="P151" s="253"/>
      <c r="Q151" s="253"/>
      <c r="R151" s="253"/>
      <c r="S151" s="253"/>
      <c r="T151" s="254"/>
      <c r="U151" s="14"/>
      <c r="V151" s="14"/>
      <c r="W151" s="14"/>
      <c r="X151" s="14"/>
      <c r="Y151" s="14"/>
      <c r="Z151" s="14"/>
      <c r="AA151" s="14"/>
      <c r="AB151" s="14"/>
      <c r="AC151" s="14"/>
      <c r="AD151" s="14"/>
      <c r="AE151" s="14"/>
      <c r="AT151" s="255" t="s">
        <v>190</v>
      </c>
      <c r="AU151" s="255" t="s">
        <v>83</v>
      </c>
      <c r="AV151" s="14" t="s">
        <v>83</v>
      </c>
      <c r="AW151" s="14" t="s">
        <v>34</v>
      </c>
      <c r="AX151" s="14" t="s">
        <v>74</v>
      </c>
      <c r="AY151" s="255" t="s">
        <v>180</v>
      </c>
    </row>
    <row r="152" s="15" customFormat="1">
      <c r="A152" s="15"/>
      <c r="B152" s="256"/>
      <c r="C152" s="257"/>
      <c r="D152" s="236" t="s">
        <v>190</v>
      </c>
      <c r="E152" s="258" t="s">
        <v>19</v>
      </c>
      <c r="F152" s="259" t="s">
        <v>227</v>
      </c>
      <c r="G152" s="257"/>
      <c r="H152" s="260">
        <v>7.6800000000000006</v>
      </c>
      <c r="I152" s="261"/>
      <c r="J152" s="257"/>
      <c r="K152" s="257"/>
      <c r="L152" s="262"/>
      <c r="M152" s="263"/>
      <c r="N152" s="264"/>
      <c r="O152" s="264"/>
      <c r="P152" s="264"/>
      <c r="Q152" s="264"/>
      <c r="R152" s="264"/>
      <c r="S152" s="264"/>
      <c r="T152" s="265"/>
      <c r="U152" s="15"/>
      <c r="V152" s="15"/>
      <c r="W152" s="15"/>
      <c r="X152" s="15"/>
      <c r="Y152" s="15"/>
      <c r="Z152" s="15"/>
      <c r="AA152" s="15"/>
      <c r="AB152" s="15"/>
      <c r="AC152" s="15"/>
      <c r="AD152" s="15"/>
      <c r="AE152" s="15"/>
      <c r="AT152" s="266" t="s">
        <v>190</v>
      </c>
      <c r="AU152" s="266" t="s">
        <v>83</v>
      </c>
      <c r="AV152" s="15" t="s">
        <v>186</v>
      </c>
      <c r="AW152" s="15" t="s">
        <v>34</v>
      </c>
      <c r="AX152" s="15" t="s">
        <v>81</v>
      </c>
      <c r="AY152" s="266" t="s">
        <v>180</v>
      </c>
    </row>
    <row r="153" s="2" customFormat="1" ht="24.15" customHeight="1">
      <c r="A153" s="41"/>
      <c r="B153" s="42"/>
      <c r="C153" s="216" t="s">
        <v>8</v>
      </c>
      <c r="D153" s="216" t="s">
        <v>182</v>
      </c>
      <c r="E153" s="217" t="s">
        <v>2372</v>
      </c>
      <c r="F153" s="218" t="s">
        <v>2373</v>
      </c>
      <c r="G153" s="219" t="s">
        <v>122</v>
      </c>
      <c r="H153" s="220">
        <v>16.064</v>
      </c>
      <c r="I153" s="221"/>
      <c r="J153" s="222">
        <f>ROUND(I153*H153,2)</f>
        <v>0</v>
      </c>
      <c r="K153" s="218" t="s">
        <v>185</v>
      </c>
      <c r="L153" s="47"/>
      <c r="M153" s="223" t="s">
        <v>19</v>
      </c>
      <c r="N153" s="224" t="s">
        <v>45</v>
      </c>
      <c r="O153" s="87"/>
      <c r="P153" s="225">
        <f>O153*H153</f>
        <v>0</v>
      </c>
      <c r="Q153" s="225">
        <v>0.12021</v>
      </c>
      <c r="R153" s="225">
        <f>Q153*H153</f>
        <v>1.9310534399999999</v>
      </c>
      <c r="S153" s="225">
        <v>0</v>
      </c>
      <c r="T153" s="226">
        <f>S153*H153</f>
        <v>0</v>
      </c>
      <c r="U153" s="41"/>
      <c r="V153" s="41"/>
      <c r="W153" s="41"/>
      <c r="X153" s="41"/>
      <c r="Y153" s="41"/>
      <c r="Z153" s="41"/>
      <c r="AA153" s="41"/>
      <c r="AB153" s="41"/>
      <c r="AC153" s="41"/>
      <c r="AD153" s="41"/>
      <c r="AE153" s="41"/>
      <c r="AR153" s="227" t="s">
        <v>186</v>
      </c>
      <c r="AT153" s="227" t="s">
        <v>182</v>
      </c>
      <c r="AU153" s="227" t="s">
        <v>83</v>
      </c>
      <c r="AY153" s="20" t="s">
        <v>180</v>
      </c>
      <c r="BE153" s="228">
        <f>IF(N153="základní",J153,0)</f>
        <v>0</v>
      </c>
      <c r="BF153" s="228">
        <f>IF(N153="snížená",J153,0)</f>
        <v>0</v>
      </c>
      <c r="BG153" s="228">
        <f>IF(N153="zákl. přenesená",J153,0)</f>
        <v>0</v>
      </c>
      <c r="BH153" s="228">
        <f>IF(N153="sníž. přenesená",J153,0)</f>
        <v>0</v>
      </c>
      <c r="BI153" s="228">
        <f>IF(N153="nulová",J153,0)</f>
        <v>0</v>
      </c>
      <c r="BJ153" s="20" t="s">
        <v>81</v>
      </c>
      <c r="BK153" s="228">
        <f>ROUND(I153*H153,2)</f>
        <v>0</v>
      </c>
      <c r="BL153" s="20" t="s">
        <v>186</v>
      </c>
      <c r="BM153" s="227" t="s">
        <v>2374</v>
      </c>
    </row>
    <row r="154" s="2" customFormat="1">
      <c r="A154" s="41"/>
      <c r="B154" s="42"/>
      <c r="C154" s="43"/>
      <c r="D154" s="229" t="s">
        <v>188</v>
      </c>
      <c r="E154" s="43"/>
      <c r="F154" s="230" t="s">
        <v>2375</v>
      </c>
      <c r="G154" s="43"/>
      <c r="H154" s="43"/>
      <c r="I154" s="231"/>
      <c r="J154" s="43"/>
      <c r="K154" s="43"/>
      <c r="L154" s="47"/>
      <c r="M154" s="232"/>
      <c r="N154" s="233"/>
      <c r="O154" s="87"/>
      <c r="P154" s="87"/>
      <c r="Q154" s="87"/>
      <c r="R154" s="87"/>
      <c r="S154" s="87"/>
      <c r="T154" s="88"/>
      <c r="U154" s="41"/>
      <c r="V154" s="41"/>
      <c r="W154" s="41"/>
      <c r="X154" s="41"/>
      <c r="Y154" s="41"/>
      <c r="Z154" s="41"/>
      <c r="AA154" s="41"/>
      <c r="AB154" s="41"/>
      <c r="AC154" s="41"/>
      <c r="AD154" s="41"/>
      <c r="AE154" s="41"/>
      <c r="AT154" s="20" t="s">
        <v>188</v>
      </c>
      <c r="AU154" s="20" t="s">
        <v>83</v>
      </c>
    </row>
    <row r="155" s="14" customFormat="1">
      <c r="A155" s="14"/>
      <c r="B155" s="245"/>
      <c r="C155" s="246"/>
      <c r="D155" s="236" t="s">
        <v>190</v>
      </c>
      <c r="E155" s="247" t="s">
        <v>19</v>
      </c>
      <c r="F155" s="248" t="s">
        <v>2376</v>
      </c>
      <c r="G155" s="246"/>
      <c r="H155" s="249">
        <v>17.837</v>
      </c>
      <c r="I155" s="250"/>
      <c r="J155" s="246"/>
      <c r="K155" s="246"/>
      <c r="L155" s="251"/>
      <c r="M155" s="252"/>
      <c r="N155" s="253"/>
      <c r="O155" s="253"/>
      <c r="P155" s="253"/>
      <c r="Q155" s="253"/>
      <c r="R155" s="253"/>
      <c r="S155" s="253"/>
      <c r="T155" s="254"/>
      <c r="U155" s="14"/>
      <c r="V155" s="14"/>
      <c r="W155" s="14"/>
      <c r="X155" s="14"/>
      <c r="Y155" s="14"/>
      <c r="Z155" s="14"/>
      <c r="AA155" s="14"/>
      <c r="AB155" s="14"/>
      <c r="AC155" s="14"/>
      <c r="AD155" s="14"/>
      <c r="AE155" s="14"/>
      <c r="AT155" s="255" t="s">
        <v>190</v>
      </c>
      <c r="AU155" s="255" t="s">
        <v>83</v>
      </c>
      <c r="AV155" s="14" t="s">
        <v>83</v>
      </c>
      <c r="AW155" s="14" t="s">
        <v>34</v>
      </c>
      <c r="AX155" s="14" t="s">
        <v>74</v>
      </c>
      <c r="AY155" s="255" t="s">
        <v>180</v>
      </c>
    </row>
    <row r="156" s="14" customFormat="1">
      <c r="A156" s="14"/>
      <c r="B156" s="245"/>
      <c r="C156" s="246"/>
      <c r="D156" s="236" t="s">
        <v>190</v>
      </c>
      <c r="E156" s="247" t="s">
        <v>19</v>
      </c>
      <c r="F156" s="248" t="s">
        <v>830</v>
      </c>
      <c r="G156" s="246"/>
      <c r="H156" s="249">
        <v>-1.7729999999999999</v>
      </c>
      <c r="I156" s="250"/>
      <c r="J156" s="246"/>
      <c r="K156" s="246"/>
      <c r="L156" s="251"/>
      <c r="M156" s="252"/>
      <c r="N156" s="253"/>
      <c r="O156" s="253"/>
      <c r="P156" s="253"/>
      <c r="Q156" s="253"/>
      <c r="R156" s="253"/>
      <c r="S156" s="253"/>
      <c r="T156" s="254"/>
      <c r="U156" s="14"/>
      <c r="V156" s="14"/>
      <c r="W156" s="14"/>
      <c r="X156" s="14"/>
      <c r="Y156" s="14"/>
      <c r="Z156" s="14"/>
      <c r="AA156" s="14"/>
      <c r="AB156" s="14"/>
      <c r="AC156" s="14"/>
      <c r="AD156" s="14"/>
      <c r="AE156" s="14"/>
      <c r="AT156" s="255" t="s">
        <v>190</v>
      </c>
      <c r="AU156" s="255" t="s">
        <v>83</v>
      </c>
      <c r="AV156" s="14" t="s">
        <v>83</v>
      </c>
      <c r="AW156" s="14" t="s">
        <v>34</v>
      </c>
      <c r="AX156" s="14" t="s">
        <v>74</v>
      </c>
      <c r="AY156" s="255" t="s">
        <v>180</v>
      </c>
    </row>
    <row r="157" s="15" customFormat="1">
      <c r="A157" s="15"/>
      <c r="B157" s="256"/>
      <c r="C157" s="257"/>
      <c r="D157" s="236" t="s">
        <v>190</v>
      </c>
      <c r="E157" s="258" t="s">
        <v>19</v>
      </c>
      <c r="F157" s="259" t="s">
        <v>227</v>
      </c>
      <c r="G157" s="257"/>
      <c r="H157" s="260">
        <v>16.064</v>
      </c>
      <c r="I157" s="261"/>
      <c r="J157" s="257"/>
      <c r="K157" s="257"/>
      <c r="L157" s="262"/>
      <c r="M157" s="263"/>
      <c r="N157" s="264"/>
      <c r="O157" s="264"/>
      <c r="P157" s="264"/>
      <c r="Q157" s="264"/>
      <c r="R157" s="264"/>
      <c r="S157" s="264"/>
      <c r="T157" s="265"/>
      <c r="U157" s="15"/>
      <c r="V157" s="15"/>
      <c r="W157" s="15"/>
      <c r="X157" s="15"/>
      <c r="Y157" s="15"/>
      <c r="Z157" s="15"/>
      <c r="AA157" s="15"/>
      <c r="AB157" s="15"/>
      <c r="AC157" s="15"/>
      <c r="AD157" s="15"/>
      <c r="AE157" s="15"/>
      <c r="AT157" s="266" t="s">
        <v>190</v>
      </c>
      <c r="AU157" s="266" t="s">
        <v>83</v>
      </c>
      <c r="AV157" s="15" t="s">
        <v>186</v>
      </c>
      <c r="AW157" s="15" t="s">
        <v>34</v>
      </c>
      <c r="AX157" s="15" t="s">
        <v>81</v>
      </c>
      <c r="AY157" s="266" t="s">
        <v>180</v>
      </c>
    </row>
    <row r="158" s="2" customFormat="1" ht="24.15" customHeight="1">
      <c r="A158" s="41"/>
      <c r="B158" s="42"/>
      <c r="C158" s="216" t="s">
        <v>261</v>
      </c>
      <c r="D158" s="216" t="s">
        <v>182</v>
      </c>
      <c r="E158" s="217" t="s">
        <v>2377</v>
      </c>
      <c r="F158" s="218" t="s">
        <v>2378</v>
      </c>
      <c r="G158" s="219" t="s">
        <v>122</v>
      </c>
      <c r="H158" s="220">
        <v>0.27900000000000003</v>
      </c>
      <c r="I158" s="221"/>
      <c r="J158" s="222">
        <f>ROUND(I158*H158,2)</f>
        <v>0</v>
      </c>
      <c r="K158" s="218" t="s">
        <v>2357</v>
      </c>
      <c r="L158" s="47"/>
      <c r="M158" s="223" t="s">
        <v>19</v>
      </c>
      <c r="N158" s="224" t="s">
        <v>45</v>
      </c>
      <c r="O158" s="87"/>
      <c r="P158" s="225">
        <f>O158*H158</f>
        <v>0</v>
      </c>
      <c r="Q158" s="225">
        <v>0.0078499999999999993</v>
      </c>
      <c r="R158" s="225">
        <f>Q158*H158</f>
        <v>0.0021901500000000001</v>
      </c>
      <c r="S158" s="225">
        <v>0</v>
      </c>
      <c r="T158" s="226">
        <f>S158*H158</f>
        <v>0</v>
      </c>
      <c r="U158" s="41"/>
      <c r="V158" s="41"/>
      <c r="W158" s="41"/>
      <c r="X158" s="41"/>
      <c r="Y158" s="41"/>
      <c r="Z158" s="41"/>
      <c r="AA158" s="41"/>
      <c r="AB158" s="41"/>
      <c r="AC158" s="41"/>
      <c r="AD158" s="41"/>
      <c r="AE158" s="41"/>
      <c r="AR158" s="227" t="s">
        <v>186</v>
      </c>
      <c r="AT158" s="227" t="s">
        <v>182</v>
      </c>
      <c r="AU158" s="227" t="s">
        <v>83</v>
      </c>
      <c r="AY158" s="20" t="s">
        <v>180</v>
      </c>
      <c r="BE158" s="228">
        <f>IF(N158="základní",J158,0)</f>
        <v>0</v>
      </c>
      <c r="BF158" s="228">
        <f>IF(N158="snížená",J158,0)</f>
        <v>0</v>
      </c>
      <c r="BG158" s="228">
        <f>IF(N158="zákl. přenesená",J158,0)</f>
        <v>0</v>
      </c>
      <c r="BH158" s="228">
        <f>IF(N158="sníž. přenesená",J158,0)</f>
        <v>0</v>
      </c>
      <c r="BI158" s="228">
        <f>IF(N158="nulová",J158,0)</f>
        <v>0</v>
      </c>
      <c r="BJ158" s="20" t="s">
        <v>81</v>
      </c>
      <c r="BK158" s="228">
        <f>ROUND(I158*H158,2)</f>
        <v>0</v>
      </c>
      <c r="BL158" s="20" t="s">
        <v>186</v>
      </c>
      <c r="BM158" s="227" t="s">
        <v>2379</v>
      </c>
    </row>
    <row r="159" s="14" customFormat="1">
      <c r="A159" s="14"/>
      <c r="B159" s="245"/>
      <c r="C159" s="246"/>
      <c r="D159" s="236" t="s">
        <v>190</v>
      </c>
      <c r="E159" s="247" t="s">
        <v>19</v>
      </c>
      <c r="F159" s="248" t="s">
        <v>2380</v>
      </c>
      <c r="G159" s="246"/>
      <c r="H159" s="249">
        <v>0.27900000000000003</v>
      </c>
      <c r="I159" s="250"/>
      <c r="J159" s="246"/>
      <c r="K159" s="246"/>
      <c r="L159" s="251"/>
      <c r="M159" s="252"/>
      <c r="N159" s="253"/>
      <c r="O159" s="253"/>
      <c r="P159" s="253"/>
      <c r="Q159" s="253"/>
      <c r="R159" s="253"/>
      <c r="S159" s="253"/>
      <c r="T159" s="254"/>
      <c r="U159" s="14"/>
      <c r="V159" s="14"/>
      <c r="W159" s="14"/>
      <c r="X159" s="14"/>
      <c r="Y159" s="14"/>
      <c r="Z159" s="14"/>
      <c r="AA159" s="14"/>
      <c r="AB159" s="14"/>
      <c r="AC159" s="14"/>
      <c r="AD159" s="14"/>
      <c r="AE159" s="14"/>
      <c r="AT159" s="255" t="s">
        <v>190</v>
      </c>
      <c r="AU159" s="255" t="s">
        <v>83</v>
      </c>
      <c r="AV159" s="14" t="s">
        <v>83</v>
      </c>
      <c r="AW159" s="14" t="s">
        <v>34</v>
      </c>
      <c r="AX159" s="14" t="s">
        <v>81</v>
      </c>
      <c r="AY159" s="255" t="s">
        <v>180</v>
      </c>
    </row>
    <row r="160" s="12" customFormat="1" ht="22.8" customHeight="1">
      <c r="A160" s="12"/>
      <c r="B160" s="200"/>
      <c r="C160" s="201"/>
      <c r="D160" s="202" t="s">
        <v>73</v>
      </c>
      <c r="E160" s="214" t="s">
        <v>214</v>
      </c>
      <c r="F160" s="214" t="s">
        <v>307</v>
      </c>
      <c r="G160" s="201"/>
      <c r="H160" s="201"/>
      <c r="I160" s="204"/>
      <c r="J160" s="215">
        <f>BK160</f>
        <v>0</v>
      </c>
      <c r="K160" s="201"/>
      <c r="L160" s="206"/>
      <c r="M160" s="207"/>
      <c r="N160" s="208"/>
      <c r="O160" s="208"/>
      <c r="P160" s="209">
        <f>SUM(P161:P191)</f>
        <v>0</v>
      </c>
      <c r="Q160" s="208"/>
      <c r="R160" s="209">
        <f>SUM(R161:R191)</f>
        <v>2.5034332400000001</v>
      </c>
      <c r="S160" s="208"/>
      <c r="T160" s="210">
        <f>SUM(T161:T191)</f>
        <v>0</v>
      </c>
      <c r="U160" s="12"/>
      <c r="V160" s="12"/>
      <c r="W160" s="12"/>
      <c r="X160" s="12"/>
      <c r="Y160" s="12"/>
      <c r="Z160" s="12"/>
      <c r="AA160" s="12"/>
      <c r="AB160" s="12"/>
      <c r="AC160" s="12"/>
      <c r="AD160" s="12"/>
      <c r="AE160" s="12"/>
      <c r="AR160" s="211" t="s">
        <v>81</v>
      </c>
      <c r="AT160" s="212" t="s">
        <v>73</v>
      </c>
      <c r="AU160" s="212" t="s">
        <v>81</v>
      </c>
      <c r="AY160" s="211" t="s">
        <v>180</v>
      </c>
      <c r="BK160" s="213">
        <f>SUM(BK161:BK191)</f>
        <v>0</v>
      </c>
    </row>
    <row r="161" s="2" customFormat="1" ht="24.15" customHeight="1">
      <c r="A161" s="41"/>
      <c r="B161" s="42"/>
      <c r="C161" s="216" t="s">
        <v>268</v>
      </c>
      <c r="D161" s="216" t="s">
        <v>182</v>
      </c>
      <c r="E161" s="217" t="s">
        <v>2381</v>
      </c>
      <c r="F161" s="218" t="s">
        <v>2382</v>
      </c>
      <c r="G161" s="219" t="s">
        <v>122</v>
      </c>
      <c r="H161" s="220">
        <v>5.5999999999999996</v>
      </c>
      <c r="I161" s="221"/>
      <c r="J161" s="222">
        <f>ROUND(I161*H161,2)</f>
        <v>0</v>
      </c>
      <c r="K161" s="218" t="s">
        <v>185</v>
      </c>
      <c r="L161" s="47"/>
      <c r="M161" s="223" t="s">
        <v>19</v>
      </c>
      <c r="N161" s="224" t="s">
        <v>45</v>
      </c>
      <c r="O161" s="87"/>
      <c r="P161" s="225">
        <f>O161*H161</f>
        <v>0</v>
      </c>
      <c r="Q161" s="225">
        <v>0.0057000000000000002</v>
      </c>
      <c r="R161" s="225">
        <f>Q161*H161</f>
        <v>0.031919999999999997</v>
      </c>
      <c r="S161" s="225">
        <v>0</v>
      </c>
      <c r="T161" s="226">
        <f>S161*H161</f>
        <v>0</v>
      </c>
      <c r="U161" s="41"/>
      <c r="V161" s="41"/>
      <c r="W161" s="41"/>
      <c r="X161" s="41"/>
      <c r="Y161" s="41"/>
      <c r="Z161" s="41"/>
      <c r="AA161" s="41"/>
      <c r="AB161" s="41"/>
      <c r="AC161" s="41"/>
      <c r="AD161" s="41"/>
      <c r="AE161" s="41"/>
      <c r="AR161" s="227" t="s">
        <v>186</v>
      </c>
      <c r="AT161" s="227" t="s">
        <v>182</v>
      </c>
      <c r="AU161" s="227" t="s">
        <v>83</v>
      </c>
      <c r="AY161" s="20" t="s">
        <v>180</v>
      </c>
      <c r="BE161" s="228">
        <f>IF(N161="základní",J161,0)</f>
        <v>0</v>
      </c>
      <c r="BF161" s="228">
        <f>IF(N161="snížená",J161,0)</f>
        <v>0</v>
      </c>
      <c r="BG161" s="228">
        <f>IF(N161="zákl. přenesená",J161,0)</f>
        <v>0</v>
      </c>
      <c r="BH161" s="228">
        <f>IF(N161="sníž. přenesená",J161,0)</f>
        <v>0</v>
      </c>
      <c r="BI161" s="228">
        <f>IF(N161="nulová",J161,0)</f>
        <v>0</v>
      </c>
      <c r="BJ161" s="20" t="s">
        <v>81</v>
      </c>
      <c r="BK161" s="228">
        <f>ROUND(I161*H161,2)</f>
        <v>0</v>
      </c>
      <c r="BL161" s="20" t="s">
        <v>186</v>
      </c>
      <c r="BM161" s="227" t="s">
        <v>2383</v>
      </c>
    </row>
    <row r="162" s="2" customFormat="1">
      <c r="A162" s="41"/>
      <c r="B162" s="42"/>
      <c r="C162" s="43"/>
      <c r="D162" s="229" t="s">
        <v>188</v>
      </c>
      <c r="E162" s="43"/>
      <c r="F162" s="230" t="s">
        <v>2384</v>
      </c>
      <c r="G162" s="43"/>
      <c r="H162" s="43"/>
      <c r="I162" s="231"/>
      <c r="J162" s="43"/>
      <c r="K162" s="43"/>
      <c r="L162" s="47"/>
      <c r="M162" s="232"/>
      <c r="N162" s="233"/>
      <c r="O162" s="87"/>
      <c r="P162" s="87"/>
      <c r="Q162" s="87"/>
      <c r="R162" s="87"/>
      <c r="S162" s="87"/>
      <c r="T162" s="88"/>
      <c r="U162" s="41"/>
      <c r="V162" s="41"/>
      <c r="W162" s="41"/>
      <c r="X162" s="41"/>
      <c r="Y162" s="41"/>
      <c r="Z162" s="41"/>
      <c r="AA162" s="41"/>
      <c r="AB162" s="41"/>
      <c r="AC162" s="41"/>
      <c r="AD162" s="41"/>
      <c r="AE162" s="41"/>
      <c r="AT162" s="20" t="s">
        <v>188</v>
      </c>
      <c r="AU162" s="20" t="s">
        <v>83</v>
      </c>
    </row>
    <row r="163" s="13" customFormat="1">
      <c r="A163" s="13"/>
      <c r="B163" s="234"/>
      <c r="C163" s="235"/>
      <c r="D163" s="236" t="s">
        <v>190</v>
      </c>
      <c r="E163" s="237" t="s">
        <v>19</v>
      </c>
      <c r="F163" s="238" t="s">
        <v>240</v>
      </c>
      <c r="G163" s="235"/>
      <c r="H163" s="237" t="s">
        <v>19</v>
      </c>
      <c r="I163" s="239"/>
      <c r="J163" s="235"/>
      <c r="K163" s="235"/>
      <c r="L163" s="240"/>
      <c r="M163" s="241"/>
      <c r="N163" s="242"/>
      <c r="O163" s="242"/>
      <c r="P163" s="242"/>
      <c r="Q163" s="242"/>
      <c r="R163" s="242"/>
      <c r="S163" s="242"/>
      <c r="T163" s="243"/>
      <c r="U163" s="13"/>
      <c r="V163" s="13"/>
      <c r="W163" s="13"/>
      <c r="X163" s="13"/>
      <c r="Y163" s="13"/>
      <c r="Z163" s="13"/>
      <c r="AA163" s="13"/>
      <c r="AB163" s="13"/>
      <c r="AC163" s="13"/>
      <c r="AD163" s="13"/>
      <c r="AE163" s="13"/>
      <c r="AT163" s="244" t="s">
        <v>190</v>
      </c>
      <c r="AU163" s="244" t="s">
        <v>83</v>
      </c>
      <c r="AV163" s="13" t="s">
        <v>81</v>
      </c>
      <c r="AW163" s="13" t="s">
        <v>34</v>
      </c>
      <c r="AX163" s="13" t="s">
        <v>74</v>
      </c>
      <c r="AY163" s="244" t="s">
        <v>180</v>
      </c>
    </row>
    <row r="164" s="14" customFormat="1">
      <c r="A164" s="14"/>
      <c r="B164" s="245"/>
      <c r="C164" s="246"/>
      <c r="D164" s="236" t="s">
        <v>190</v>
      </c>
      <c r="E164" s="247" t="s">
        <v>19</v>
      </c>
      <c r="F164" s="248" t="s">
        <v>2385</v>
      </c>
      <c r="G164" s="246"/>
      <c r="H164" s="249">
        <v>3.2000000000000002</v>
      </c>
      <c r="I164" s="250"/>
      <c r="J164" s="246"/>
      <c r="K164" s="246"/>
      <c r="L164" s="251"/>
      <c r="M164" s="252"/>
      <c r="N164" s="253"/>
      <c r="O164" s="253"/>
      <c r="P164" s="253"/>
      <c r="Q164" s="253"/>
      <c r="R164" s="253"/>
      <c r="S164" s="253"/>
      <c r="T164" s="254"/>
      <c r="U164" s="14"/>
      <c r="V164" s="14"/>
      <c r="W164" s="14"/>
      <c r="X164" s="14"/>
      <c r="Y164" s="14"/>
      <c r="Z164" s="14"/>
      <c r="AA164" s="14"/>
      <c r="AB164" s="14"/>
      <c r="AC164" s="14"/>
      <c r="AD164" s="14"/>
      <c r="AE164" s="14"/>
      <c r="AT164" s="255" t="s">
        <v>190</v>
      </c>
      <c r="AU164" s="255" t="s">
        <v>83</v>
      </c>
      <c r="AV164" s="14" t="s">
        <v>83</v>
      </c>
      <c r="AW164" s="14" t="s">
        <v>34</v>
      </c>
      <c r="AX164" s="14" t="s">
        <v>74</v>
      </c>
      <c r="AY164" s="255" t="s">
        <v>180</v>
      </c>
    </row>
    <row r="165" s="14" customFormat="1">
      <c r="A165" s="14"/>
      <c r="B165" s="245"/>
      <c r="C165" s="246"/>
      <c r="D165" s="236" t="s">
        <v>190</v>
      </c>
      <c r="E165" s="247" t="s">
        <v>19</v>
      </c>
      <c r="F165" s="248" t="s">
        <v>2386</v>
      </c>
      <c r="G165" s="246"/>
      <c r="H165" s="249">
        <v>2.3999999999999999</v>
      </c>
      <c r="I165" s="250"/>
      <c r="J165" s="246"/>
      <c r="K165" s="246"/>
      <c r="L165" s="251"/>
      <c r="M165" s="252"/>
      <c r="N165" s="253"/>
      <c r="O165" s="253"/>
      <c r="P165" s="253"/>
      <c r="Q165" s="253"/>
      <c r="R165" s="253"/>
      <c r="S165" s="253"/>
      <c r="T165" s="254"/>
      <c r="U165" s="14"/>
      <c r="V165" s="14"/>
      <c r="W165" s="14"/>
      <c r="X165" s="14"/>
      <c r="Y165" s="14"/>
      <c r="Z165" s="14"/>
      <c r="AA165" s="14"/>
      <c r="AB165" s="14"/>
      <c r="AC165" s="14"/>
      <c r="AD165" s="14"/>
      <c r="AE165" s="14"/>
      <c r="AT165" s="255" t="s">
        <v>190</v>
      </c>
      <c r="AU165" s="255" t="s">
        <v>83</v>
      </c>
      <c r="AV165" s="14" t="s">
        <v>83</v>
      </c>
      <c r="AW165" s="14" t="s">
        <v>34</v>
      </c>
      <c r="AX165" s="14" t="s">
        <v>74</v>
      </c>
      <c r="AY165" s="255" t="s">
        <v>180</v>
      </c>
    </row>
    <row r="166" s="15" customFormat="1">
      <c r="A166" s="15"/>
      <c r="B166" s="256"/>
      <c r="C166" s="257"/>
      <c r="D166" s="236" t="s">
        <v>190</v>
      </c>
      <c r="E166" s="258" t="s">
        <v>19</v>
      </c>
      <c r="F166" s="259" t="s">
        <v>227</v>
      </c>
      <c r="G166" s="257"/>
      <c r="H166" s="260">
        <v>5.5999999999999996</v>
      </c>
      <c r="I166" s="261"/>
      <c r="J166" s="257"/>
      <c r="K166" s="257"/>
      <c r="L166" s="262"/>
      <c r="M166" s="263"/>
      <c r="N166" s="264"/>
      <c r="O166" s="264"/>
      <c r="P166" s="264"/>
      <c r="Q166" s="264"/>
      <c r="R166" s="264"/>
      <c r="S166" s="264"/>
      <c r="T166" s="265"/>
      <c r="U166" s="15"/>
      <c r="V166" s="15"/>
      <c r="W166" s="15"/>
      <c r="X166" s="15"/>
      <c r="Y166" s="15"/>
      <c r="Z166" s="15"/>
      <c r="AA166" s="15"/>
      <c r="AB166" s="15"/>
      <c r="AC166" s="15"/>
      <c r="AD166" s="15"/>
      <c r="AE166" s="15"/>
      <c r="AT166" s="266" t="s">
        <v>190</v>
      </c>
      <c r="AU166" s="266" t="s">
        <v>83</v>
      </c>
      <c r="AV166" s="15" t="s">
        <v>186</v>
      </c>
      <c r="AW166" s="15" t="s">
        <v>34</v>
      </c>
      <c r="AX166" s="15" t="s">
        <v>81</v>
      </c>
      <c r="AY166" s="266" t="s">
        <v>180</v>
      </c>
    </row>
    <row r="167" s="2" customFormat="1" ht="24.15" customHeight="1">
      <c r="A167" s="41"/>
      <c r="B167" s="42"/>
      <c r="C167" s="216" t="s">
        <v>274</v>
      </c>
      <c r="D167" s="216" t="s">
        <v>182</v>
      </c>
      <c r="E167" s="217" t="s">
        <v>2387</v>
      </c>
      <c r="F167" s="218" t="s">
        <v>2388</v>
      </c>
      <c r="G167" s="219" t="s">
        <v>122</v>
      </c>
      <c r="H167" s="220">
        <v>58.572000000000003</v>
      </c>
      <c r="I167" s="221"/>
      <c r="J167" s="222">
        <f>ROUND(I167*H167,2)</f>
        <v>0</v>
      </c>
      <c r="K167" s="218" t="s">
        <v>185</v>
      </c>
      <c r="L167" s="47"/>
      <c r="M167" s="223" t="s">
        <v>19</v>
      </c>
      <c r="N167" s="224" t="s">
        <v>45</v>
      </c>
      <c r="O167" s="87"/>
      <c r="P167" s="225">
        <f>O167*H167</f>
        <v>0</v>
      </c>
      <c r="Q167" s="225">
        <v>0.018380000000000001</v>
      </c>
      <c r="R167" s="225">
        <f>Q167*H167</f>
        <v>1.0765533600000001</v>
      </c>
      <c r="S167" s="225">
        <v>0</v>
      </c>
      <c r="T167" s="226">
        <f>S167*H167</f>
        <v>0</v>
      </c>
      <c r="U167" s="41"/>
      <c r="V167" s="41"/>
      <c r="W167" s="41"/>
      <c r="X167" s="41"/>
      <c r="Y167" s="41"/>
      <c r="Z167" s="41"/>
      <c r="AA167" s="41"/>
      <c r="AB167" s="41"/>
      <c r="AC167" s="41"/>
      <c r="AD167" s="41"/>
      <c r="AE167" s="41"/>
      <c r="AR167" s="227" t="s">
        <v>186</v>
      </c>
      <c r="AT167" s="227" t="s">
        <v>182</v>
      </c>
      <c r="AU167" s="227" t="s">
        <v>83</v>
      </c>
      <c r="AY167" s="20" t="s">
        <v>180</v>
      </c>
      <c r="BE167" s="228">
        <f>IF(N167="základní",J167,0)</f>
        <v>0</v>
      </c>
      <c r="BF167" s="228">
        <f>IF(N167="snížená",J167,0)</f>
        <v>0</v>
      </c>
      <c r="BG167" s="228">
        <f>IF(N167="zákl. přenesená",J167,0)</f>
        <v>0</v>
      </c>
      <c r="BH167" s="228">
        <f>IF(N167="sníž. přenesená",J167,0)</f>
        <v>0</v>
      </c>
      <c r="BI167" s="228">
        <f>IF(N167="nulová",J167,0)</f>
        <v>0</v>
      </c>
      <c r="BJ167" s="20" t="s">
        <v>81</v>
      </c>
      <c r="BK167" s="228">
        <f>ROUND(I167*H167,2)</f>
        <v>0</v>
      </c>
      <c r="BL167" s="20" t="s">
        <v>186</v>
      </c>
      <c r="BM167" s="227" t="s">
        <v>2389</v>
      </c>
    </row>
    <row r="168" s="2" customFormat="1">
      <c r="A168" s="41"/>
      <c r="B168" s="42"/>
      <c r="C168" s="43"/>
      <c r="D168" s="229" t="s">
        <v>188</v>
      </c>
      <c r="E168" s="43"/>
      <c r="F168" s="230" t="s">
        <v>2390</v>
      </c>
      <c r="G168" s="43"/>
      <c r="H168" s="43"/>
      <c r="I168" s="231"/>
      <c r="J168" s="43"/>
      <c r="K168" s="43"/>
      <c r="L168" s="47"/>
      <c r="M168" s="232"/>
      <c r="N168" s="233"/>
      <c r="O168" s="87"/>
      <c r="P168" s="87"/>
      <c r="Q168" s="87"/>
      <c r="R168" s="87"/>
      <c r="S168" s="87"/>
      <c r="T168" s="88"/>
      <c r="U168" s="41"/>
      <c r="V168" s="41"/>
      <c r="W168" s="41"/>
      <c r="X168" s="41"/>
      <c r="Y168" s="41"/>
      <c r="Z168" s="41"/>
      <c r="AA168" s="41"/>
      <c r="AB168" s="41"/>
      <c r="AC168" s="41"/>
      <c r="AD168" s="41"/>
      <c r="AE168" s="41"/>
      <c r="AT168" s="20" t="s">
        <v>188</v>
      </c>
      <c r="AU168" s="20" t="s">
        <v>83</v>
      </c>
    </row>
    <row r="169" s="13" customFormat="1">
      <c r="A169" s="13"/>
      <c r="B169" s="234"/>
      <c r="C169" s="235"/>
      <c r="D169" s="236" t="s">
        <v>190</v>
      </c>
      <c r="E169" s="237" t="s">
        <v>19</v>
      </c>
      <c r="F169" s="238" t="s">
        <v>2391</v>
      </c>
      <c r="G169" s="235"/>
      <c r="H169" s="237" t="s">
        <v>19</v>
      </c>
      <c r="I169" s="239"/>
      <c r="J169" s="235"/>
      <c r="K169" s="235"/>
      <c r="L169" s="240"/>
      <c r="M169" s="241"/>
      <c r="N169" s="242"/>
      <c r="O169" s="242"/>
      <c r="P169" s="242"/>
      <c r="Q169" s="242"/>
      <c r="R169" s="242"/>
      <c r="S169" s="242"/>
      <c r="T169" s="243"/>
      <c r="U169" s="13"/>
      <c r="V169" s="13"/>
      <c r="W169" s="13"/>
      <c r="X169" s="13"/>
      <c r="Y169" s="13"/>
      <c r="Z169" s="13"/>
      <c r="AA169" s="13"/>
      <c r="AB169" s="13"/>
      <c r="AC169" s="13"/>
      <c r="AD169" s="13"/>
      <c r="AE169" s="13"/>
      <c r="AT169" s="244" t="s">
        <v>190</v>
      </c>
      <c r="AU169" s="244" t="s">
        <v>83</v>
      </c>
      <c r="AV169" s="13" t="s">
        <v>81</v>
      </c>
      <c r="AW169" s="13" t="s">
        <v>34</v>
      </c>
      <c r="AX169" s="13" t="s">
        <v>74</v>
      </c>
      <c r="AY169" s="244" t="s">
        <v>180</v>
      </c>
    </row>
    <row r="170" s="14" customFormat="1">
      <c r="A170" s="14"/>
      <c r="B170" s="245"/>
      <c r="C170" s="246"/>
      <c r="D170" s="236" t="s">
        <v>190</v>
      </c>
      <c r="E170" s="247" t="s">
        <v>19</v>
      </c>
      <c r="F170" s="248" t="s">
        <v>2392</v>
      </c>
      <c r="G170" s="246"/>
      <c r="H170" s="249">
        <v>3.2000000000000002</v>
      </c>
      <c r="I170" s="250"/>
      <c r="J170" s="246"/>
      <c r="K170" s="246"/>
      <c r="L170" s="251"/>
      <c r="M170" s="252"/>
      <c r="N170" s="253"/>
      <c r="O170" s="253"/>
      <c r="P170" s="253"/>
      <c r="Q170" s="253"/>
      <c r="R170" s="253"/>
      <c r="S170" s="253"/>
      <c r="T170" s="254"/>
      <c r="U170" s="14"/>
      <c r="V170" s="14"/>
      <c r="W170" s="14"/>
      <c r="X170" s="14"/>
      <c r="Y170" s="14"/>
      <c r="Z170" s="14"/>
      <c r="AA170" s="14"/>
      <c r="AB170" s="14"/>
      <c r="AC170" s="14"/>
      <c r="AD170" s="14"/>
      <c r="AE170" s="14"/>
      <c r="AT170" s="255" t="s">
        <v>190</v>
      </c>
      <c r="AU170" s="255" t="s">
        <v>83</v>
      </c>
      <c r="AV170" s="14" t="s">
        <v>83</v>
      </c>
      <c r="AW170" s="14" t="s">
        <v>34</v>
      </c>
      <c r="AX170" s="14" t="s">
        <v>74</v>
      </c>
      <c r="AY170" s="255" t="s">
        <v>180</v>
      </c>
    </row>
    <row r="171" s="14" customFormat="1">
      <c r="A171" s="14"/>
      <c r="B171" s="245"/>
      <c r="C171" s="246"/>
      <c r="D171" s="236" t="s">
        <v>190</v>
      </c>
      <c r="E171" s="247" t="s">
        <v>19</v>
      </c>
      <c r="F171" s="248" t="s">
        <v>2393</v>
      </c>
      <c r="G171" s="246"/>
      <c r="H171" s="249">
        <v>7.8840000000000003</v>
      </c>
      <c r="I171" s="250"/>
      <c r="J171" s="246"/>
      <c r="K171" s="246"/>
      <c r="L171" s="251"/>
      <c r="M171" s="252"/>
      <c r="N171" s="253"/>
      <c r="O171" s="253"/>
      <c r="P171" s="253"/>
      <c r="Q171" s="253"/>
      <c r="R171" s="253"/>
      <c r="S171" s="253"/>
      <c r="T171" s="254"/>
      <c r="U171" s="14"/>
      <c r="V171" s="14"/>
      <c r="W171" s="14"/>
      <c r="X171" s="14"/>
      <c r="Y171" s="14"/>
      <c r="Z171" s="14"/>
      <c r="AA171" s="14"/>
      <c r="AB171" s="14"/>
      <c r="AC171" s="14"/>
      <c r="AD171" s="14"/>
      <c r="AE171" s="14"/>
      <c r="AT171" s="255" t="s">
        <v>190</v>
      </c>
      <c r="AU171" s="255" t="s">
        <v>83</v>
      </c>
      <c r="AV171" s="14" t="s">
        <v>83</v>
      </c>
      <c r="AW171" s="14" t="s">
        <v>34</v>
      </c>
      <c r="AX171" s="14" t="s">
        <v>74</v>
      </c>
      <c r="AY171" s="255" t="s">
        <v>180</v>
      </c>
    </row>
    <row r="172" s="14" customFormat="1">
      <c r="A172" s="14"/>
      <c r="B172" s="245"/>
      <c r="C172" s="246"/>
      <c r="D172" s="236" t="s">
        <v>190</v>
      </c>
      <c r="E172" s="247" t="s">
        <v>19</v>
      </c>
      <c r="F172" s="248" t="s">
        <v>2394</v>
      </c>
      <c r="G172" s="246"/>
      <c r="H172" s="249">
        <v>15.359999999999999</v>
      </c>
      <c r="I172" s="250"/>
      <c r="J172" s="246"/>
      <c r="K172" s="246"/>
      <c r="L172" s="251"/>
      <c r="M172" s="252"/>
      <c r="N172" s="253"/>
      <c r="O172" s="253"/>
      <c r="P172" s="253"/>
      <c r="Q172" s="253"/>
      <c r="R172" s="253"/>
      <c r="S172" s="253"/>
      <c r="T172" s="254"/>
      <c r="U172" s="14"/>
      <c r="V172" s="14"/>
      <c r="W172" s="14"/>
      <c r="X172" s="14"/>
      <c r="Y172" s="14"/>
      <c r="Z172" s="14"/>
      <c r="AA172" s="14"/>
      <c r="AB172" s="14"/>
      <c r="AC172" s="14"/>
      <c r="AD172" s="14"/>
      <c r="AE172" s="14"/>
      <c r="AT172" s="255" t="s">
        <v>190</v>
      </c>
      <c r="AU172" s="255" t="s">
        <v>83</v>
      </c>
      <c r="AV172" s="14" t="s">
        <v>83</v>
      </c>
      <c r="AW172" s="14" t="s">
        <v>34</v>
      </c>
      <c r="AX172" s="14" t="s">
        <v>74</v>
      </c>
      <c r="AY172" s="255" t="s">
        <v>180</v>
      </c>
    </row>
    <row r="173" s="14" customFormat="1">
      <c r="A173" s="14"/>
      <c r="B173" s="245"/>
      <c r="C173" s="246"/>
      <c r="D173" s="236" t="s">
        <v>190</v>
      </c>
      <c r="E173" s="247" t="s">
        <v>19</v>
      </c>
      <c r="F173" s="248" t="s">
        <v>2395</v>
      </c>
      <c r="G173" s="246"/>
      <c r="H173" s="249">
        <v>32.128</v>
      </c>
      <c r="I173" s="250"/>
      <c r="J173" s="246"/>
      <c r="K173" s="246"/>
      <c r="L173" s="251"/>
      <c r="M173" s="252"/>
      <c r="N173" s="253"/>
      <c r="O173" s="253"/>
      <c r="P173" s="253"/>
      <c r="Q173" s="253"/>
      <c r="R173" s="253"/>
      <c r="S173" s="253"/>
      <c r="T173" s="254"/>
      <c r="U173" s="14"/>
      <c r="V173" s="14"/>
      <c r="W173" s="14"/>
      <c r="X173" s="14"/>
      <c r="Y173" s="14"/>
      <c r="Z173" s="14"/>
      <c r="AA173" s="14"/>
      <c r="AB173" s="14"/>
      <c r="AC173" s="14"/>
      <c r="AD173" s="14"/>
      <c r="AE173" s="14"/>
      <c r="AT173" s="255" t="s">
        <v>190</v>
      </c>
      <c r="AU173" s="255" t="s">
        <v>83</v>
      </c>
      <c r="AV173" s="14" t="s">
        <v>83</v>
      </c>
      <c r="AW173" s="14" t="s">
        <v>34</v>
      </c>
      <c r="AX173" s="14" t="s">
        <v>74</v>
      </c>
      <c r="AY173" s="255" t="s">
        <v>180</v>
      </c>
    </row>
    <row r="174" s="15" customFormat="1">
      <c r="A174" s="15"/>
      <c r="B174" s="256"/>
      <c r="C174" s="257"/>
      <c r="D174" s="236" t="s">
        <v>190</v>
      </c>
      <c r="E174" s="258" t="s">
        <v>19</v>
      </c>
      <c r="F174" s="259" t="s">
        <v>227</v>
      </c>
      <c r="G174" s="257"/>
      <c r="H174" s="260">
        <v>58.572000000000003</v>
      </c>
      <c r="I174" s="261"/>
      <c r="J174" s="257"/>
      <c r="K174" s="257"/>
      <c r="L174" s="262"/>
      <c r="M174" s="263"/>
      <c r="N174" s="264"/>
      <c r="O174" s="264"/>
      <c r="P174" s="264"/>
      <c r="Q174" s="264"/>
      <c r="R174" s="264"/>
      <c r="S174" s="264"/>
      <c r="T174" s="265"/>
      <c r="U174" s="15"/>
      <c r="V174" s="15"/>
      <c r="W174" s="15"/>
      <c r="X174" s="15"/>
      <c r="Y174" s="15"/>
      <c r="Z174" s="15"/>
      <c r="AA174" s="15"/>
      <c r="AB174" s="15"/>
      <c r="AC174" s="15"/>
      <c r="AD174" s="15"/>
      <c r="AE174" s="15"/>
      <c r="AT174" s="266" t="s">
        <v>190</v>
      </c>
      <c r="AU174" s="266" t="s">
        <v>83</v>
      </c>
      <c r="AV174" s="15" t="s">
        <v>186</v>
      </c>
      <c r="AW174" s="15" t="s">
        <v>34</v>
      </c>
      <c r="AX174" s="15" t="s">
        <v>81</v>
      </c>
      <c r="AY174" s="266" t="s">
        <v>180</v>
      </c>
    </row>
    <row r="175" s="2" customFormat="1" ht="24.15" customHeight="1">
      <c r="A175" s="41"/>
      <c r="B175" s="42"/>
      <c r="C175" s="216" t="s">
        <v>279</v>
      </c>
      <c r="D175" s="216" t="s">
        <v>182</v>
      </c>
      <c r="E175" s="217" t="s">
        <v>2396</v>
      </c>
      <c r="F175" s="218" t="s">
        <v>2397</v>
      </c>
      <c r="G175" s="219" t="s">
        <v>122</v>
      </c>
      <c r="H175" s="220">
        <v>12</v>
      </c>
      <c r="I175" s="221"/>
      <c r="J175" s="222">
        <f>ROUND(I175*H175,2)</f>
        <v>0</v>
      </c>
      <c r="K175" s="218" t="s">
        <v>185</v>
      </c>
      <c r="L175" s="47"/>
      <c r="M175" s="223" t="s">
        <v>19</v>
      </c>
      <c r="N175" s="224" t="s">
        <v>45</v>
      </c>
      <c r="O175" s="87"/>
      <c r="P175" s="225">
        <f>O175*H175</f>
        <v>0</v>
      </c>
      <c r="Q175" s="225">
        <v>0.017000000000000001</v>
      </c>
      <c r="R175" s="225">
        <f>Q175*H175</f>
        <v>0.20400000000000002</v>
      </c>
      <c r="S175" s="225">
        <v>0</v>
      </c>
      <c r="T175" s="226">
        <f>S175*H175</f>
        <v>0</v>
      </c>
      <c r="U175" s="41"/>
      <c r="V175" s="41"/>
      <c r="W175" s="41"/>
      <c r="X175" s="41"/>
      <c r="Y175" s="41"/>
      <c r="Z175" s="41"/>
      <c r="AA175" s="41"/>
      <c r="AB175" s="41"/>
      <c r="AC175" s="41"/>
      <c r="AD175" s="41"/>
      <c r="AE175" s="41"/>
      <c r="AR175" s="227" t="s">
        <v>186</v>
      </c>
      <c r="AT175" s="227" t="s">
        <v>182</v>
      </c>
      <c r="AU175" s="227" t="s">
        <v>83</v>
      </c>
      <c r="AY175" s="20" t="s">
        <v>180</v>
      </c>
      <c r="BE175" s="228">
        <f>IF(N175="základní",J175,0)</f>
        <v>0</v>
      </c>
      <c r="BF175" s="228">
        <f>IF(N175="snížená",J175,0)</f>
        <v>0</v>
      </c>
      <c r="BG175" s="228">
        <f>IF(N175="zákl. přenesená",J175,0)</f>
        <v>0</v>
      </c>
      <c r="BH175" s="228">
        <f>IF(N175="sníž. přenesená",J175,0)</f>
        <v>0</v>
      </c>
      <c r="BI175" s="228">
        <f>IF(N175="nulová",J175,0)</f>
        <v>0</v>
      </c>
      <c r="BJ175" s="20" t="s">
        <v>81</v>
      </c>
      <c r="BK175" s="228">
        <f>ROUND(I175*H175,2)</f>
        <v>0</v>
      </c>
      <c r="BL175" s="20" t="s">
        <v>186</v>
      </c>
      <c r="BM175" s="227" t="s">
        <v>2398</v>
      </c>
    </row>
    <row r="176" s="2" customFormat="1">
      <c r="A176" s="41"/>
      <c r="B176" s="42"/>
      <c r="C176" s="43"/>
      <c r="D176" s="229" t="s">
        <v>188</v>
      </c>
      <c r="E176" s="43"/>
      <c r="F176" s="230" t="s">
        <v>2399</v>
      </c>
      <c r="G176" s="43"/>
      <c r="H176" s="43"/>
      <c r="I176" s="231"/>
      <c r="J176" s="43"/>
      <c r="K176" s="43"/>
      <c r="L176" s="47"/>
      <c r="M176" s="232"/>
      <c r="N176" s="233"/>
      <c r="O176" s="87"/>
      <c r="P176" s="87"/>
      <c r="Q176" s="87"/>
      <c r="R176" s="87"/>
      <c r="S176" s="87"/>
      <c r="T176" s="88"/>
      <c r="U176" s="41"/>
      <c r="V176" s="41"/>
      <c r="W176" s="41"/>
      <c r="X176" s="41"/>
      <c r="Y176" s="41"/>
      <c r="Z176" s="41"/>
      <c r="AA176" s="41"/>
      <c r="AB176" s="41"/>
      <c r="AC176" s="41"/>
      <c r="AD176" s="41"/>
      <c r="AE176" s="41"/>
      <c r="AT176" s="20" t="s">
        <v>188</v>
      </c>
      <c r="AU176" s="20" t="s">
        <v>83</v>
      </c>
    </row>
    <row r="177" s="13" customFormat="1">
      <c r="A177" s="13"/>
      <c r="B177" s="234"/>
      <c r="C177" s="235"/>
      <c r="D177" s="236" t="s">
        <v>190</v>
      </c>
      <c r="E177" s="237" t="s">
        <v>19</v>
      </c>
      <c r="F177" s="238" t="s">
        <v>240</v>
      </c>
      <c r="G177" s="235"/>
      <c r="H177" s="237" t="s">
        <v>19</v>
      </c>
      <c r="I177" s="239"/>
      <c r="J177" s="235"/>
      <c r="K177" s="235"/>
      <c r="L177" s="240"/>
      <c r="M177" s="241"/>
      <c r="N177" s="242"/>
      <c r="O177" s="242"/>
      <c r="P177" s="242"/>
      <c r="Q177" s="242"/>
      <c r="R177" s="242"/>
      <c r="S177" s="242"/>
      <c r="T177" s="243"/>
      <c r="U177" s="13"/>
      <c r="V177" s="13"/>
      <c r="W177" s="13"/>
      <c r="X177" s="13"/>
      <c r="Y177" s="13"/>
      <c r="Z177" s="13"/>
      <c r="AA177" s="13"/>
      <c r="AB177" s="13"/>
      <c r="AC177" s="13"/>
      <c r="AD177" s="13"/>
      <c r="AE177" s="13"/>
      <c r="AT177" s="244" t="s">
        <v>190</v>
      </c>
      <c r="AU177" s="244" t="s">
        <v>83</v>
      </c>
      <c r="AV177" s="13" t="s">
        <v>81</v>
      </c>
      <c r="AW177" s="13" t="s">
        <v>34</v>
      </c>
      <c r="AX177" s="13" t="s">
        <v>74</v>
      </c>
      <c r="AY177" s="244" t="s">
        <v>180</v>
      </c>
    </row>
    <row r="178" s="14" customFormat="1">
      <c r="A178" s="14"/>
      <c r="B178" s="245"/>
      <c r="C178" s="246"/>
      <c r="D178" s="236" t="s">
        <v>190</v>
      </c>
      <c r="E178" s="247" t="s">
        <v>19</v>
      </c>
      <c r="F178" s="248" t="s">
        <v>2400</v>
      </c>
      <c r="G178" s="246"/>
      <c r="H178" s="249">
        <v>12</v>
      </c>
      <c r="I178" s="250"/>
      <c r="J178" s="246"/>
      <c r="K178" s="246"/>
      <c r="L178" s="251"/>
      <c r="M178" s="252"/>
      <c r="N178" s="253"/>
      <c r="O178" s="253"/>
      <c r="P178" s="253"/>
      <c r="Q178" s="253"/>
      <c r="R178" s="253"/>
      <c r="S178" s="253"/>
      <c r="T178" s="254"/>
      <c r="U178" s="14"/>
      <c r="V178" s="14"/>
      <c r="W178" s="14"/>
      <c r="X178" s="14"/>
      <c r="Y178" s="14"/>
      <c r="Z178" s="14"/>
      <c r="AA178" s="14"/>
      <c r="AB178" s="14"/>
      <c r="AC178" s="14"/>
      <c r="AD178" s="14"/>
      <c r="AE178" s="14"/>
      <c r="AT178" s="255" t="s">
        <v>190</v>
      </c>
      <c r="AU178" s="255" t="s">
        <v>83</v>
      </c>
      <c r="AV178" s="14" t="s">
        <v>83</v>
      </c>
      <c r="AW178" s="14" t="s">
        <v>34</v>
      </c>
      <c r="AX178" s="14" t="s">
        <v>81</v>
      </c>
      <c r="AY178" s="255" t="s">
        <v>180</v>
      </c>
    </row>
    <row r="179" s="2" customFormat="1" ht="21.75" customHeight="1">
      <c r="A179" s="41"/>
      <c r="B179" s="42"/>
      <c r="C179" s="216" t="s">
        <v>286</v>
      </c>
      <c r="D179" s="216" t="s">
        <v>182</v>
      </c>
      <c r="E179" s="217" t="s">
        <v>2401</v>
      </c>
      <c r="F179" s="218" t="s">
        <v>2402</v>
      </c>
      <c r="G179" s="219" t="s">
        <v>195</v>
      </c>
      <c r="H179" s="220">
        <v>0.29399999999999998</v>
      </c>
      <c r="I179" s="221"/>
      <c r="J179" s="222">
        <f>ROUND(I179*H179,2)</f>
        <v>0</v>
      </c>
      <c r="K179" s="218" t="s">
        <v>185</v>
      </c>
      <c r="L179" s="47"/>
      <c r="M179" s="223" t="s">
        <v>19</v>
      </c>
      <c r="N179" s="224" t="s">
        <v>45</v>
      </c>
      <c r="O179" s="87"/>
      <c r="P179" s="225">
        <f>O179*H179</f>
        <v>0</v>
      </c>
      <c r="Q179" s="225">
        <v>2.3010199999999998</v>
      </c>
      <c r="R179" s="225">
        <f>Q179*H179</f>
        <v>0.67649987999999994</v>
      </c>
      <c r="S179" s="225">
        <v>0</v>
      </c>
      <c r="T179" s="226">
        <f>S179*H179</f>
        <v>0</v>
      </c>
      <c r="U179" s="41"/>
      <c r="V179" s="41"/>
      <c r="W179" s="41"/>
      <c r="X179" s="41"/>
      <c r="Y179" s="41"/>
      <c r="Z179" s="41"/>
      <c r="AA179" s="41"/>
      <c r="AB179" s="41"/>
      <c r="AC179" s="41"/>
      <c r="AD179" s="41"/>
      <c r="AE179" s="41"/>
      <c r="AR179" s="227" t="s">
        <v>186</v>
      </c>
      <c r="AT179" s="227" t="s">
        <v>182</v>
      </c>
      <c r="AU179" s="227" t="s">
        <v>83</v>
      </c>
      <c r="AY179" s="20" t="s">
        <v>180</v>
      </c>
      <c r="BE179" s="228">
        <f>IF(N179="základní",J179,0)</f>
        <v>0</v>
      </c>
      <c r="BF179" s="228">
        <f>IF(N179="snížená",J179,0)</f>
        <v>0</v>
      </c>
      <c r="BG179" s="228">
        <f>IF(N179="zákl. přenesená",J179,0)</f>
        <v>0</v>
      </c>
      <c r="BH179" s="228">
        <f>IF(N179="sníž. přenesená",J179,0)</f>
        <v>0</v>
      </c>
      <c r="BI179" s="228">
        <f>IF(N179="nulová",J179,0)</f>
        <v>0</v>
      </c>
      <c r="BJ179" s="20" t="s">
        <v>81</v>
      </c>
      <c r="BK179" s="228">
        <f>ROUND(I179*H179,2)</f>
        <v>0</v>
      </c>
      <c r="BL179" s="20" t="s">
        <v>186</v>
      </c>
      <c r="BM179" s="227" t="s">
        <v>2403</v>
      </c>
    </row>
    <row r="180" s="2" customFormat="1">
      <c r="A180" s="41"/>
      <c r="B180" s="42"/>
      <c r="C180" s="43"/>
      <c r="D180" s="229" t="s">
        <v>188</v>
      </c>
      <c r="E180" s="43"/>
      <c r="F180" s="230" t="s">
        <v>2404</v>
      </c>
      <c r="G180" s="43"/>
      <c r="H180" s="43"/>
      <c r="I180" s="231"/>
      <c r="J180" s="43"/>
      <c r="K180" s="43"/>
      <c r="L180" s="47"/>
      <c r="M180" s="232"/>
      <c r="N180" s="233"/>
      <c r="O180" s="87"/>
      <c r="P180" s="87"/>
      <c r="Q180" s="87"/>
      <c r="R180" s="87"/>
      <c r="S180" s="87"/>
      <c r="T180" s="88"/>
      <c r="U180" s="41"/>
      <c r="V180" s="41"/>
      <c r="W180" s="41"/>
      <c r="X180" s="41"/>
      <c r="Y180" s="41"/>
      <c r="Z180" s="41"/>
      <c r="AA180" s="41"/>
      <c r="AB180" s="41"/>
      <c r="AC180" s="41"/>
      <c r="AD180" s="41"/>
      <c r="AE180" s="41"/>
      <c r="AT180" s="20" t="s">
        <v>188</v>
      </c>
      <c r="AU180" s="20" t="s">
        <v>83</v>
      </c>
    </row>
    <row r="181" s="13" customFormat="1">
      <c r="A181" s="13"/>
      <c r="B181" s="234"/>
      <c r="C181" s="235"/>
      <c r="D181" s="236" t="s">
        <v>190</v>
      </c>
      <c r="E181" s="237" t="s">
        <v>19</v>
      </c>
      <c r="F181" s="238" t="s">
        <v>2405</v>
      </c>
      <c r="G181" s="235"/>
      <c r="H181" s="237" t="s">
        <v>19</v>
      </c>
      <c r="I181" s="239"/>
      <c r="J181" s="235"/>
      <c r="K181" s="235"/>
      <c r="L181" s="240"/>
      <c r="M181" s="241"/>
      <c r="N181" s="242"/>
      <c r="O181" s="242"/>
      <c r="P181" s="242"/>
      <c r="Q181" s="242"/>
      <c r="R181" s="242"/>
      <c r="S181" s="242"/>
      <c r="T181" s="243"/>
      <c r="U181" s="13"/>
      <c r="V181" s="13"/>
      <c r="W181" s="13"/>
      <c r="X181" s="13"/>
      <c r="Y181" s="13"/>
      <c r="Z181" s="13"/>
      <c r="AA181" s="13"/>
      <c r="AB181" s="13"/>
      <c r="AC181" s="13"/>
      <c r="AD181" s="13"/>
      <c r="AE181" s="13"/>
      <c r="AT181" s="244" t="s">
        <v>190</v>
      </c>
      <c r="AU181" s="244" t="s">
        <v>83</v>
      </c>
      <c r="AV181" s="13" t="s">
        <v>81</v>
      </c>
      <c r="AW181" s="13" t="s">
        <v>34</v>
      </c>
      <c r="AX181" s="13" t="s">
        <v>74</v>
      </c>
      <c r="AY181" s="244" t="s">
        <v>180</v>
      </c>
    </row>
    <row r="182" s="14" customFormat="1">
      <c r="A182" s="14"/>
      <c r="B182" s="245"/>
      <c r="C182" s="246"/>
      <c r="D182" s="236" t="s">
        <v>190</v>
      </c>
      <c r="E182" s="247" t="s">
        <v>19</v>
      </c>
      <c r="F182" s="248" t="s">
        <v>2406</v>
      </c>
      <c r="G182" s="246"/>
      <c r="H182" s="249">
        <v>0.16800000000000001</v>
      </c>
      <c r="I182" s="250"/>
      <c r="J182" s="246"/>
      <c r="K182" s="246"/>
      <c r="L182" s="251"/>
      <c r="M182" s="252"/>
      <c r="N182" s="253"/>
      <c r="O182" s="253"/>
      <c r="P182" s="253"/>
      <c r="Q182" s="253"/>
      <c r="R182" s="253"/>
      <c r="S182" s="253"/>
      <c r="T182" s="254"/>
      <c r="U182" s="14"/>
      <c r="V182" s="14"/>
      <c r="W182" s="14"/>
      <c r="X182" s="14"/>
      <c r="Y182" s="14"/>
      <c r="Z182" s="14"/>
      <c r="AA182" s="14"/>
      <c r="AB182" s="14"/>
      <c r="AC182" s="14"/>
      <c r="AD182" s="14"/>
      <c r="AE182" s="14"/>
      <c r="AT182" s="255" t="s">
        <v>190</v>
      </c>
      <c r="AU182" s="255" t="s">
        <v>83</v>
      </c>
      <c r="AV182" s="14" t="s">
        <v>83</v>
      </c>
      <c r="AW182" s="14" t="s">
        <v>34</v>
      </c>
      <c r="AX182" s="14" t="s">
        <v>74</v>
      </c>
      <c r="AY182" s="255" t="s">
        <v>180</v>
      </c>
    </row>
    <row r="183" s="13" customFormat="1">
      <c r="A183" s="13"/>
      <c r="B183" s="234"/>
      <c r="C183" s="235"/>
      <c r="D183" s="236" t="s">
        <v>190</v>
      </c>
      <c r="E183" s="237" t="s">
        <v>19</v>
      </c>
      <c r="F183" s="238" t="s">
        <v>2407</v>
      </c>
      <c r="G183" s="235"/>
      <c r="H183" s="237" t="s">
        <v>19</v>
      </c>
      <c r="I183" s="239"/>
      <c r="J183" s="235"/>
      <c r="K183" s="235"/>
      <c r="L183" s="240"/>
      <c r="M183" s="241"/>
      <c r="N183" s="242"/>
      <c r="O183" s="242"/>
      <c r="P183" s="242"/>
      <c r="Q183" s="242"/>
      <c r="R183" s="242"/>
      <c r="S183" s="242"/>
      <c r="T183" s="243"/>
      <c r="U183" s="13"/>
      <c r="V183" s="13"/>
      <c r="W183" s="13"/>
      <c r="X183" s="13"/>
      <c r="Y183" s="13"/>
      <c r="Z183" s="13"/>
      <c r="AA183" s="13"/>
      <c r="AB183" s="13"/>
      <c r="AC183" s="13"/>
      <c r="AD183" s="13"/>
      <c r="AE183" s="13"/>
      <c r="AT183" s="244" t="s">
        <v>190</v>
      </c>
      <c r="AU183" s="244" t="s">
        <v>83</v>
      </c>
      <c r="AV183" s="13" t="s">
        <v>81</v>
      </c>
      <c r="AW183" s="13" t="s">
        <v>34</v>
      </c>
      <c r="AX183" s="13" t="s">
        <v>74</v>
      </c>
      <c r="AY183" s="244" t="s">
        <v>180</v>
      </c>
    </row>
    <row r="184" s="14" customFormat="1">
      <c r="A184" s="14"/>
      <c r="B184" s="245"/>
      <c r="C184" s="246"/>
      <c r="D184" s="236" t="s">
        <v>190</v>
      </c>
      <c r="E184" s="247" t="s">
        <v>19</v>
      </c>
      <c r="F184" s="248" t="s">
        <v>2408</v>
      </c>
      <c r="G184" s="246"/>
      <c r="H184" s="249">
        <v>0.126</v>
      </c>
      <c r="I184" s="250"/>
      <c r="J184" s="246"/>
      <c r="K184" s="246"/>
      <c r="L184" s="251"/>
      <c r="M184" s="252"/>
      <c r="N184" s="253"/>
      <c r="O184" s="253"/>
      <c r="P184" s="253"/>
      <c r="Q184" s="253"/>
      <c r="R184" s="253"/>
      <c r="S184" s="253"/>
      <c r="T184" s="254"/>
      <c r="U184" s="14"/>
      <c r="V184" s="14"/>
      <c r="W184" s="14"/>
      <c r="X184" s="14"/>
      <c r="Y184" s="14"/>
      <c r="Z184" s="14"/>
      <c r="AA184" s="14"/>
      <c r="AB184" s="14"/>
      <c r="AC184" s="14"/>
      <c r="AD184" s="14"/>
      <c r="AE184" s="14"/>
      <c r="AT184" s="255" t="s">
        <v>190</v>
      </c>
      <c r="AU184" s="255" t="s">
        <v>83</v>
      </c>
      <c r="AV184" s="14" t="s">
        <v>83</v>
      </c>
      <c r="AW184" s="14" t="s">
        <v>34</v>
      </c>
      <c r="AX184" s="14" t="s">
        <v>74</v>
      </c>
      <c r="AY184" s="255" t="s">
        <v>180</v>
      </c>
    </row>
    <row r="185" s="15" customFormat="1">
      <c r="A185" s="15"/>
      <c r="B185" s="256"/>
      <c r="C185" s="257"/>
      <c r="D185" s="236" t="s">
        <v>190</v>
      </c>
      <c r="E185" s="258" t="s">
        <v>19</v>
      </c>
      <c r="F185" s="259" t="s">
        <v>227</v>
      </c>
      <c r="G185" s="257"/>
      <c r="H185" s="260">
        <v>0.29400000000000004</v>
      </c>
      <c r="I185" s="261"/>
      <c r="J185" s="257"/>
      <c r="K185" s="257"/>
      <c r="L185" s="262"/>
      <c r="M185" s="263"/>
      <c r="N185" s="264"/>
      <c r="O185" s="264"/>
      <c r="P185" s="264"/>
      <c r="Q185" s="264"/>
      <c r="R185" s="264"/>
      <c r="S185" s="264"/>
      <c r="T185" s="265"/>
      <c r="U185" s="15"/>
      <c r="V185" s="15"/>
      <c r="W185" s="15"/>
      <c r="X185" s="15"/>
      <c r="Y185" s="15"/>
      <c r="Z185" s="15"/>
      <c r="AA185" s="15"/>
      <c r="AB185" s="15"/>
      <c r="AC185" s="15"/>
      <c r="AD185" s="15"/>
      <c r="AE185" s="15"/>
      <c r="AT185" s="266" t="s">
        <v>190</v>
      </c>
      <c r="AU185" s="266" t="s">
        <v>83</v>
      </c>
      <c r="AV185" s="15" t="s">
        <v>186</v>
      </c>
      <c r="AW185" s="15" t="s">
        <v>34</v>
      </c>
      <c r="AX185" s="15" t="s">
        <v>81</v>
      </c>
      <c r="AY185" s="266" t="s">
        <v>180</v>
      </c>
    </row>
    <row r="186" s="2" customFormat="1" ht="24.15" customHeight="1">
      <c r="A186" s="41"/>
      <c r="B186" s="42"/>
      <c r="C186" s="216" t="s">
        <v>294</v>
      </c>
      <c r="D186" s="216" t="s">
        <v>182</v>
      </c>
      <c r="E186" s="217" t="s">
        <v>2409</v>
      </c>
      <c r="F186" s="218" t="s">
        <v>2410</v>
      </c>
      <c r="G186" s="219" t="s">
        <v>386</v>
      </c>
      <c r="H186" s="220">
        <v>2</v>
      </c>
      <c r="I186" s="221"/>
      <c r="J186" s="222">
        <f>ROUND(I186*H186,2)</f>
        <v>0</v>
      </c>
      <c r="K186" s="218" t="s">
        <v>185</v>
      </c>
      <c r="L186" s="47"/>
      <c r="M186" s="223" t="s">
        <v>19</v>
      </c>
      <c r="N186" s="224" t="s">
        <v>45</v>
      </c>
      <c r="O186" s="87"/>
      <c r="P186" s="225">
        <f>O186*H186</f>
        <v>0</v>
      </c>
      <c r="Q186" s="225">
        <v>0.017770000000000001</v>
      </c>
      <c r="R186" s="225">
        <f>Q186*H186</f>
        <v>0.035540000000000002</v>
      </c>
      <c r="S186" s="225">
        <v>0</v>
      </c>
      <c r="T186" s="226">
        <f>S186*H186</f>
        <v>0</v>
      </c>
      <c r="U186" s="41"/>
      <c r="V186" s="41"/>
      <c r="W186" s="41"/>
      <c r="X186" s="41"/>
      <c r="Y186" s="41"/>
      <c r="Z186" s="41"/>
      <c r="AA186" s="41"/>
      <c r="AB186" s="41"/>
      <c r="AC186" s="41"/>
      <c r="AD186" s="41"/>
      <c r="AE186" s="41"/>
      <c r="AR186" s="227" t="s">
        <v>186</v>
      </c>
      <c r="AT186" s="227" t="s">
        <v>182</v>
      </c>
      <c r="AU186" s="227" t="s">
        <v>83</v>
      </c>
      <c r="AY186" s="20" t="s">
        <v>180</v>
      </c>
      <c r="BE186" s="228">
        <f>IF(N186="základní",J186,0)</f>
        <v>0</v>
      </c>
      <c r="BF186" s="228">
        <f>IF(N186="snížená",J186,0)</f>
        <v>0</v>
      </c>
      <c r="BG186" s="228">
        <f>IF(N186="zákl. přenesená",J186,0)</f>
        <v>0</v>
      </c>
      <c r="BH186" s="228">
        <f>IF(N186="sníž. přenesená",J186,0)</f>
        <v>0</v>
      </c>
      <c r="BI186" s="228">
        <f>IF(N186="nulová",J186,0)</f>
        <v>0</v>
      </c>
      <c r="BJ186" s="20" t="s">
        <v>81</v>
      </c>
      <c r="BK186" s="228">
        <f>ROUND(I186*H186,2)</f>
        <v>0</v>
      </c>
      <c r="BL186" s="20" t="s">
        <v>186</v>
      </c>
      <c r="BM186" s="227" t="s">
        <v>2411</v>
      </c>
    </row>
    <row r="187" s="2" customFormat="1">
      <c r="A187" s="41"/>
      <c r="B187" s="42"/>
      <c r="C187" s="43"/>
      <c r="D187" s="229" t="s">
        <v>188</v>
      </c>
      <c r="E187" s="43"/>
      <c r="F187" s="230" t="s">
        <v>2412</v>
      </c>
      <c r="G187" s="43"/>
      <c r="H187" s="43"/>
      <c r="I187" s="231"/>
      <c r="J187" s="43"/>
      <c r="K187" s="43"/>
      <c r="L187" s="47"/>
      <c r="M187" s="232"/>
      <c r="N187" s="233"/>
      <c r="O187" s="87"/>
      <c r="P187" s="87"/>
      <c r="Q187" s="87"/>
      <c r="R187" s="87"/>
      <c r="S187" s="87"/>
      <c r="T187" s="88"/>
      <c r="U187" s="41"/>
      <c r="V187" s="41"/>
      <c r="W187" s="41"/>
      <c r="X187" s="41"/>
      <c r="Y187" s="41"/>
      <c r="Z187" s="41"/>
      <c r="AA187" s="41"/>
      <c r="AB187" s="41"/>
      <c r="AC187" s="41"/>
      <c r="AD187" s="41"/>
      <c r="AE187" s="41"/>
      <c r="AT187" s="20" t="s">
        <v>188</v>
      </c>
      <c r="AU187" s="20" t="s">
        <v>83</v>
      </c>
    </row>
    <row r="188" s="2" customFormat="1" ht="16.5" customHeight="1">
      <c r="A188" s="41"/>
      <c r="B188" s="42"/>
      <c r="C188" s="278" t="s">
        <v>301</v>
      </c>
      <c r="D188" s="278" t="s">
        <v>330</v>
      </c>
      <c r="E188" s="279" t="s">
        <v>2413</v>
      </c>
      <c r="F188" s="280" t="s">
        <v>2414</v>
      </c>
      <c r="G188" s="281" t="s">
        <v>386</v>
      </c>
      <c r="H188" s="282">
        <v>2</v>
      </c>
      <c r="I188" s="283"/>
      <c r="J188" s="284">
        <f>ROUND(I188*H188,2)</f>
        <v>0</v>
      </c>
      <c r="K188" s="280" t="s">
        <v>185</v>
      </c>
      <c r="L188" s="285"/>
      <c r="M188" s="286" t="s">
        <v>19</v>
      </c>
      <c r="N188" s="287" t="s">
        <v>45</v>
      </c>
      <c r="O188" s="87"/>
      <c r="P188" s="225">
        <f>O188*H188</f>
        <v>0</v>
      </c>
      <c r="Q188" s="225">
        <v>0.012250000000000001</v>
      </c>
      <c r="R188" s="225">
        <f>Q188*H188</f>
        <v>0.024500000000000001</v>
      </c>
      <c r="S188" s="225">
        <v>0</v>
      </c>
      <c r="T188" s="226">
        <f>S188*H188</f>
        <v>0</v>
      </c>
      <c r="U188" s="41"/>
      <c r="V188" s="41"/>
      <c r="W188" s="41"/>
      <c r="X188" s="41"/>
      <c r="Y188" s="41"/>
      <c r="Z188" s="41"/>
      <c r="AA188" s="41"/>
      <c r="AB188" s="41"/>
      <c r="AC188" s="41"/>
      <c r="AD188" s="41"/>
      <c r="AE188" s="41"/>
      <c r="AR188" s="227" t="s">
        <v>228</v>
      </c>
      <c r="AT188" s="227" t="s">
        <v>330</v>
      </c>
      <c r="AU188" s="227" t="s">
        <v>83</v>
      </c>
      <c r="AY188" s="20" t="s">
        <v>180</v>
      </c>
      <c r="BE188" s="228">
        <f>IF(N188="základní",J188,0)</f>
        <v>0</v>
      </c>
      <c r="BF188" s="228">
        <f>IF(N188="snížená",J188,0)</f>
        <v>0</v>
      </c>
      <c r="BG188" s="228">
        <f>IF(N188="zákl. přenesená",J188,0)</f>
        <v>0</v>
      </c>
      <c r="BH188" s="228">
        <f>IF(N188="sníž. přenesená",J188,0)</f>
        <v>0</v>
      </c>
      <c r="BI188" s="228">
        <f>IF(N188="nulová",J188,0)</f>
        <v>0</v>
      </c>
      <c r="BJ188" s="20" t="s">
        <v>81</v>
      </c>
      <c r="BK188" s="228">
        <f>ROUND(I188*H188,2)</f>
        <v>0</v>
      </c>
      <c r="BL188" s="20" t="s">
        <v>186</v>
      </c>
      <c r="BM188" s="227" t="s">
        <v>2415</v>
      </c>
    </row>
    <row r="189" s="2" customFormat="1" ht="24.15" customHeight="1">
      <c r="A189" s="41"/>
      <c r="B189" s="42"/>
      <c r="C189" s="216" t="s">
        <v>308</v>
      </c>
      <c r="D189" s="216" t="s">
        <v>182</v>
      </c>
      <c r="E189" s="217" t="s">
        <v>2416</v>
      </c>
      <c r="F189" s="218" t="s">
        <v>2417</v>
      </c>
      <c r="G189" s="219" t="s">
        <v>386</v>
      </c>
      <c r="H189" s="220">
        <v>1</v>
      </c>
      <c r="I189" s="221"/>
      <c r="J189" s="222">
        <f>ROUND(I189*H189,2)</f>
        <v>0</v>
      </c>
      <c r="K189" s="218" t="s">
        <v>185</v>
      </c>
      <c r="L189" s="47"/>
      <c r="M189" s="223" t="s">
        <v>19</v>
      </c>
      <c r="N189" s="224" t="s">
        <v>45</v>
      </c>
      <c r="O189" s="87"/>
      <c r="P189" s="225">
        <f>O189*H189</f>
        <v>0</v>
      </c>
      <c r="Q189" s="225">
        <v>0.44169999999999998</v>
      </c>
      <c r="R189" s="225">
        <f>Q189*H189</f>
        <v>0.44169999999999998</v>
      </c>
      <c r="S189" s="225">
        <v>0</v>
      </c>
      <c r="T189" s="226">
        <f>S189*H189</f>
        <v>0</v>
      </c>
      <c r="U189" s="41"/>
      <c r="V189" s="41"/>
      <c r="W189" s="41"/>
      <c r="X189" s="41"/>
      <c r="Y189" s="41"/>
      <c r="Z189" s="41"/>
      <c r="AA189" s="41"/>
      <c r="AB189" s="41"/>
      <c r="AC189" s="41"/>
      <c r="AD189" s="41"/>
      <c r="AE189" s="41"/>
      <c r="AR189" s="227" t="s">
        <v>186</v>
      </c>
      <c r="AT189" s="227" t="s">
        <v>182</v>
      </c>
      <c r="AU189" s="227" t="s">
        <v>83</v>
      </c>
      <c r="AY189" s="20" t="s">
        <v>180</v>
      </c>
      <c r="BE189" s="228">
        <f>IF(N189="základní",J189,0)</f>
        <v>0</v>
      </c>
      <c r="BF189" s="228">
        <f>IF(N189="snížená",J189,0)</f>
        <v>0</v>
      </c>
      <c r="BG189" s="228">
        <f>IF(N189="zákl. přenesená",J189,0)</f>
        <v>0</v>
      </c>
      <c r="BH189" s="228">
        <f>IF(N189="sníž. přenesená",J189,0)</f>
        <v>0</v>
      </c>
      <c r="BI189" s="228">
        <f>IF(N189="nulová",J189,0)</f>
        <v>0</v>
      </c>
      <c r="BJ189" s="20" t="s">
        <v>81</v>
      </c>
      <c r="BK189" s="228">
        <f>ROUND(I189*H189,2)</f>
        <v>0</v>
      </c>
      <c r="BL189" s="20" t="s">
        <v>186</v>
      </c>
      <c r="BM189" s="227" t="s">
        <v>2418</v>
      </c>
    </row>
    <row r="190" s="2" customFormat="1">
      <c r="A190" s="41"/>
      <c r="B190" s="42"/>
      <c r="C190" s="43"/>
      <c r="D190" s="229" t="s">
        <v>188</v>
      </c>
      <c r="E190" s="43"/>
      <c r="F190" s="230" t="s">
        <v>2419</v>
      </c>
      <c r="G190" s="43"/>
      <c r="H190" s="43"/>
      <c r="I190" s="231"/>
      <c r="J190" s="43"/>
      <c r="K190" s="43"/>
      <c r="L190" s="47"/>
      <c r="M190" s="232"/>
      <c r="N190" s="233"/>
      <c r="O190" s="87"/>
      <c r="P190" s="87"/>
      <c r="Q190" s="87"/>
      <c r="R190" s="87"/>
      <c r="S190" s="87"/>
      <c r="T190" s="88"/>
      <c r="U190" s="41"/>
      <c r="V190" s="41"/>
      <c r="W190" s="41"/>
      <c r="X190" s="41"/>
      <c r="Y190" s="41"/>
      <c r="Z190" s="41"/>
      <c r="AA190" s="41"/>
      <c r="AB190" s="41"/>
      <c r="AC190" s="41"/>
      <c r="AD190" s="41"/>
      <c r="AE190" s="41"/>
      <c r="AT190" s="20" t="s">
        <v>188</v>
      </c>
      <c r="AU190" s="20" t="s">
        <v>83</v>
      </c>
    </row>
    <row r="191" s="2" customFormat="1" ht="21.75" customHeight="1">
      <c r="A191" s="41"/>
      <c r="B191" s="42"/>
      <c r="C191" s="278" t="s">
        <v>7</v>
      </c>
      <c r="D191" s="278" t="s">
        <v>330</v>
      </c>
      <c r="E191" s="279" t="s">
        <v>2420</v>
      </c>
      <c r="F191" s="280" t="s">
        <v>2421</v>
      </c>
      <c r="G191" s="281" t="s">
        <v>386</v>
      </c>
      <c r="H191" s="282">
        <v>1</v>
      </c>
      <c r="I191" s="283"/>
      <c r="J191" s="284">
        <f>ROUND(I191*H191,2)</f>
        <v>0</v>
      </c>
      <c r="K191" s="280" t="s">
        <v>185</v>
      </c>
      <c r="L191" s="285"/>
      <c r="M191" s="286" t="s">
        <v>19</v>
      </c>
      <c r="N191" s="287" t="s">
        <v>45</v>
      </c>
      <c r="O191" s="87"/>
      <c r="P191" s="225">
        <f>O191*H191</f>
        <v>0</v>
      </c>
      <c r="Q191" s="225">
        <v>0.01272</v>
      </c>
      <c r="R191" s="225">
        <f>Q191*H191</f>
        <v>0.01272</v>
      </c>
      <c r="S191" s="225">
        <v>0</v>
      </c>
      <c r="T191" s="226">
        <f>S191*H191</f>
        <v>0</v>
      </c>
      <c r="U191" s="41"/>
      <c r="V191" s="41"/>
      <c r="W191" s="41"/>
      <c r="X191" s="41"/>
      <c r="Y191" s="41"/>
      <c r="Z191" s="41"/>
      <c r="AA191" s="41"/>
      <c r="AB191" s="41"/>
      <c r="AC191" s="41"/>
      <c r="AD191" s="41"/>
      <c r="AE191" s="41"/>
      <c r="AR191" s="227" t="s">
        <v>228</v>
      </c>
      <c r="AT191" s="227" t="s">
        <v>330</v>
      </c>
      <c r="AU191" s="227" t="s">
        <v>83</v>
      </c>
      <c r="AY191" s="20" t="s">
        <v>180</v>
      </c>
      <c r="BE191" s="228">
        <f>IF(N191="základní",J191,0)</f>
        <v>0</v>
      </c>
      <c r="BF191" s="228">
        <f>IF(N191="snížená",J191,0)</f>
        <v>0</v>
      </c>
      <c r="BG191" s="228">
        <f>IF(N191="zákl. přenesená",J191,0)</f>
        <v>0</v>
      </c>
      <c r="BH191" s="228">
        <f>IF(N191="sníž. přenesená",J191,0)</f>
        <v>0</v>
      </c>
      <c r="BI191" s="228">
        <f>IF(N191="nulová",J191,0)</f>
        <v>0</v>
      </c>
      <c r="BJ191" s="20" t="s">
        <v>81</v>
      </c>
      <c r="BK191" s="228">
        <f>ROUND(I191*H191,2)</f>
        <v>0</v>
      </c>
      <c r="BL191" s="20" t="s">
        <v>186</v>
      </c>
      <c r="BM191" s="227" t="s">
        <v>2422</v>
      </c>
    </row>
    <row r="192" s="12" customFormat="1" ht="22.8" customHeight="1">
      <c r="A192" s="12"/>
      <c r="B192" s="200"/>
      <c r="C192" s="201"/>
      <c r="D192" s="202" t="s">
        <v>73</v>
      </c>
      <c r="E192" s="214" t="s">
        <v>235</v>
      </c>
      <c r="F192" s="214" t="s">
        <v>368</v>
      </c>
      <c r="G192" s="201"/>
      <c r="H192" s="201"/>
      <c r="I192" s="204"/>
      <c r="J192" s="215">
        <f>BK192</f>
        <v>0</v>
      </c>
      <c r="K192" s="201"/>
      <c r="L192" s="206"/>
      <c r="M192" s="207"/>
      <c r="N192" s="208"/>
      <c r="O192" s="208"/>
      <c r="P192" s="209">
        <f>SUM(P193:P270)</f>
        <v>0</v>
      </c>
      <c r="Q192" s="208"/>
      <c r="R192" s="209">
        <f>SUM(R193:R270)</f>
        <v>0.26353500000000002</v>
      </c>
      <c r="S192" s="208"/>
      <c r="T192" s="210">
        <f>SUM(T193:T270)</f>
        <v>11.257014999999997</v>
      </c>
      <c r="U192" s="12"/>
      <c r="V192" s="12"/>
      <c r="W192" s="12"/>
      <c r="X192" s="12"/>
      <c r="Y192" s="12"/>
      <c r="Z192" s="12"/>
      <c r="AA192" s="12"/>
      <c r="AB192" s="12"/>
      <c r="AC192" s="12"/>
      <c r="AD192" s="12"/>
      <c r="AE192" s="12"/>
      <c r="AR192" s="211" t="s">
        <v>81</v>
      </c>
      <c r="AT192" s="212" t="s">
        <v>73</v>
      </c>
      <c r="AU192" s="212" t="s">
        <v>81</v>
      </c>
      <c r="AY192" s="211" t="s">
        <v>180</v>
      </c>
      <c r="BK192" s="213">
        <f>SUM(BK193:BK270)</f>
        <v>0</v>
      </c>
    </row>
    <row r="193" s="2" customFormat="1" ht="16.5" customHeight="1">
      <c r="A193" s="41"/>
      <c r="B193" s="42"/>
      <c r="C193" s="216" t="s">
        <v>329</v>
      </c>
      <c r="D193" s="216" t="s">
        <v>182</v>
      </c>
      <c r="E193" s="217" t="s">
        <v>2423</v>
      </c>
      <c r="F193" s="218" t="s">
        <v>2424</v>
      </c>
      <c r="G193" s="219" t="s">
        <v>201</v>
      </c>
      <c r="H193" s="220">
        <v>14</v>
      </c>
      <c r="I193" s="221"/>
      <c r="J193" s="222">
        <f>ROUND(I193*H193,2)</f>
        <v>0</v>
      </c>
      <c r="K193" s="218" t="s">
        <v>202</v>
      </c>
      <c r="L193" s="47"/>
      <c r="M193" s="223" t="s">
        <v>19</v>
      </c>
      <c r="N193" s="224" t="s">
        <v>45</v>
      </c>
      <c r="O193" s="87"/>
      <c r="P193" s="225">
        <f>O193*H193</f>
        <v>0</v>
      </c>
      <c r="Q193" s="225">
        <v>0.01</v>
      </c>
      <c r="R193" s="225">
        <f>Q193*H193</f>
        <v>0.14000000000000001</v>
      </c>
      <c r="S193" s="225">
        <v>0</v>
      </c>
      <c r="T193" s="226">
        <f>S193*H193</f>
        <v>0</v>
      </c>
      <c r="U193" s="41"/>
      <c r="V193" s="41"/>
      <c r="W193" s="41"/>
      <c r="X193" s="41"/>
      <c r="Y193" s="41"/>
      <c r="Z193" s="41"/>
      <c r="AA193" s="41"/>
      <c r="AB193" s="41"/>
      <c r="AC193" s="41"/>
      <c r="AD193" s="41"/>
      <c r="AE193" s="41"/>
      <c r="AR193" s="227" t="s">
        <v>186</v>
      </c>
      <c r="AT193" s="227" t="s">
        <v>182</v>
      </c>
      <c r="AU193" s="227" t="s">
        <v>83</v>
      </c>
      <c r="AY193" s="20" t="s">
        <v>180</v>
      </c>
      <c r="BE193" s="228">
        <f>IF(N193="základní",J193,0)</f>
        <v>0</v>
      </c>
      <c r="BF193" s="228">
        <f>IF(N193="snížená",J193,0)</f>
        <v>0</v>
      </c>
      <c r="BG193" s="228">
        <f>IF(N193="zákl. přenesená",J193,0)</f>
        <v>0</v>
      </c>
      <c r="BH193" s="228">
        <f>IF(N193="sníž. přenesená",J193,0)</f>
        <v>0</v>
      </c>
      <c r="BI193" s="228">
        <f>IF(N193="nulová",J193,0)</f>
        <v>0</v>
      </c>
      <c r="BJ193" s="20" t="s">
        <v>81</v>
      </c>
      <c r="BK193" s="228">
        <f>ROUND(I193*H193,2)</f>
        <v>0</v>
      </c>
      <c r="BL193" s="20" t="s">
        <v>186</v>
      </c>
      <c r="BM193" s="227" t="s">
        <v>2425</v>
      </c>
    </row>
    <row r="194" s="13" customFormat="1">
      <c r="A194" s="13"/>
      <c r="B194" s="234"/>
      <c r="C194" s="235"/>
      <c r="D194" s="236" t="s">
        <v>190</v>
      </c>
      <c r="E194" s="237" t="s">
        <v>19</v>
      </c>
      <c r="F194" s="238" t="s">
        <v>2318</v>
      </c>
      <c r="G194" s="235"/>
      <c r="H194" s="237" t="s">
        <v>19</v>
      </c>
      <c r="I194" s="239"/>
      <c r="J194" s="235"/>
      <c r="K194" s="235"/>
      <c r="L194" s="240"/>
      <c r="M194" s="241"/>
      <c r="N194" s="242"/>
      <c r="O194" s="242"/>
      <c r="P194" s="242"/>
      <c r="Q194" s="242"/>
      <c r="R194" s="242"/>
      <c r="S194" s="242"/>
      <c r="T194" s="243"/>
      <c r="U194" s="13"/>
      <c r="V194" s="13"/>
      <c r="W194" s="13"/>
      <c r="X194" s="13"/>
      <c r="Y194" s="13"/>
      <c r="Z194" s="13"/>
      <c r="AA194" s="13"/>
      <c r="AB194" s="13"/>
      <c r="AC194" s="13"/>
      <c r="AD194" s="13"/>
      <c r="AE194" s="13"/>
      <c r="AT194" s="244" t="s">
        <v>190</v>
      </c>
      <c r="AU194" s="244" t="s">
        <v>83</v>
      </c>
      <c r="AV194" s="13" t="s">
        <v>81</v>
      </c>
      <c r="AW194" s="13" t="s">
        <v>34</v>
      </c>
      <c r="AX194" s="13" t="s">
        <v>74</v>
      </c>
      <c r="AY194" s="244" t="s">
        <v>180</v>
      </c>
    </row>
    <row r="195" s="13" customFormat="1">
      <c r="A195" s="13"/>
      <c r="B195" s="234"/>
      <c r="C195" s="235"/>
      <c r="D195" s="236" t="s">
        <v>190</v>
      </c>
      <c r="E195" s="237" t="s">
        <v>19</v>
      </c>
      <c r="F195" s="238" t="s">
        <v>2426</v>
      </c>
      <c r="G195" s="235"/>
      <c r="H195" s="237" t="s">
        <v>19</v>
      </c>
      <c r="I195" s="239"/>
      <c r="J195" s="235"/>
      <c r="K195" s="235"/>
      <c r="L195" s="240"/>
      <c r="M195" s="241"/>
      <c r="N195" s="242"/>
      <c r="O195" s="242"/>
      <c r="P195" s="242"/>
      <c r="Q195" s="242"/>
      <c r="R195" s="242"/>
      <c r="S195" s="242"/>
      <c r="T195" s="243"/>
      <c r="U195" s="13"/>
      <c r="V195" s="13"/>
      <c r="W195" s="13"/>
      <c r="X195" s="13"/>
      <c r="Y195" s="13"/>
      <c r="Z195" s="13"/>
      <c r="AA195" s="13"/>
      <c r="AB195" s="13"/>
      <c r="AC195" s="13"/>
      <c r="AD195" s="13"/>
      <c r="AE195" s="13"/>
      <c r="AT195" s="244" t="s">
        <v>190</v>
      </c>
      <c r="AU195" s="244" t="s">
        <v>83</v>
      </c>
      <c r="AV195" s="13" t="s">
        <v>81</v>
      </c>
      <c r="AW195" s="13" t="s">
        <v>34</v>
      </c>
      <c r="AX195" s="13" t="s">
        <v>74</v>
      </c>
      <c r="AY195" s="244" t="s">
        <v>180</v>
      </c>
    </row>
    <row r="196" s="14" customFormat="1">
      <c r="A196" s="14"/>
      <c r="B196" s="245"/>
      <c r="C196" s="246"/>
      <c r="D196" s="236" t="s">
        <v>190</v>
      </c>
      <c r="E196" s="247" t="s">
        <v>19</v>
      </c>
      <c r="F196" s="248" t="s">
        <v>268</v>
      </c>
      <c r="G196" s="246"/>
      <c r="H196" s="249">
        <v>14</v>
      </c>
      <c r="I196" s="250"/>
      <c r="J196" s="246"/>
      <c r="K196" s="246"/>
      <c r="L196" s="251"/>
      <c r="M196" s="252"/>
      <c r="N196" s="253"/>
      <c r="O196" s="253"/>
      <c r="P196" s="253"/>
      <c r="Q196" s="253"/>
      <c r="R196" s="253"/>
      <c r="S196" s="253"/>
      <c r="T196" s="254"/>
      <c r="U196" s="14"/>
      <c r="V196" s="14"/>
      <c r="W196" s="14"/>
      <c r="X196" s="14"/>
      <c r="Y196" s="14"/>
      <c r="Z196" s="14"/>
      <c r="AA196" s="14"/>
      <c r="AB196" s="14"/>
      <c r="AC196" s="14"/>
      <c r="AD196" s="14"/>
      <c r="AE196" s="14"/>
      <c r="AT196" s="255" t="s">
        <v>190</v>
      </c>
      <c r="AU196" s="255" t="s">
        <v>83</v>
      </c>
      <c r="AV196" s="14" t="s">
        <v>83</v>
      </c>
      <c r="AW196" s="14" t="s">
        <v>34</v>
      </c>
      <c r="AX196" s="14" t="s">
        <v>81</v>
      </c>
      <c r="AY196" s="255" t="s">
        <v>180</v>
      </c>
    </row>
    <row r="197" s="2" customFormat="1" ht="16.5" customHeight="1">
      <c r="A197" s="41"/>
      <c r="B197" s="42"/>
      <c r="C197" s="216" t="s">
        <v>335</v>
      </c>
      <c r="D197" s="216" t="s">
        <v>182</v>
      </c>
      <c r="E197" s="217" t="s">
        <v>2427</v>
      </c>
      <c r="F197" s="218" t="s">
        <v>2428</v>
      </c>
      <c r="G197" s="219" t="s">
        <v>122</v>
      </c>
      <c r="H197" s="220">
        <v>7.0679999999999996</v>
      </c>
      <c r="I197" s="221"/>
      <c r="J197" s="222">
        <f>ROUND(I197*H197,2)</f>
        <v>0</v>
      </c>
      <c r="K197" s="218" t="s">
        <v>185</v>
      </c>
      <c r="L197" s="47"/>
      <c r="M197" s="223" t="s">
        <v>19</v>
      </c>
      <c r="N197" s="224" t="s">
        <v>45</v>
      </c>
      <c r="O197" s="87"/>
      <c r="P197" s="225">
        <f>O197*H197</f>
        <v>0</v>
      </c>
      <c r="Q197" s="225">
        <v>0</v>
      </c>
      <c r="R197" s="225">
        <f>Q197*H197</f>
        <v>0</v>
      </c>
      <c r="S197" s="225">
        <v>0.080000000000000002</v>
      </c>
      <c r="T197" s="226">
        <f>S197*H197</f>
        <v>0.56543999999999994</v>
      </c>
      <c r="U197" s="41"/>
      <c r="V197" s="41"/>
      <c r="W197" s="41"/>
      <c r="X197" s="41"/>
      <c r="Y197" s="41"/>
      <c r="Z197" s="41"/>
      <c r="AA197" s="41"/>
      <c r="AB197" s="41"/>
      <c r="AC197" s="41"/>
      <c r="AD197" s="41"/>
      <c r="AE197" s="41"/>
      <c r="AR197" s="227" t="s">
        <v>186</v>
      </c>
      <c r="AT197" s="227" t="s">
        <v>182</v>
      </c>
      <c r="AU197" s="227" t="s">
        <v>83</v>
      </c>
      <c r="AY197" s="20" t="s">
        <v>180</v>
      </c>
      <c r="BE197" s="228">
        <f>IF(N197="základní",J197,0)</f>
        <v>0</v>
      </c>
      <c r="BF197" s="228">
        <f>IF(N197="snížená",J197,0)</f>
        <v>0</v>
      </c>
      <c r="BG197" s="228">
        <f>IF(N197="zákl. přenesená",J197,0)</f>
        <v>0</v>
      </c>
      <c r="BH197" s="228">
        <f>IF(N197="sníž. přenesená",J197,0)</f>
        <v>0</v>
      </c>
      <c r="BI197" s="228">
        <f>IF(N197="nulová",J197,0)</f>
        <v>0</v>
      </c>
      <c r="BJ197" s="20" t="s">
        <v>81</v>
      </c>
      <c r="BK197" s="228">
        <f>ROUND(I197*H197,2)</f>
        <v>0</v>
      </c>
      <c r="BL197" s="20" t="s">
        <v>186</v>
      </c>
      <c r="BM197" s="227" t="s">
        <v>2429</v>
      </c>
    </row>
    <row r="198" s="2" customFormat="1">
      <c r="A198" s="41"/>
      <c r="B198" s="42"/>
      <c r="C198" s="43"/>
      <c r="D198" s="229" t="s">
        <v>188</v>
      </c>
      <c r="E198" s="43"/>
      <c r="F198" s="230" t="s">
        <v>2430</v>
      </c>
      <c r="G198" s="43"/>
      <c r="H198" s="43"/>
      <c r="I198" s="231"/>
      <c r="J198" s="43"/>
      <c r="K198" s="43"/>
      <c r="L198" s="47"/>
      <c r="M198" s="232"/>
      <c r="N198" s="233"/>
      <c r="O198" s="87"/>
      <c r="P198" s="87"/>
      <c r="Q198" s="87"/>
      <c r="R198" s="87"/>
      <c r="S198" s="87"/>
      <c r="T198" s="88"/>
      <c r="U198" s="41"/>
      <c r="V198" s="41"/>
      <c r="W198" s="41"/>
      <c r="X198" s="41"/>
      <c r="Y198" s="41"/>
      <c r="Z198" s="41"/>
      <c r="AA198" s="41"/>
      <c r="AB198" s="41"/>
      <c r="AC198" s="41"/>
      <c r="AD198" s="41"/>
      <c r="AE198" s="41"/>
      <c r="AT198" s="20" t="s">
        <v>188</v>
      </c>
      <c r="AU198" s="20" t="s">
        <v>83</v>
      </c>
    </row>
    <row r="199" s="14" customFormat="1">
      <c r="A199" s="14"/>
      <c r="B199" s="245"/>
      <c r="C199" s="246"/>
      <c r="D199" s="236" t="s">
        <v>190</v>
      </c>
      <c r="E199" s="247" t="s">
        <v>19</v>
      </c>
      <c r="F199" s="248" t="s">
        <v>2431</v>
      </c>
      <c r="G199" s="246"/>
      <c r="H199" s="249">
        <v>7.0679999999999996</v>
      </c>
      <c r="I199" s="250"/>
      <c r="J199" s="246"/>
      <c r="K199" s="246"/>
      <c r="L199" s="251"/>
      <c r="M199" s="252"/>
      <c r="N199" s="253"/>
      <c r="O199" s="253"/>
      <c r="P199" s="253"/>
      <c r="Q199" s="253"/>
      <c r="R199" s="253"/>
      <c r="S199" s="253"/>
      <c r="T199" s="254"/>
      <c r="U199" s="14"/>
      <c r="V199" s="14"/>
      <c r="W199" s="14"/>
      <c r="X199" s="14"/>
      <c r="Y199" s="14"/>
      <c r="Z199" s="14"/>
      <c r="AA199" s="14"/>
      <c r="AB199" s="14"/>
      <c r="AC199" s="14"/>
      <c r="AD199" s="14"/>
      <c r="AE199" s="14"/>
      <c r="AT199" s="255" t="s">
        <v>190</v>
      </c>
      <c r="AU199" s="255" t="s">
        <v>83</v>
      </c>
      <c r="AV199" s="14" t="s">
        <v>83</v>
      </c>
      <c r="AW199" s="14" t="s">
        <v>34</v>
      </c>
      <c r="AX199" s="14" t="s">
        <v>81</v>
      </c>
      <c r="AY199" s="255" t="s">
        <v>180</v>
      </c>
    </row>
    <row r="200" s="2" customFormat="1" ht="16.5" customHeight="1">
      <c r="A200" s="41"/>
      <c r="B200" s="42"/>
      <c r="C200" s="216" t="s">
        <v>340</v>
      </c>
      <c r="D200" s="216" t="s">
        <v>182</v>
      </c>
      <c r="E200" s="217" t="s">
        <v>2432</v>
      </c>
      <c r="F200" s="218" t="s">
        <v>2433</v>
      </c>
      <c r="G200" s="219" t="s">
        <v>122</v>
      </c>
      <c r="H200" s="220">
        <v>6.8819999999999997</v>
      </c>
      <c r="I200" s="221"/>
      <c r="J200" s="222">
        <f>ROUND(I200*H200,2)</f>
        <v>0</v>
      </c>
      <c r="K200" s="218" t="s">
        <v>185</v>
      </c>
      <c r="L200" s="47"/>
      <c r="M200" s="223" t="s">
        <v>19</v>
      </c>
      <c r="N200" s="224" t="s">
        <v>45</v>
      </c>
      <c r="O200" s="87"/>
      <c r="P200" s="225">
        <f>O200*H200</f>
        <v>0</v>
      </c>
      <c r="Q200" s="225">
        <v>0</v>
      </c>
      <c r="R200" s="225">
        <f>Q200*H200</f>
        <v>0</v>
      </c>
      <c r="S200" s="225">
        <v>0.14000000000000001</v>
      </c>
      <c r="T200" s="226">
        <f>S200*H200</f>
        <v>0.96348</v>
      </c>
      <c r="U200" s="41"/>
      <c r="V200" s="41"/>
      <c r="W200" s="41"/>
      <c r="X200" s="41"/>
      <c r="Y200" s="41"/>
      <c r="Z200" s="41"/>
      <c r="AA200" s="41"/>
      <c r="AB200" s="41"/>
      <c r="AC200" s="41"/>
      <c r="AD200" s="41"/>
      <c r="AE200" s="41"/>
      <c r="AR200" s="227" t="s">
        <v>186</v>
      </c>
      <c r="AT200" s="227" t="s">
        <v>182</v>
      </c>
      <c r="AU200" s="227" t="s">
        <v>83</v>
      </c>
      <c r="AY200" s="20" t="s">
        <v>180</v>
      </c>
      <c r="BE200" s="228">
        <f>IF(N200="základní",J200,0)</f>
        <v>0</v>
      </c>
      <c r="BF200" s="228">
        <f>IF(N200="snížená",J200,0)</f>
        <v>0</v>
      </c>
      <c r="BG200" s="228">
        <f>IF(N200="zákl. přenesená",J200,0)</f>
        <v>0</v>
      </c>
      <c r="BH200" s="228">
        <f>IF(N200="sníž. přenesená",J200,0)</f>
        <v>0</v>
      </c>
      <c r="BI200" s="228">
        <f>IF(N200="nulová",J200,0)</f>
        <v>0</v>
      </c>
      <c r="BJ200" s="20" t="s">
        <v>81</v>
      </c>
      <c r="BK200" s="228">
        <f>ROUND(I200*H200,2)</f>
        <v>0</v>
      </c>
      <c r="BL200" s="20" t="s">
        <v>186</v>
      </c>
      <c r="BM200" s="227" t="s">
        <v>2434</v>
      </c>
    </row>
    <row r="201" s="2" customFormat="1">
      <c r="A201" s="41"/>
      <c r="B201" s="42"/>
      <c r="C201" s="43"/>
      <c r="D201" s="229" t="s">
        <v>188</v>
      </c>
      <c r="E201" s="43"/>
      <c r="F201" s="230" t="s">
        <v>2435</v>
      </c>
      <c r="G201" s="43"/>
      <c r="H201" s="43"/>
      <c r="I201" s="231"/>
      <c r="J201" s="43"/>
      <c r="K201" s="43"/>
      <c r="L201" s="47"/>
      <c r="M201" s="232"/>
      <c r="N201" s="233"/>
      <c r="O201" s="87"/>
      <c r="P201" s="87"/>
      <c r="Q201" s="87"/>
      <c r="R201" s="87"/>
      <c r="S201" s="87"/>
      <c r="T201" s="88"/>
      <c r="U201" s="41"/>
      <c r="V201" s="41"/>
      <c r="W201" s="41"/>
      <c r="X201" s="41"/>
      <c r="Y201" s="41"/>
      <c r="Z201" s="41"/>
      <c r="AA201" s="41"/>
      <c r="AB201" s="41"/>
      <c r="AC201" s="41"/>
      <c r="AD201" s="41"/>
      <c r="AE201" s="41"/>
      <c r="AT201" s="20" t="s">
        <v>188</v>
      </c>
      <c r="AU201" s="20" t="s">
        <v>83</v>
      </c>
    </row>
    <row r="202" s="14" customFormat="1">
      <c r="A202" s="14"/>
      <c r="B202" s="245"/>
      <c r="C202" s="246"/>
      <c r="D202" s="236" t="s">
        <v>190</v>
      </c>
      <c r="E202" s="247" t="s">
        <v>19</v>
      </c>
      <c r="F202" s="248" t="s">
        <v>2436</v>
      </c>
      <c r="G202" s="246"/>
      <c r="H202" s="249">
        <v>6.8819999999999997</v>
      </c>
      <c r="I202" s="250"/>
      <c r="J202" s="246"/>
      <c r="K202" s="246"/>
      <c r="L202" s="251"/>
      <c r="M202" s="252"/>
      <c r="N202" s="253"/>
      <c r="O202" s="253"/>
      <c r="P202" s="253"/>
      <c r="Q202" s="253"/>
      <c r="R202" s="253"/>
      <c r="S202" s="253"/>
      <c r="T202" s="254"/>
      <c r="U202" s="14"/>
      <c r="V202" s="14"/>
      <c r="W202" s="14"/>
      <c r="X202" s="14"/>
      <c r="Y202" s="14"/>
      <c r="Z202" s="14"/>
      <c r="AA202" s="14"/>
      <c r="AB202" s="14"/>
      <c r="AC202" s="14"/>
      <c r="AD202" s="14"/>
      <c r="AE202" s="14"/>
      <c r="AT202" s="255" t="s">
        <v>190</v>
      </c>
      <c r="AU202" s="255" t="s">
        <v>83</v>
      </c>
      <c r="AV202" s="14" t="s">
        <v>83</v>
      </c>
      <c r="AW202" s="14" t="s">
        <v>34</v>
      </c>
      <c r="AX202" s="14" t="s">
        <v>81</v>
      </c>
      <c r="AY202" s="255" t="s">
        <v>180</v>
      </c>
    </row>
    <row r="203" s="2" customFormat="1" ht="16.5" customHeight="1">
      <c r="A203" s="41"/>
      <c r="B203" s="42"/>
      <c r="C203" s="216" t="s">
        <v>347</v>
      </c>
      <c r="D203" s="216" t="s">
        <v>182</v>
      </c>
      <c r="E203" s="217" t="s">
        <v>2437</v>
      </c>
      <c r="F203" s="218" t="s">
        <v>2438</v>
      </c>
      <c r="G203" s="219" t="s">
        <v>195</v>
      </c>
      <c r="H203" s="220">
        <v>0.76400000000000001</v>
      </c>
      <c r="I203" s="221"/>
      <c r="J203" s="222">
        <f>ROUND(I203*H203,2)</f>
        <v>0</v>
      </c>
      <c r="K203" s="218" t="s">
        <v>185</v>
      </c>
      <c r="L203" s="47"/>
      <c r="M203" s="223" t="s">
        <v>19</v>
      </c>
      <c r="N203" s="224" t="s">
        <v>45</v>
      </c>
      <c r="O203" s="87"/>
      <c r="P203" s="225">
        <f>O203*H203</f>
        <v>0</v>
      </c>
      <c r="Q203" s="225">
        <v>0</v>
      </c>
      <c r="R203" s="225">
        <f>Q203*H203</f>
        <v>0</v>
      </c>
      <c r="S203" s="225">
        <v>2.2000000000000002</v>
      </c>
      <c r="T203" s="226">
        <f>S203*H203</f>
        <v>1.6808000000000001</v>
      </c>
      <c r="U203" s="41"/>
      <c r="V203" s="41"/>
      <c r="W203" s="41"/>
      <c r="X203" s="41"/>
      <c r="Y203" s="41"/>
      <c r="Z203" s="41"/>
      <c r="AA203" s="41"/>
      <c r="AB203" s="41"/>
      <c r="AC203" s="41"/>
      <c r="AD203" s="41"/>
      <c r="AE203" s="41"/>
      <c r="AR203" s="227" t="s">
        <v>186</v>
      </c>
      <c r="AT203" s="227" t="s">
        <v>182</v>
      </c>
      <c r="AU203" s="227" t="s">
        <v>83</v>
      </c>
      <c r="AY203" s="20" t="s">
        <v>180</v>
      </c>
      <c r="BE203" s="228">
        <f>IF(N203="základní",J203,0)</f>
        <v>0</v>
      </c>
      <c r="BF203" s="228">
        <f>IF(N203="snížená",J203,0)</f>
        <v>0</v>
      </c>
      <c r="BG203" s="228">
        <f>IF(N203="zákl. přenesená",J203,0)</f>
        <v>0</v>
      </c>
      <c r="BH203" s="228">
        <f>IF(N203="sníž. přenesená",J203,0)</f>
        <v>0</v>
      </c>
      <c r="BI203" s="228">
        <f>IF(N203="nulová",J203,0)</f>
        <v>0</v>
      </c>
      <c r="BJ203" s="20" t="s">
        <v>81</v>
      </c>
      <c r="BK203" s="228">
        <f>ROUND(I203*H203,2)</f>
        <v>0</v>
      </c>
      <c r="BL203" s="20" t="s">
        <v>186</v>
      </c>
      <c r="BM203" s="227" t="s">
        <v>2439</v>
      </c>
    </row>
    <row r="204" s="2" customFormat="1">
      <c r="A204" s="41"/>
      <c r="B204" s="42"/>
      <c r="C204" s="43"/>
      <c r="D204" s="229" t="s">
        <v>188</v>
      </c>
      <c r="E204" s="43"/>
      <c r="F204" s="230" t="s">
        <v>2440</v>
      </c>
      <c r="G204" s="43"/>
      <c r="H204" s="43"/>
      <c r="I204" s="231"/>
      <c r="J204" s="43"/>
      <c r="K204" s="43"/>
      <c r="L204" s="47"/>
      <c r="M204" s="232"/>
      <c r="N204" s="233"/>
      <c r="O204" s="87"/>
      <c r="P204" s="87"/>
      <c r="Q204" s="87"/>
      <c r="R204" s="87"/>
      <c r="S204" s="87"/>
      <c r="T204" s="88"/>
      <c r="U204" s="41"/>
      <c r="V204" s="41"/>
      <c r="W204" s="41"/>
      <c r="X204" s="41"/>
      <c r="Y204" s="41"/>
      <c r="Z204" s="41"/>
      <c r="AA204" s="41"/>
      <c r="AB204" s="41"/>
      <c r="AC204" s="41"/>
      <c r="AD204" s="41"/>
      <c r="AE204" s="41"/>
      <c r="AT204" s="20" t="s">
        <v>188</v>
      </c>
      <c r="AU204" s="20" t="s">
        <v>83</v>
      </c>
    </row>
    <row r="205" s="13" customFormat="1">
      <c r="A205" s="13"/>
      <c r="B205" s="234"/>
      <c r="C205" s="235"/>
      <c r="D205" s="236" t="s">
        <v>190</v>
      </c>
      <c r="E205" s="237" t="s">
        <v>19</v>
      </c>
      <c r="F205" s="238" t="s">
        <v>2318</v>
      </c>
      <c r="G205" s="235"/>
      <c r="H205" s="237" t="s">
        <v>19</v>
      </c>
      <c r="I205" s="239"/>
      <c r="J205" s="235"/>
      <c r="K205" s="235"/>
      <c r="L205" s="240"/>
      <c r="M205" s="241"/>
      <c r="N205" s="242"/>
      <c r="O205" s="242"/>
      <c r="P205" s="242"/>
      <c r="Q205" s="242"/>
      <c r="R205" s="242"/>
      <c r="S205" s="242"/>
      <c r="T205" s="243"/>
      <c r="U205" s="13"/>
      <c r="V205" s="13"/>
      <c r="W205" s="13"/>
      <c r="X205" s="13"/>
      <c r="Y205" s="13"/>
      <c r="Z205" s="13"/>
      <c r="AA205" s="13"/>
      <c r="AB205" s="13"/>
      <c r="AC205" s="13"/>
      <c r="AD205" s="13"/>
      <c r="AE205" s="13"/>
      <c r="AT205" s="244" t="s">
        <v>190</v>
      </c>
      <c r="AU205" s="244" t="s">
        <v>83</v>
      </c>
      <c r="AV205" s="13" t="s">
        <v>81</v>
      </c>
      <c r="AW205" s="13" t="s">
        <v>34</v>
      </c>
      <c r="AX205" s="13" t="s">
        <v>74</v>
      </c>
      <c r="AY205" s="244" t="s">
        <v>180</v>
      </c>
    </row>
    <row r="206" s="14" customFormat="1">
      <c r="A206" s="14"/>
      <c r="B206" s="245"/>
      <c r="C206" s="246"/>
      <c r="D206" s="236" t="s">
        <v>190</v>
      </c>
      <c r="E206" s="247" t="s">
        <v>19</v>
      </c>
      <c r="F206" s="248" t="s">
        <v>2328</v>
      </c>
      <c r="G206" s="246"/>
      <c r="H206" s="249">
        <v>0.11</v>
      </c>
      <c r="I206" s="250"/>
      <c r="J206" s="246"/>
      <c r="K206" s="246"/>
      <c r="L206" s="251"/>
      <c r="M206" s="252"/>
      <c r="N206" s="253"/>
      <c r="O206" s="253"/>
      <c r="P206" s="253"/>
      <c r="Q206" s="253"/>
      <c r="R206" s="253"/>
      <c r="S206" s="253"/>
      <c r="T206" s="254"/>
      <c r="U206" s="14"/>
      <c r="V206" s="14"/>
      <c r="W206" s="14"/>
      <c r="X206" s="14"/>
      <c r="Y206" s="14"/>
      <c r="Z206" s="14"/>
      <c r="AA206" s="14"/>
      <c r="AB206" s="14"/>
      <c r="AC206" s="14"/>
      <c r="AD206" s="14"/>
      <c r="AE206" s="14"/>
      <c r="AT206" s="255" t="s">
        <v>190</v>
      </c>
      <c r="AU206" s="255" t="s">
        <v>83</v>
      </c>
      <c r="AV206" s="14" t="s">
        <v>83</v>
      </c>
      <c r="AW206" s="14" t="s">
        <v>34</v>
      </c>
      <c r="AX206" s="14" t="s">
        <v>74</v>
      </c>
      <c r="AY206" s="255" t="s">
        <v>180</v>
      </c>
    </row>
    <row r="207" s="13" customFormat="1">
      <c r="A207" s="13"/>
      <c r="B207" s="234"/>
      <c r="C207" s="235"/>
      <c r="D207" s="236" t="s">
        <v>190</v>
      </c>
      <c r="E207" s="237" t="s">
        <v>19</v>
      </c>
      <c r="F207" s="238" t="s">
        <v>2441</v>
      </c>
      <c r="G207" s="235"/>
      <c r="H207" s="237" t="s">
        <v>19</v>
      </c>
      <c r="I207" s="239"/>
      <c r="J207" s="235"/>
      <c r="K207" s="235"/>
      <c r="L207" s="240"/>
      <c r="M207" s="241"/>
      <c r="N207" s="242"/>
      <c r="O207" s="242"/>
      <c r="P207" s="242"/>
      <c r="Q207" s="242"/>
      <c r="R207" s="242"/>
      <c r="S207" s="242"/>
      <c r="T207" s="243"/>
      <c r="U207" s="13"/>
      <c r="V207" s="13"/>
      <c r="W207" s="13"/>
      <c r="X207" s="13"/>
      <c r="Y207" s="13"/>
      <c r="Z207" s="13"/>
      <c r="AA207" s="13"/>
      <c r="AB207" s="13"/>
      <c r="AC207" s="13"/>
      <c r="AD207" s="13"/>
      <c r="AE207" s="13"/>
      <c r="AT207" s="244" t="s">
        <v>190</v>
      </c>
      <c r="AU207" s="244" t="s">
        <v>83</v>
      </c>
      <c r="AV207" s="13" t="s">
        <v>81</v>
      </c>
      <c r="AW207" s="13" t="s">
        <v>34</v>
      </c>
      <c r="AX207" s="13" t="s">
        <v>74</v>
      </c>
      <c r="AY207" s="244" t="s">
        <v>180</v>
      </c>
    </row>
    <row r="208" s="14" customFormat="1">
      <c r="A208" s="14"/>
      <c r="B208" s="245"/>
      <c r="C208" s="246"/>
      <c r="D208" s="236" t="s">
        <v>190</v>
      </c>
      <c r="E208" s="247" t="s">
        <v>19</v>
      </c>
      <c r="F208" s="248" t="s">
        <v>2442</v>
      </c>
      <c r="G208" s="246"/>
      <c r="H208" s="249">
        <v>0.16600000000000001</v>
      </c>
      <c r="I208" s="250"/>
      <c r="J208" s="246"/>
      <c r="K208" s="246"/>
      <c r="L208" s="251"/>
      <c r="M208" s="252"/>
      <c r="N208" s="253"/>
      <c r="O208" s="253"/>
      <c r="P208" s="253"/>
      <c r="Q208" s="253"/>
      <c r="R208" s="253"/>
      <c r="S208" s="253"/>
      <c r="T208" s="254"/>
      <c r="U208" s="14"/>
      <c r="V208" s="14"/>
      <c r="W208" s="14"/>
      <c r="X208" s="14"/>
      <c r="Y208" s="14"/>
      <c r="Z208" s="14"/>
      <c r="AA208" s="14"/>
      <c r="AB208" s="14"/>
      <c r="AC208" s="14"/>
      <c r="AD208" s="14"/>
      <c r="AE208" s="14"/>
      <c r="AT208" s="255" t="s">
        <v>190</v>
      </c>
      <c r="AU208" s="255" t="s">
        <v>83</v>
      </c>
      <c r="AV208" s="14" t="s">
        <v>83</v>
      </c>
      <c r="AW208" s="14" t="s">
        <v>34</v>
      </c>
      <c r="AX208" s="14" t="s">
        <v>74</v>
      </c>
      <c r="AY208" s="255" t="s">
        <v>180</v>
      </c>
    </row>
    <row r="209" s="14" customFormat="1">
      <c r="A209" s="14"/>
      <c r="B209" s="245"/>
      <c r="C209" s="246"/>
      <c r="D209" s="236" t="s">
        <v>190</v>
      </c>
      <c r="E209" s="247" t="s">
        <v>19</v>
      </c>
      <c r="F209" s="248" t="s">
        <v>2443</v>
      </c>
      <c r="G209" s="246"/>
      <c r="H209" s="249">
        <v>0.48799999999999999</v>
      </c>
      <c r="I209" s="250"/>
      <c r="J209" s="246"/>
      <c r="K209" s="246"/>
      <c r="L209" s="251"/>
      <c r="M209" s="252"/>
      <c r="N209" s="253"/>
      <c r="O209" s="253"/>
      <c r="P209" s="253"/>
      <c r="Q209" s="253"/>
      <c r="R209" s="253"/>
      <c r="S209" s="253"/>
      <c r="T209" s="254"/>
      <c r="U209" s="14"/>
      <c r="V209" s="14"/>
      <c r="W209" s="14"/>
      <c r="X209" s="14"/>
      <c r="Y209" s="14"/>
      <c r="Z209" s="14"/>
      <c r="AA209" s="14"/>
      <c r="AB209" s="14"/>
      <c r="AC209" s="14"/>
      <c r="AD209" s="14"/>
      <c r="AE209" s="14"/>
      <c r="AT209" s="255" t="s">
        <v>190</v>
      </c>
      <c r="AU209" s="255" t="s">
        <v>83</v>
      </c>
      <c r="AV209" s="14" t="s">
        <v>83</v>
      </c>
      <c r="AW209" s="14" t="s">
        <v>34</v>
      </c>
      <c r="AX209" s="14" t="s">
        <v>74</v>
      </c>
      <c r="AY209" s="255" t="s">
        <v>180</v>
      </c>
    </row>
    <row r="210" s="15" customFormat="1">
      <c r="A210" s="15"/>
      <c r="B210" s="256"/>
      <c r="C210" s="257"/>
      <c r="D210" s="236" t="s">
        <v>190</v>
      </c>
      <c r="E210" s="258" t="s">
        <v>19</v>
      </c>
      <c r="F210" s="259" t="s">
        <v>227</v>
      </c>
      <c r="G210" s="257"/>
      <c r="H210" s="260">
        <v>0.76400000000000001</v>
      </c>
      <c r="I210" s="261"/>
      <c r="J210" s="257"/>
      <c r="K210" s="257"/>
      <c r="L210" s="262"/>
      <c r="M210" s="263"/>
      <c r="N210" s="264"/>
      <c r="O210" s="264"/>
      <c r="P210" s="264"/>
      <c r="Q210" s="264"/>
      <c r="R210" s="264"/>
      <c r="S210" s="264"/>
      <c r="T210" s="265"/>
      <c r="U210" s="15"/>
      <c r="V210" s="15"/>
      <c r="W210" s="15"/>
      <c r="X210" s="15"/>
      <c r="Y210" s="15"/>
      <c r="Z210" s="15"/>
      <c r="AA210" s="15"/>
      <c r="AB210" s="15"/>
      <c r="AC210" s="15"/>
      <c r="AD210" s="15"/>
      <c r="AE210" s="15"/>
      <c r="AT210" s="266" t="s">
        <v>190</v>
      </c>
      <c r="AU210" s="266" t="s">
        <v>83</v>
      </c>
      <c r="AV210" s="15" t="s">
        <v>186</v>
      </c>
      <c r="AW210" s="15" t="s">
        <v>34</v>
      </c>
      <c r="AX210" s="15" t="s">
        <v>81</v>
      </c>
      <c r="AY210" s="266" t="s">
        <v>180</v>
      </c>
    </row>
    <row r="211" s="2" customFormat="1" ht="21.75" customHeight="1">
      <c r="A211" s="41"/>
      <c r="B211" s="42"/>
      <c r="C211" s="216" t="s">
        <v>361</v>
      </c>
      <c r="D211" s="216" t="s">
        <v>182</v>
      </c>
      <c r="E211" s="217" t="s">
        <v>2444</v>
      </c>
      <c r="F211" s="218" t="s">
        <v>2445</v>
      </c>
      <c r="G211" s="219" t="s">
        <v>195</v>
      </c>
      <c r="H211" s="220">
        <v>0.11</v>
      </c>
      <c r="I211" s="221"/>
      <c r="J211" s="222">
        <f>ROUND(I211*H211,2)</f>
        <v>0</v>
      </c>
      <c r="K211" s="218" t="s">
        <v>185</v>
      </c>
      <c r="L211" s="47"/>
      <c r="M211" s="223" t="s">
        <v>19</v>
      </c>
      <c r="N211" s="224" t="s">
        <v>45</v>
      </c>
      <c r="O211" s="87"/>
      <c r="P211" s="225">
        <f>O211*H211</f>
        <v>0</v>
      </c>
      <c r="Q211" s="225">
        <v>0</v>
      </c>
      <c r="R211" s="225">
        <f>Q211*H211</f>
        <v>0</v>
      </c>
      <c r="S211" s="225">
        <v>0.043999999999999997</v>
      </c>
      <c r="T211" s="226">
        <f>S211*H211</f>
        <v>0.0048399999999999997</v>
      </c>
      <c r="U211" s="41"/>
      <c r="V211" s="41"/>
      <c r="W211" s="41"/>
      <c r="X211" s="41"/>
      <c r="Y211" s="41"/>
      <c r="Z211" s="41"/>
      <c r="AA211" s="41"/>
      <c r="AB211" s="41"/>
      <c r="AC211" s="41"/>
      <c r="AD211" s="41"/>
      <c r="AE211" s="41"/>
      <c r="AR211" s="227" t="s">
        <v>186</v>
      </c>
      <c r="AT211" s="227" t="s">
        <v>182</v>
      </c>
      <c r="AU211" s="227" t="s">
        <v>83</v>
      </c>
      <c r="AY211" s="20" t="s">
        <v>180</v>
      </c>
      <c r="BE211" s="228">
        <f>IF(N211="základní",J211,0)</f>
        <v>0</v>
      </c>
      <c r="BF211" s="228">
        <f>IF(N211="snížená",J211,0)</f>
        <v>0</v>
      </c>
      <c r="BG211" s="228">
        <f>IF(N211="zákl. přenesená",J211,0)</f>
        <v>0</v>
      </c>
      <c r="BH211" s="228">
        <f>IF(N211="sníž. přenesená",J211,0)</f>
        <v>0</v>
      </c>
      <c r="BI211" s="228">
        <f>IF(N211="nulová",J211,0)</f>
        <v>0</v>
      </c>
      <c r="BJ211" s="20" t="s">
        <v>81</v>
      </c>
      <c r="BK211" s="228">
        <f>ROUND(I211*H211,2)</f>
        <v>0</v>
      </c>
      <c r="BL211" s="20" t="s">
        <v>186</v>
      </c>
      <c r="BM211" s="227" t="s">
        <v>2446</v>
      </c>
    </row>
    <row r="212" s="2" customFormat="1">
      <c r="A212" s="41"/>
      <c r="B212" s="42"/>
      <c r="C212" s="43"/>
      <c r="D212" s="229" t="s">
        <v>188</v>
      </c>
      <c r="E212" s="43"/>
      <c r="F212" s="230" t="s">
        <v>2447</v>
      </c>
      <c r="G212" s="43"/>
      <c r="H212" s="43"/>
      <c r="I212" s="231"/>
      <c r="J212" s="43"/>
      <c r="K212" s="43"/>
      <c r="L212" s="47"/>
      <c r="M212" s="232"/>
      <c r="N212" s="233"/>
      <c r="O212" s="87"/>
      <c r="P212" s="87"/>
      <c r="Q212" s="87"/>
      <c r="R212" s="87"/>
      <c r="S212" s="87"/>
      <c r="T212" s="88"/>
      <c r="U212" s="41"/>
      <c r="V212" s="41"/>
      <c r="W212" s="41"/>
      <c r="X212" s="41"/>
      <c r="Y212" s="41"/>
      <c r="Z212" s="41"/>
      <c r="AA212" s="41"/>
      <c r="AB212" s="41"/>
      <c r="AC212" s="41"/>
      <c r="AD212" s="41"/>
      <c r="AE212" s="41"/>
      <c r="AT212" s="20" t="s">
        <v>188</v>
      </c>
      <c r="AU212" s="20" t="s">
        <v>83</v>
      </c>
    </row>
    <row r="213" s="2" customFormat="1" ht="24.15" customHeight="1">
      <c r="A213" s="41"/>
      <c r="B213" s="42"/>
      <c r="C213" s="216" t="s">
        <v>369</v>
      </c>
      <c r="D213" s="216" t="s">
        <v>182</v>
      </c>
      <c r="E213" s="217" t="s">
        <v>2448</v>
      </c>
      <c r="F213" s="218" t="s">
        <v>2449</v>
      </c>
      <c r="G213" s="219" t="s">
        <v>122</v>
      </c>
      <c r="H213" s="220">
        <v>7.641</v>
      </c>
      <c r="I213" s="221"/>
      <c r="J213" s="222">
        <f>ROUND(I213*H213,2)</f>
        <v>0</v>
      </c>
      <c r="K213" s="218" t="s">
        <v>185</v>
      </c>
      <c r="L213" s="47"/>
      <c r="M213" s="223" t="s">
        <v>19</v>
      </c>
      <c r="N213" s="224" t="s">
        <v>45</v>
      </c>
      <c r="O213" s="87"/>
      <c r="P213" s="225">
        <f>O213*H213</f>
        <v>0</v>
      </c>
      <c r="Q213" s="225">
        <v>0</v>
      </c>
      <c r="R213" s="225">
        <f>Q213*H213</f>
        <v>0</v>
      </c>
      <c r="S213" s="225">
        <v>0.035000000000000003</v>
      </c>
      <c r="T213" s="226">
        <f>S213*H213</f>
        <v>0.26743500000000003</v>
      </c>
      <c r="U213" s="41"/>
      <c r="V213" s="41"/>
      <c r="W213" s="41"/>
      <c r="X213" s="41"/>
      <c r="Y213" s="41"/>
      <c r="Z213" s="41"/>
      <c r="AA213" s="41"/>
      <c r="AB213" s="41"/>
      <c r="AC213" s="41"/>
      <c r="AD213" s="41"/>
      <c r="AE213" s="41"/>
      <c r="AR213" s="227" t="s">
        <v>186</v>
      </c>
      <c r="AT213" s="227" t="s">
        <v>182</v>
      </c>
      <c r="AU213" s="227" t="s">
        <v>83</v>
      </c>
      <c r="AY213" s="20" t="s">
        <v>180</v>
      </c>
      <c r="BE213" s="228">
        <f>IF(N213="základní",J213,0)</f>
        <v>0</v>
      </c>
      <c r="BF213" s="228">
        <f>IF(N213="snížená",J213,0)</f>
        <v>0</v>
      </c>
      <c r="BG213" s="228">
        <f>IF(N213="zákl. přenesená",J213,0)</f>
        <v>0</v>
      </c>
      <c r="BH213" s="228">
        <f>IF(N213="sníž. přenesená",J213,0)</f>
        <v>0</v>
      </c>
      <c r="BI213" s="228">
        <f>IF(N213="nulová",J213,0)</f>
        <v>0</v>
      </c>
      <c r="BJ213" s="20" t="s">
        <v>81</v>
      </c>
      <c r="BK213" s="228">
        <f>ROUND(I213*H213,2)</f>
        <v>0</v>
      </c>
      <c r="BL213" s="20" t="s">
        <v>186</v>
      </c>
      <c r="BM213" s="227" t="s">
        <v>2450</v>
      </c>
    </row>
    <row r="214" s="2" customFormat="1">
      <c r="A214" s="41"/>
      <c r="B214" s="42"/>
      <c r="C214" s="43"/>
      <c r="D214" s="229" t="s">
        <v>188</v>
      </c>
      <c r="E214" s="43"/>
      <c r="F214" s="230" t="s">
        <v>2451</v>
      </c>
      <c r="G214" s="43"/>
      <c r="H214" s="43"/>
      <c r="I214" s="231"/>
      <c r="J214" s="43"/>
      <c r="K214" s="43"/>
      <c r="L214" s="47"/>
      <c r="M214" s="232"/>
      <c r="N214" s="233"/>
      <c r="O214" s="87"/>
      <c r="P214" s="87"/>
      <c r="Q214" s="87"/>
      <c r="R214" s="87"/>
      <c r="S214" s="87"/>
      <c r="T214" s="88"/>
      <c r="U214" s="41"/>
      <c r="V214" s="41"/>
      <c r="W214" s="41"/>
      <c r="X214" s="41"/>
      <c r="Y214" s="41"/>
      <c r="Z214" s="41"/>
      <c r="AA214" s="41"/>
      <c r="AB214" s="41"/>
      <c r="AC214" s="41"/>
      <c r="AD214" s="41"/>
      <c r="AE214" s="41"/>
      <c r="AT214" s="20" t="s">
        <v>188</v>
      </c>
      <c r="AU214" s="20" t="s">
        <v>83</v>
      </c>
    </row>
    <row r="215" s="13" customFormat="1">
      <c r="A215" s="13"/>
      <c r="B215" s="234"/>
      <c r="C215" s="235"/>
      <c r="D215" s="236" t="s">
        <v>190</v>
      </c>
      <c r="E215" s="237" t="s">
        <v>19</v>
      </c>
      <c r="F215" s="238" t="s">
        <v>2318</v>
      </c>
      <c r="G215" s="235"/>
      <c r="H215" s="237" t="s">
        <v>19</v>
      </c>
      <c r="I215" s="239"/>
      <c r="J215" s="235"/>
      <c r="K215" s="235"/>
      <c r="L215" s="240"/>
      <c r="M215" s="241"/>
      <c r="N215" s="242"/>
      <c r="O215" s="242"/>
      <c r="P215" s="242"/>
      <c r="Q215" s="242"/>
      <c r="R215" s="242"/>
      <c r="S215" s="242"/>
      <c r="T215" s="243"/>
      <c r="U215" s="13"/>
      <c r="V215" s="13"/>
      <c r="W215" s="13"/>
      <c r="X215" s="13"/>
      <c r="Y215" s="13"/>
      <c r="Z215" s="13"/>
      <c r="AA215" s="13"/>
      <c r="AB215" s="13"/>
      <c r="AC215" s="13"/>
      <c r="AD215" s="13"/>
      <c r="AE215" s="13"/>
      <c r="AT215" s="244" t="s">
        <v>190</v>
      </c>
      <c r="AU215" s="244" t="s">
        <v>83</v>
      </c>
      <c r="AV215" s="13" t="s">
        <v>81</v>
      </c>
      <c r="AW215" s="13" t="s">
        <v>34</v>
      </c>
      <c r="AX215" s="13" t="s">
        <v>74</v>
      </c>
      <c r="AY215" s="244" t="s">
        <v>180</v>
      </c>
    </row>
    <row r="216" s="14" customFormat="1">
      <c r="A216" s="14"/>
      <c r="B216" s="245"/>
      <c r="C216" s="246"/>
      <c r="D216" s="236" t="s">
        <v>190</v>
      </c>
      <c r="E216" s="247" t="s">
        <v>19</v>
      </c>
      <c r="F216" s="248" t="s">
        <v>2452</v>
      </c>
      <c r="G216" s="246"/>
      <c r="H216" s="249">
        <v>1.1040000000000001</v>
      </c>
      <c r="I216" s="250"/>
      <c r="J216" s="246"/>
      <c r="K216" s="246"/>
      <c r="L216" s="251"/>
      <c r="M216" s="252"/>
      <c r="N216" s="253"/>
      <c r="O216" s="253"/>
      <c r="P216" s="253"/>
      <c r="Q216" s="253"/>
      <c r="R216" s="253"/>
      <c r="S216" s="253"/>
      <c r="T216" s="254"/>
      <c r="U216" s="14"/>
      <c r="V216" s="14"/>
      <c r="W216" s="14"/>
      <c r="X216" s="14"/>
      <c r="Y216" s="14"/>
      <c r="Z216" s="14"/>
      <c r="AA216" s="14"/>
      <c r="AB216" s="14"/>
      <c r="AC216" s="14"/>
      <c r="AD216" s="14"/>
      <c r="AE216" s="14"/>
      <c r="AT216" s="255" t="s">
        <v>190</v>
      </c>
      <c r="AU216" s="255" t="s">
        <v>83</v>
      </c>
      <c r="AV216" s="14" t="s">
        <v>83</v>
      </c>
      <c r="AW216" s="14" t="s">
        <v>34</v>
      </c>
      <c r="AX216" s="14" t="s">
        <v>74</v>
      </c>
      <c r="AY216" s="255" t="s">
        <v>180</v>
      </c>
    </row>
    <row r="217" s="13" customFormat="1">
      <c r="A217" s="13"/>
      <c r="B217" s="234"/>
      <c r="C217" s="235"/>
      <c r="D217" s="236" t="s">
        <v>190</v>
      </c>
      <c r="E217" s="237" t="s">
        <v>19</v>
      </c>
      <c r="F217" s="238" t="s">
        <v>2441</v>
      </c>
      <c r="G217" s="235"/>
      <c r="H217" s="237" t="s">
        <v>19</v>
      </c>
      <c r="I217" s="239"/>
      <c r="J217" s="235"/>
      <c r="K217" s="235"/>
      <c r="L217" s="240"/>
      <c r="M217" s="241"/>
      <c r="N217" s="242"/>
      <c r="O217" s="242"/>
      <c r="P217" s="242"/>
      <c r="Q217" s="242"/>
      <c r="R217" s="242"/>
      <c r="S217" s="242"/>
      <c r="T217" s="243"/>
      <c r="U217" s="13"/>
      <c r="V217" s="13"/>
      <c r="W217" s="13"/>
      <c r="X217" s="13"/>
      <c r="Y217" s="13"/>
      <c r="Z217" s="13"/>
      <c r="AA217" s="13"/>
      <c r="AB217" s="13"/>
      <c r="AC217" s="13"/>
      <c r="AD217" s="13"/>
      <c r="AE217" s="13"/>
      <c r="AT217" s="244" t="s">
        <v>190</v>
      </c>
      <c r="AU217" s="244" t="s">
        <v>83</v>
      </c>
      <c r="AV217" s="13" t="s">
        <v>81</v>
      </c>
      <c r="AW217" s="13" t="s">
        <v>34</v>
      </c>
      <c r="AX217" s="13" t="s">
        <v>74</v>
      </c>
      <c r="AY217" s="244" t="s">
        <v>180</v>
      </c>
    </row>
    <row r="218" s="14" customFormat="1">
      <c r="A218" s="14"/>
      <c r="B218" s="245"/>
      <c r="C218" s="246"/>
      <c r="D218" s="236" t="s">
        <v>190</v>
      </c>
      <c r="E218" s="247" t="s">
        <v>19</v>
      </c>
      <c r="F218" s="248" t="s">
        <v>2453</v>
      </c>
      <c r="G218" s="246"/>
      <c r="H218" s="249">
        <v>1.661</v>
      </c>
      <c r="I218" s="250"/>
      <c r="J218" s="246"/>
      <c r="K218" s="246"/>
      <c r="L218" s="251"/>
      <c r="M218" s="252"/>
      <c r="N218" s="253"/>
      <c r="O218" s="253"/>
      <c r="P218" s="253"/>
      <c r="Q218" s="253"/>
      <c r="R218" s="253"/>
      <c r="S218" s="253"/>
      <c r="T218" s="254"/>
      <c r="U218" s="14"/>
      <c r="V218" s="14"/>
      <c r="W218" s="14"/>
      <c r="X218" s="14"/>
      <c r="Y218" s="14"/>
      <c r="Z218" s="14"/>
      <c r="AA218" s="14"/>
      <c r="AB218" s="14"/>
      <c r="AC218" s="14"/>
      <c r="AD218" s="14"/>
      <c r="AE218" s="14"/>
      <c r="AT218" s="255" t="s">
        <v>190</v>
      </c>
      <c r="AU218" s="255" t="s">
        <v>83</v>
      </c>
      <c r="AV218" s="14" t="s">
        <v>83</v>
      </c>
      <c r="AW218" s="14" t="s">
        <v>34</v>
      </c>
      <c r="AX218" s="14" t="s">
        <v>74</v>
      </c>
      <c r="AY218" s="255" t="s">
        <v>180</v>
      </c>
    </row>
    <row r="219" s="14" customFormat="1">
      <c r="A219" s="14"/>
      <c r="B219" s="245"/>
      <c r="C219" s="246"/>
      <c r="D219" s="236" t="s">
        <v>190</v>
      </c>
      <c r="E219" s="247" t="s">
        <v>19</v>
      </c>
      <c r="F219" s="248" t="s">
        <v>2454</v>
      </c>
      <c r="G219" s="246"/>
      <c r="H219" s="249">
        <v>4.8760000000000003</v>
      </c>
      <c r="I219" s="250"/>
      <c r="J219" s="246"/>
      <c r="K219" s="246"/>
      <c r="L219" s="251"/>
      <c r="M219" s="252"/>
      <c r="N219" s="253"/>
      <c r="O219" s="253"/>
      <c r="P219" s="253"/>
      <c r="Q219" s="253"/>
      <c r="R219" s="253"/>
      <c r="S219" s="253"/>
      <c r="T219" s="254"/>
      <c r="U219" s="14"/>
      <c r="V219" s="14"/>
      <c r="W219" s="14"/>
      <c r="X219" s="14"/>
      <c r="Y219" s="14"/>
      <c r="Z219" s="14"/>
      <c r="AA219" s="14"/>
      <c r="AB219" s="14"/>
      <c r="AC219" s="14"/>
      <c r="AD219" s="14"/>
      <c r="AE219" s="14"/>
      <c r="AT219" s="255" t="s">
        <v>190</v>
      </c>
      <c r="AU219" s="255" t="s">
        <v>83</v>
      </c>
      <c r="AV219" s="14" t="s">
        <v>83</v>
      </c>
      <c r="AW219" s="14" t="s">
        <v>34</v>
      </c>
      <c r="AX219" s="14" t="s">
        <v>74</v>
      </c>
      <c r="AY219" s="255" t="s">
        <v>180</v>
      </c>
    </row>
    <row r="220" s="15" customFormat="1">
      <c r="A220" s="15"/>
      <c r="B220" s="256"/>
      <c r="C220" s="257"/>
      <c r="D220" s="236" t="s">
        <v>190</v>
      </c>
      <c r="E220" s="258" t="s">
        <v>19</v>
      </c>
      <c r="F220" s="259" t="s">
        <v>227</v>
      </c>
      <c r="G220" s="257"/>
      <c r="H220" s="260">
        <v>7.641</v>
      </c>
      <c r="I220" s="261"/>
      <c r="J220" s="257"/>
      <c r="K220" s="257"/>
      <c r="L220" s="262"/>
      <c r="M220" s="263"/>
      <c r="N220" s="264"/>
      <c r="O220" s="264"/>
      <c r="P220" s="264"/>
      <c r="Q220" s="264"/>
      <c r="R220" s="264"/>
      <c r="S220" s="264"/>
      <c r="T220" s="265"/>
      <c r="U220" s="15"/>
      <c r="V220" s="15"/>
      <c r="W220" s="15"/>
      <c r="X220" s="15"/>
      <c r="Y220" s="15"/>
      <c r="Z220" s="15"/>
      <c r="AA220" s="15"/>
      <c r="AB220" s="15"/>
      <c r="AC220" s="15"/>
      <c r="AD220" s="15"/>
      <c r="AE220" s="15"/>
      <c r="AT220" s="266" t="s">
        <v>190</v>
      </c>
      <c r="AU220" s="266" t="s">
        <v>83</v>
      </c>
      <c r="AV220" s="15" t="s">
        <v>186</v>
      </c>
      <c r="AW220" s="15" t="s">
        <v>34</v>
      </c>
      <c r="AX220" s="15" t="s">
        <v>81</v>
      </c>
      <c r="AY220" s="266" t="s">
        <v>180</v>
      </c>
    </row>
    <row r="221" s="2" customFormat="1" ht="16.5" customHeight="1">
      <c r="A221" s="41"/>
      <c r="B221" s="42"/>
      <c r="C221" s="216" t="s">
        <v>378</v>
      </c>
      <c r="D221" s="216" t="s">
        <v>182</v>
      </c>
      <c r="E221" s="217" t="s">
        <v>2455</v>
      </c>
      <c r="F221" s="218" t="s">
        <v>2456</v>
      </c>
      <c r="G221" s="219" t="s">
        <v>122</v>
      </c>
      <c r="H221" s="220">
        <v>3.5699999999999998</v>
      </c>
      <c r="I221" s="221"/>
      <c r="J221" s="222">
        <f>ROUND(I221*H221,2)</f>
        <v>0</v>
      </c>
      <c r="K221" s="218" t="s">
        <v>202</v>
      </c>
      <c r="L221" s="47"/>
      <c r="M221" s="223" t="s">
        <v>19</v>
      </c>
      <c r="N221" s="224" t="s">
        <v>45</v>
      </c>
      <c r="O221" s="87"/>
      <c r="P221" s="225">
        <f>O221*H221</f>
        <v>0</v>
      </c>
      <c r="Q221" s="225">
        <v>0</v>
      </c>
      <c r="R221" s="225">
        <f>Q221*H221</f>
        <v>0</v>
      </c>
      <c r="S221" s="225">
        <v>1.3999999999999999</v>
      </c>
      <c r="T221" s="226">
        <f>S221*H221</f>
        <v>4.9979999999999993</v>
      </c>
      <c r="U221" s="41"/>
      <c r="V221" s="41"/>
      <c r="W221" s="41"/>
      <c r="X221" s="41"/>
      <c r="Y221" s="41"/>
      <c r="Z221" s="41"/>
      <c r="AA221" s="41"/>
      <c r="AB221" s="41"/>
      <c r="AC221" s="41"/>
      <c r="AD221" s="41"/>
      <c r="AE221" s="41"/>
      <c r="AR221" s="227" t="s">
        <v>279</v>
      </c>
      <c r="AT221" s="227" t="s">
        <v>182</v>
      </c>
      <c r="AU221" s="227" t="s">
        <v>83</v>
      </c>
      <c r="AY221" s="20" t="s">
        <v>180</v>
      </c>
      <c r="BE221" s="228">
        <f>IF(N221="základní",J221,0)</f>
        <v>0</v>
      </c>
      <c r="BF221" s="228">
        <f>IF(N221="snížená",J221,0)</f>
        <v>0</v>
      </c>
      <c r="BG221" s="228">
        <f>IF(N221="zákl. přenesená",J221,0)</f>
        <v>0</v>
      </c>
      <c r="BH221" s="228">
        <f>IF(N221="sníž. přenesená",J221,0)</f>
        <v>0</v>
      </c>
      <c r="BI221" s="228">
        <f>IF(N221="nulová",J221,0)</f>
        <v>0</v>
      </c>
      <c r="BJ221" s="20" t="s">
        <v>81</v>
      </c>
      <c r="BK221" s="228">
        <f>ROUND(I221*H221,2)</f>
        <v>0</v>
      </c>
      <c r="BL221" s="20" t="s">
        <v>279</v>
      </c>
      <c r="BM221" s="227" t="s">
        <v>2457</v>
      </c>
    </row>
    <row r="222" s="14" customFormat="1">
      <c r="A222" s="14"/>
      <c r="B222" s="245"/>
      <c r="C222" s="246"/>
      <c r="D222" s="236" t="s">
        <v>190</v>
      </c>
      <c r="E222" s="247" t="s">
        <v>19</v>
      </c>
      <c r="F222" s="248" t="s">
        <v>2458</v>
      </c>
      <c r="G222" s="246"/>
      <c r="H222" s="249">
        <v>3.5699999999999998</v>
      </c>
      <c r="I222" s="250"/>
      <c r="J222" s="246"/>
      <c r="K222" s="246"/>
      <c r="L222" s="251"/>
      <c r="M222" s="252"/>
      <c r="N222" s="253"/>
      <c r="O222" s="253"/>
      <c r="P222" s="253"/>
      <c r="Q222" s="253"/>
      <c r="R222" s="253"/>
      <c r="S222" s="253"/>
      <c r="T222" s="254"/>
      <c r="U222" s="14"/>
      <c r="V222" s="14"/>
      <c r="W222" s="14"/>
      <c r="X222" s="14"/>
      <c r="Y222" s="14"/>
      <c r="Z222" s="14"/>
      <c r="AA222" s="14"/>
      <c r="AB222" s="14"/>
      <c r="AC222" s="14"/>
      <c r="AD222" s="14"/>
      <c r="AE222" s="14"/>
      <c r="AT222" s="255" t="s">
        <v>190</v>
      </c>
      <c r="AU222" s="255" t="s">
        <v>83</v>
      </c>
      <c r="AV222" s="14" t="s">
        <v>83</v>
      </c>
      <c r="AW222" s="14" t="s">
        <v>34</v>
      </c>
      <c r="AX222" s="14" t="s">
        <v>81</v>
      </c>
      <c r="AY222" s="255" t="s">
        <v>180</v>
      </c>
    </row>
    <row r="223" s="2" customFormat="1" ht="24.15" customHeight="1">
      <c r="A223" s="41"/>
      <c r="B223" s="42"/>
      <c r="C223" s="216" t="s">
        <v>383</v>
      </c>
      <c r="D223" s="216" t="s">
        <v>182</v>
      </c>
      <c r="E223" s="217" t="s">
        <v>2459</v>
      </c>
      <c r="F223" s="218" t="s">
        <v>2460</v>
      </c>
      <c r="G223" s="219" t="s">
        <v>122</v>
      </c>
      <c r="H223" s="220">
        <v>31.989999999999998</v>
      </c>
      <c r="I223" s="221"/>
      <c r="J223" s="222">
        <f>ROUND(I223*H223,2)</f>
        <v>0</v>
      </c>
      <c r="K223" s="218" t="s">
        <v>185</v>
      </c>
      <c r="L223" s="47"/>
      <c r="M223" s="223" t="s">
        <v>19</v>
      </c>
      <c r="N223" s="224" t="s">
        <v>45</v>
      </c>
      <c r="O223" s="87"/>
      <c r="P223" s="225">
        <f>O223*H223</f>
        <v>0</v>
      </c>
      <c r="Q223" s="225">
        <v>0</v>
      </c>
      <c r="R223" s="225">
        <f>Q223*H223</f>
        <v>0</v>
      </c>
      <c r="S223" s="225">
        <v>0.014999999999999999</v>
      </c>
      <c r="T223" s="226">
        <f>S223*H223</f>
        <v>0.47984999999999994</v>
      </c>
      <c r="U223" s="41"/>
      <c r="V223" s="41"/>
      <c r="W223" s="41"/>
      <c r="X223" s="41"/>
      <c r="Y223" s="41"/>
      <c r="Z223" s="41"/>
      <c r="AA223" s="41"/>
      <c r="AB223" s="41"/>
      <c r="AC223" s="41"/>
      <c r="AD223" s="41"/>
      <c r="AE223" s="41"/>
      <c r="AR223" s="227" t="s">
        <v>186</v>
      </c>
      <c r="AT223" s="227" t="s">
        <v>182</v>
      </c>
      <c r="AU223" s="227" t="s">
        <v>83</v>
      </c>
      <c r="AY223" s="20" t="s">
        <v>180</v>
      </c>
      <c r="BE223" s="228">
        <f>IF(N223="základní",J223,0)</f>
        <v>0</v>
      </c>
      <c r="BF223" s="228">
        <f>IF(N223="snížená",J223,0)</f>
        <v>0</v>
      </c>
      <c r="BG223" s="228">
        <f>IF(N223="zákl. přenesená",J223,0)</f>
        <v>0</v>
      </c>
      <c r="BH223" s="228">
        <f>IF(N223="sníž. přenesená",J223,0)</f>
        <v>0</v>
      </c>
      <c r="BI223" s="228">
        <f>IF(N223="nulová",J223,0)</f>
        <v>0</v>
      </c>
      <c r="BJ223" s="20" t="s">
        <v>81</v>
      </c>
      <c r="BK223" s="228">
        <f>ROUND(I223*H223,2)</f>
        <v>0</v>
      </c>
      <c r="BL223" s="20" t="s">
        <v>186</v>
      </c>
      <c r="BM223" s="227" t="s">
        <v>2461</v>
      </c>
    </row>
    <row r="224" s="2" customFormat="1">
      <c r="A224" s="41"/>
      <c r="B224" s="42"/>
      <c r="C224" s="43"/>
      <c r="D224" s="229" t="s">
        <v>188</v>
      </c>
      <c r="E224" s="43"/>
      <c r="F224" s="230" t="s">
        <v>2462</v>
      </c>
      <c r="G224" s="43"/>
      <c r="H224" s="43"/>
      <c r="I224" s="231"/>
      <c r="J224" s="43"/>
      <c r="K224" s="43"/>
      <c r="L224" s="47"/>
      <c r="M224" s="232"/>
      <c r="N224" s="233"/>
      <c r="O224" s="87"/>
      <c r="P224" s="87"/>
      <c r="Q224" s="87"/>
      <c r="R224" s="87"/>
      <c r="S224" s="87"/>
      <c r="T224" s="88"/>
      <c r="U224" s="41"/>
      <c r="V224" s="41"/>
      <c r="W224" s="41"/>
      <c r="X224" s="41"/>
      <c r="Y224" s="41"/>
      <c r="Z224" s="41"/>
      <c r="AA224" s="41"/>
      <c r="AB224" s="41"/>
      <c r="AC224" s="41"/>
      <c r="AD224" s="41"/>
      <c r="AE224" s="41"/>
      <c r="AT224" s="20" t="s">
        <v>188</v>
      </c>
      <c r="AU224" s="20" t="s">
        <v>83</v>
      </c>
    </row>
    <row r="225" s="14" customFormat="1">
      <c r="A225" s="14"/>
      <c r="B225" s="245"/>
      <c r="C225" s="246"/>
      <c r="D225" s="236" t="s">
        <v>190</v>
      </c>
      <c r="E225" s="247" t="s">
        <v>19</v>
      </c>
      <c r="F225" s="248" t="s">
        <v>2463</v>
      </c>
      <c r="G225" s="246"/>
      <c r="H225" s="249">
        <v>41.859999999999999</v>
      </c>
      <c r="I225" s="250"/>
      <c r="J225" s="246"/>
      <c r="K225" s="246"/>
      <c r="L225" s="251"/>
      <c r="M225" s="252"/>
      <c r="N225" s="253"/>
      <c r="O225" s="253"/>
      <c r="P225" s="253"/>
      <c r="Q225" s="253"/>
      <c r="R225" s="253"/>
      <c r="S225" s="253"/>
      <c r="T225" s="254"/>
      <c r="U225" s="14"/>
      <c r="V225" s="14"/>
      <c r="W225" s="14"/>
      <c r="X225" s="14"/>
      <c r="Y225" s="14"/>
      <c r="Z225" s="14"/>
      <c r="AA225" s="14"/>
      <c r="AB225" s="14"/>
      <c r="AC225" s="14"/>
      <c r="AD225" s="14"/>
      <c r="AE225" s="14"/>
      <c r="AT225" s="255" t="s">
        <v>190</v>
      </c>
      <c r="AU225" s="255" t="s">
        <v>83</v>
      </c>
      <c r="AV225" s="14" t="s">
        <v>83</v>
      </c>
      <c r="AW225" s="14" t="s">
        <v>34</v>
      </c>
      <c r="AX225" s="14" t="s">
        <v>74</v>
      </c>
      <c r="AY225" s="255" t="s">
        <v>180</v>
      </c>
    </row>
    <row r="226" s="14" customFormat="1">
      <c r="A226" s="14"/>
      <c r="B226" s="245"/>
      <c r="C226" s="246"/>
      <c r="D226" s="236" t="s">
        <v>190</v>
      </c>
      <c r="E226" s="247" t="s">
        <v>19</v>
      </c>
      <c r="F226" s="248" t="s">
        <v>2464</v>
      </c>
      <c r="G226" s="246"/>
      <c r="H226" s="249">
        <v>-4.3200000000000003</v>
      </c>
      <c r="I226" s="250"/>
      <c r="J226" s="246"/>
      <c r="K226" s="246"/>
      <c r="L226" s="251"/>
      <c r="M226" s="252"/>
      <c r="N226" s="253"/>
      <c r="O226" s="253"/>
      <c r="P226" s="253"/>
      <c r="Q226" s="253"/>
      <c r="R226" s="253"/>
      <c r="S226" s="253"/>
      <c r="T226" s="254"/>
      <c r="U226" s="14"/>
      <c r="V226" s="14"/>
      <c r="W226" s="14"/>
      <c r="X226" s="14"/>
      <c r="Y226" s="14"/>
      <c r="Z226" s="14"/>
      <c r="AA226" s="14"/>
      <c r="AB226" s="14"/>
      <c r="AC226" s="14"/>
      <c r="AD226" s="14"/>
      <c r="AE226" s="14"/>
      <c r="AT226" s="255" t="s">
        <v>190</v>
      </c>
      <c r="AU226" s="255" t="s">
        <v>83</v>
      </c>
      <c r="AV226" s="14" t="s">
        <v>83</v>
      </c>
      <c r="AW226" s="14" t="s">
        <v>34</v>
      </c>
      <c r="AX226" s="14" t="s">
        <v>74</v>
      </c>
      <c r="AY226" s="255" t="s">
        <v>180</v>
      </c>
    </row>
    <row r="227" s="14" customFormat="1">
      <c r="A227" s="14"/>
      <c r="B227" s="245"/>
      <c r="C227" s="246"/>
      <c r="D227" s="236" t="s">
        <v>190</v>
      </c>
      <c r="E227" s="247" t="s">
        <v>19</v>
      </c>
      <c r="F227" s="248" t="s">
        <v>2465</v>
      </c>
      <c r="G227" s="246"/>
      <c r="H227" s="249">
        <v>-2.3999999999999999</v>
      </c>
      <c r="I227" s="250"/>
      <c r="J227" s="246"/>
      <c r="K227" s="246"/>
      <c r="L227" s="251"/>
      <c r="M227" s="252"/>
      <c r="N227" s="253"/>
      <c r="O227" s="253"/>
      <c r="P227" s="253"/>
      <c r="Q227" s="253"/>
      <c r="R227" s="253"/>
      <c r="S227" s="253"/>
      <c r="T227" s="254"/>
      <c r="U227" s="14"/>
      <c r="V227" s="14"/>
      <c r="W227" s="14"/>
      <c r="X227" s="14"/>
      <c r="Y227" s="14"/>
      <c r="Z227" s="14"/>
      <c r="AA227" s="14"/>
      <c r="AB227" s="14"/>
      <c r="AC227" s="14"/>
      <c r="AD227" s="14"/>
      <c r="AE227" s="14"/>
      <c r="AT227" s="255" t="s">
        <v>190</v>
      </c>
      <c r="AU227" s="255" t="s">
        <v>83</v>
      </c>
      <c r="AV227" s="14" t="s">
        <v>83</v>
      </c>
      <c r="AW227" s="14" t="s">
        <v>34</v>
      </c>
      <c r="AX227" s="14" t="s">
        <v>74</v>
      </c>
      <c r="AY227" s="255" t="s">
        <v>180</v>
      </c>
    </row>
    <row r="228" s="14" customFormat="1">
      <c r="A228" s="14"/>
      <c r="B228" s="245"/>
      <c r="C228" s="246"/>
      <c r="D228" s="236" t="s">
        <v>190</v>
      </c>
      <c r="E228" s="247" t="s">
        <v>19</v>
      </c>
      <c r="F228" s="248" t="s">
        <v>2466</v>
      </c>
      <c r="G228" s="246"/>
      <c r="H228" s="249">
        <v>-2.1059999999999999</v>
      </c>
      <c r="I228" s="250"/>
      <c r="J228" s="246"/>
      <c r="K228" s="246"/>
      <c r="L228" s="251"/>
      <c r="M228" s="252"/>
      <c r="N228" s="253"/>
      <c r="O228" s="253"/>
      <c r="P228" s="253"/>
      <c r="Q228" s="253"/>
      <c r="R228" s="253"/>
      <c r="S228" s="253"/>
      <c r="T228" s="254"/>
      <c r="U228" s="14"/>
      <c r="V228" s="14"/>
      <c r="W228" s="14"/>
      <c r="X228" s="14"/>
      <c r="Y228" s="14"/>
      <c r="Z228" s="14"/>
      <c r="AA228" s="14"/>
      <c r="AB228" s="14"/>
      <c r="AC228" s="14"/>
      <c r="AD228" s="14"/>
      <c r="AE228" s="14"/>
      <c r="AT228" s="255" t="s">
        <v>190</v>
      </c>
      <c r="AU228" s="255" t="s">
        <v>83</v>
      </c>
      <c r="AV228" s="14" t="s">
        <v>83</v>
      </c>
      <c r="AW228" s="14" t="s">
        <v>34</v>
      </c>
      <c r="AX228" s="14" t="s">
        <v>74</v>
      </c>
      <c r="AY228" s="255" t="s">
        <v>180</v>
      </c>
    </row>
    <row r="229" s="14" customFormat="1">
      <c r="A229" s="14"/>
      <c r="B229" s="245"/>
      <c r="C229" s="246"/>
      <c r="D229" s="236" t="s">
        <v>190</v>
      </c>
      <c r="E229" s="247" t="s">
        <v>19</v>
      </c>
      <c r="F229" s="248" t="s">
        <v>2467</v>
      </c>
      <c r="G229" s="246"/>
      <c r="H229" s="249">
        <v>-1.044</v>
      </c>
      <c r="I229" s="250"/>
      <c r="J229" s="246"/>
      <c r="K229" s="246"/>
      <c r="L229" s="251"/>
      <c r="M229" s="252"/>
      <c r="N229" s="253"/>
      <c r="O229" s="253"/>
      <c r="P229" s="253"/>
      <c r="Q229" s="253"/>
      <c r="R229" s="253"/>
      <c r="S229" s="253"/>
      <c r="T229" s="254"/>
      <c r="U229" s="14"/>
      <c r="V229" s="14"/>
      <c r="W229" s="14"/>
      <c r="X229" s="14"/>
      <c r="Y229" s="14"/>
      <c r="Z229" s="14"/>
      <c r="AA229" s="14"/>
      <c r="AB229" s="14"/>
      <c r="AC229" s="14"/>
      <c r="AD229" s="14"/>
      <c r="AE229" s="14"/>
      <c r="AT229" s="255" t="s">
        <v>190</v>
      </c>
      <c r="AU229" s="255" t="s">
        <v>83</v>
      </c>
      <c r="AV229" s="14" t="s">
        <v>83</v>
      </c>
      <c r="AW229" s="14" t="s">
        <v>34</v>
      </c>
      <c r="AX229" s="14" t="s">
        <v>74</v>
      </c>
      <c r="AY229" s="255" t="s">
        <v>180</v>
      </c>
    </row>
    <row r="230" s="15" customFormat="1">
      <c r="A230" s="15"/>
      <c r="B230" s="256"/>
      <c r="C230" s="257"/>
      <c r="D230" s="236" t="s">
        <v>190</v>
      </c>
      <c r="E230" s="258" t="s">
        <v>19</v>
      </c>
      <c r="F230" s="259" t="s">
        <v>227</v>
      </c>
      <c r="G230" s="257"/>
      <c r="H230" s="260">
        <v>31.989999999999998</v>
      </c>
      <c r="I230" s="261"/>
      <c r="J230" s="257"/>
      <c r="K230" s="257"/>
      <c r="L230" s="262"/>
      <c r="M230" s="263"/>
      <c r="N230" s="264"/>
      <c r="O230" s="264"/>
      <c r="P230" s="264"/>
      <c r="Q230" s="264"/>
      <c r="R230" s="264"/>
      <c r="S230" s="264"/>
      <c r="T230" s="265"/>
      <c r="U230" s="15"/>
      <c r="V230" s="15"/>
      <c r="W230" s="15"/>
      <c r="X230" s="15"/>
      <c r="Y230" s="15"/>
      <c r="Z230" s="15"/>
      <c r="AA230" s="15"/>
      <c r="AB230" s="15"/>
      <c r="AC230" s="15"/>
      <c r="AD230" s="15"/>
      <c r="AE230" s="15"/>
      <c r="AT230" s="266" t="s">
        <v>190</v>
      </c>
      <c r="AU230" s="266" t="s">
        <v>83</v>
      </c>
      <c r="AV230" s="15" t="s">
        <v>186</v>
      </c>
      <c r="AW230" s="15" t="s">
        <v>34</v>
      </c>
      <c r="AX230" s="15" t="s">
        <v>81</v>
      </c>
      <c r="AY230" s="266" t="s">
        <v>180</v>
      </c>
    </row>
    <row r="231" s="2" customFormat="1" ht="24.15" customHeight="1">
      <c r="A231" s="41"/>
      <c r="B231" s="42"/>
      <c r="C231" s="216" t="s">
        <v>389</v>
      </c>
      <c r="D231" s="216" t="s">
        <v>182</v>
      </c>
      <c r="E231" s="217" t="s">
        <v>2468</v>
      </c>
      <c r="F231" s="218" t="s">
        <v>2469</v>
      </c>
      <c r="G231" s="219" t="s">
        <v>122</v>
      </c>
      <c r="H231" s="220">
        <v>4.1799999999999997</v>
      </c>
      <c r="I231" s="221"/>
      <c r="J231" s="222">
        <f>ROUND(I231*H231,2)</f>
        <v>0</v>
      </c>
      <c r="K231" s="218" t="s">
        <v>185</v>
      </c>
      <c r="L231" s="47"/>
      <c r="M231" s="223" t="s">
        <v>19</v>
      </c>
      <c r="N231" s="224" t="s">
        <v>45</v>
      </c>
      <c r="O231" s="87"/>
      <c r="P231" s="225">
        <f>O231*H231</f>
        <v>0</v>
      </c>
      <c r="Q231" s="225">
        <v>0</v>
      </c>
      <c r="R231" s="225">
        <f>Q231*H231</f>
        <v>0</v>
      </c>
      <c r="S231" s="225">
        <v>0.075999999999999998</v>
      </c>
      <c r="T231" s="226">
        <f>S231*H231</f>
        <v>0.31767999999999996</v>
      </c>
      <c r="U231" s="41"/>
      <c r="V231" s="41"/>
      <c r="W231" s="41"/>
      <c r="X231" s="41"/>
      <c r="Y231" s="41"/>
      <c r="Z231" s="41"/>
      <c r="AA231" s="41"/>
      <c r="AB231" s="41"/>
      <c r="AC231" s="41"/>
      <c r="AD231" s="41"/>
      <c r="AE231" s="41"/>
      <c r="AR231" s="227" t="s">
        <v>186</v>
      </c>
      <c r="AT231" s="227" t="s">
        <v>182</v>
      </c>
      <c r="AU231" s="227" t="s">
        <v>83</v>
      </c>
      <c r="AY231" s="20" t="s">
        <v>180</v>
      </c>
      <c r="BE231" s="228">
        <f>IF(N231="základní",J231,0)</f>
        <v>0</v>
      </c>
      <c r="BF231" s="228">
        <f>IF(N231="snížená",J231,0)</f>
        <v>0</v>
      </c>
      <c r="BG231" s="228">
        <f>IF(N231="zákl. přenesená",J231,0)</f>
        <v>0</v>
      </c>
      <c r="BH231" s="228">
        <f>IF(N231="sníž. přenesená",J231,0)</f>
        <v>0</v>
      </c>
      <c r="BI231" s="228">
        <f>IF(N231="nulová",J231,0)</f>
        <v>0</v>
      </c>
      <c r="BJ231" s="20" t="s">
        <v>81</v>
      </c>
      <c r="BK231" s="228">
        <f>ROUND(I231*H231,2)</f>
        <v>0</v>
      </c>
      <c r="BL231" s="20" t="s">
        <v>186</v>
      </c>
      <c r="BM231" s="227" t="s">
        <v>2470</v>
      </c>
    </row>
    <row r="232" s="2" customFormat="1">
      <c r="A232" s="41"/>
      <c r="B232" s="42"/>
      <c r="C232" s="43"/>
      <c r="D232" s="229" t="s">
        <v>188</v>
      </c>
      <c r="E232" s="43"/>
      <c r="F232" s="230" t="s">
        <v>2471</v>
      </c>
      <c r="G232" s="43"/>
      <c r="H232" s="43"/>
      <c r="I232" s="231"/>
      <c r="J232" s="43"/>
      <c r="K232" s="43"/>
      <c r="L232" s="47"/>
      <c r="M232" s="232"/>
      <c r="N232" s="233"/>
      <c r="O232" s="87"/>
      <c r="P232" s="87"/>
      <c r="Q232" s="87"/>
      <c r="R232" s="87"/>
      <c r="S232" s="87"/>
      <c r="T232" s="88"/>
      <c r="U232" s="41"/>
      <c r="V232" s="41"/>
      <c r="W232" s="41"/>
      <c r="X232" s="41"/>
      <c r="Y232" s="41"/>
      <c r="Z232" s="41"/>
      <c r="AA232" s="41"/>
      <c r="AB232" s="41"/>
      <c r="AC232" s="41"/>
      <c r="AD232" s="41"/>
      <c r="AE232" s="41"/>
      <c r="AT232" s="20" t="s">
        <v>188</v>
      </c>
      <c r="AU232" s="20" t="s">
        <v>83</v>
      </c>
    </row>
    <row r="233" s="13" customFormat="1">
      <c r="A233" s="13"/>
      <c r="B233" s="234"/>
      <c r="C233" s="235"/>
      <c r="D233" s="236" t="s">
        <v>190</v>
      </c>
      <c r="E233" s="237" t="s">
        <v>19</v>
      </c>
      <c r="F233" s="238" t="s">
        <v>2472</v>
      </c>
      <c r="G233" s="235"/>
      <c r="H233" s="237" t="s">
        <v>19</v>
      </c>
      <c r="I233" s="239"/>
      <c r="J233" s="235"/>
      <c r="K233" s="235"/>
      <c r="L233" s="240"/>
      <c r="M233" s="241"/>
      <c r="N233" s="242"/>
      <c r="O233" s="242"/>
      <c r="P233" s="242"/>
      <c r="Q233" s="242"/>
      <c r="R233" s="242"/>
      <c r="S233" s="242"/>
      <c r="T233" s="243"/>
      <c r="U233" s="13"/>
      <c r="V233" s="13"/>
      <c r="W233" s="13"/>
      <c r="X233" s="13"/>
      <c r="Y233" s="13"/>
      <c r="Z233" s="13"/>
      <c r="AA233" s="13"/>
      <c r="AB233" s="13"/>
      <c r="AC233" s="13"/>
      <c r="AD233" s="13"/>
      <c r="AE233" s="13"/>
      <c r="AT233" s="244" t="s">
        <v>190</v>
      </c>
      <c r="AU233" s="244" t="s">
        <v>83</v>
      </c>
      <c r="AV233" s="13" t="s">
        <v>81</v>
      </c>
      <c r="AW233" s="13" t="s">
        <v>34</v>
      </c>
      <c r="AX233" s="13" t="s">
        <v>74</v>
      </c>
      <c r="AY233" s="244" t="s">
        <v>180</v>
      </c>
    </row>
    <row r="234" s="14" customFormat="1">
      <c r="A234" s="14"/>
      <c r="B234" s="245"/>
      <c r="C234" s="246"/>
      <c r="D234" s="236" t="s">
        <v>190</v>
      </c>
      <c r="E234" s="247" t="s">
        <v>19</v>
      </c>
      <c r="F234" s="248" t="s">
        <v>2473</v>
      </c>
      <c r="G234" s="246"/>
      <c r="H234" s="249">
        <v>3.04</v>
      </c>
      <c r="I234" s="250"/>
      <c r="J234" s="246"/>
      <c r="K234" s="246"/>
      <c r="L234" s="251"/>
      <c r="M234" s="252"/>
      <c r="N234" s="253"/>
      <c r="O234" s="253"/>
      <c r="P234" s="253"/>
      <c r="Q234" s="253"/>
      <c r="R234" s="253"/>
      <c r="S234" s="253"/>
      <c r="T234" s="254"/>
      <c r="U234" s="14"/>
      <c r="V234" s="14"/>
      <c r="W234" s="14"/>
      <c r="X234" s="14"/>
      <c r="Y234" s="14"/>
      <c r="Z234" s="14"/>
      <c r="AA234" s="14"/>
      <c r="AB234" s="14"/>
      <c r="AC234" s="14"/>
      <c r="AD234" s="14"/>
      <c r="AE234" s="14"/>
      <c r="AT234" s="255" t="s">
        <v>190</v>
      </c>
      <c r="AU234" s="255" t="s">
        <v>83</v>
      </c>
      <c r="AV234" s="14" t="s">
        <v>83</v>
      </c>
      <c r="AW234" s="14" t="s">
        <v>34</v>
      </c>
      <c r="AX234" s="14" t="s">
        <v>74</v>
      </c>
      <c r="AY234" s="255" t="s">
        <v>180</v>
      </c>
    </row>
    <row r="235" s="14" customFormat="1">
      <c r="A235" s="14"/>
      <c r="B235" s="245"/>
      <c r="C235" s="246"/>
      <c r="D235" s="236" t="s">
        <v>190</v>
      </c>
      <c r="E235" s="247" t="s">
        <v>19</v>
      </c>
      <c r="F235" s="248" t="s">
        <v>2474</v>
      </c>
      <c r="G235" s="246"/>
      <c r="H235" s="249">
        <v>1.1399999999999999</v>
      </c>
      <c r="I235" s="250"/>
      <c r="J235" s="246"/>
      <c r="K235" s="246"/>
      <c r="L235" s="251"/>
      <c r="M235" s="252"/>
      <c r="N235" s="253"/>
      <c r="O235" s="253"/>
      <c r="P235" s="253"/>
      <c r="Q235" s="253"/>
      <c r="R235" s="253"/>
      <c r="S235" s="253"/>
      <c r="T235" s="254"/>
      <c r="U235" s="14"/>
      <c r="V235" s="14"/>
      <c r="W235" s="14"/>
      <c r="X235" s="14"/>
      <c r="Y235" s="14"/>
      <c r="Z235" s="14"/>
      <c r="AA235" s="14"/>
      <c r="AB235" s="14"/>
      <c r="AC235" s="14"/>
      <c r="AD235" s="14"/>
      <c r="AE235" s="14"/>
      <c r="AT235" s="255" t="s">
        <v>190</v>
      </c>
      <c r="AU235" s="255" t="s">
        <v>83</v>
      </c>
      <c r="AV235" s="14" t="s">
        <v>83</v>
      </c>
      <c r="AW235" s="14" t="s">
        <v>34</v>
      </c>
      <c r="AX235" s="14" t="s">
        <v>74</v>
      </c>
      <c r="AY235" s="255" t="s">
        <v>180</v>
      </c>
    </row>
    <row r="236" s="15" customFormat="1">
      <c r="A236" s="15"/>
      <c r="B236" s="256"/>
      <c r="C236" s="257"/>
      <c r="D236" s="236" t="s">
        <v>190</v>
      </c>
      <c r="E236" s="258" t="s">
        <v>19</v>
      </c>
      <c r="F236" s="259" t="s">
        <v>227</v>
      </c>
      <c r="G236" s="257"/>
      <c r="H236" s="260">
        <v>4.1799999999999997</v>
      </c>
      <c r="I236" s="261"/>
      <c r="J236" s="257"/>
      <c r="K236" s="257"/>
      <c r="L236" s="262"/>
      <c r="M236" s="263"/>
      <c r="N236" s="264"/>
      <c r="O236" s="264"/>
      <c r="P236" s="264"/>
      <c r="Q236" s="264"/>
      <c r="R236" s="264"/>
      <c r="S236" s="264"/>
      <c r="T236" s="265"/>
      <c r="U236" s="15"/>
      <c r="V236" s="15"/>
      <c r="W236" s="15"/>
      <c r="X236" s="15"/>
      <c r="Y236" s="15"/>
      <c r="Z236" s="15"/>
      <c r="AA236" s="15"/>
      <c r="AB236" s="15"/>
      <c r="AC236" s="15"/>
      <c r="AD236" s="15"/>
      <c r="AE236" s="15"/>
      <c r="AT236" s="266" t="s">
        <v>190</v>
      </c>
      <c r="AU236" s="266" t="s">
        <v>83</v>
      </c>
      <c r="AV236" s="15" t="s">
        <v>186</v>
      </c>
      <c r="AW236" s="15" t="s">
        <v>34</v>
      </c>
      <c r="AX236" s="15" t="s">
        <v>81</v>
      </c>
      <c r="AY236" s="266" t="s">
        <v>180</v>
      </c>
    </row>
    <row r="237" s="2" customFormat="1" ht="21.75" customHeight="1">
      <c r="A237" s="41"/>
      <c r="B237" s="42"/>
      <c r="C237" s="216" t="s">
        <v>394</v>
      </c>
      <c r="D237" s="216" t="s">
        <v>182</v>
      </c>
      <c r="E237" s="217" t="s">
        <v>2475</v>
      </c>
      <c r="F237" s="218" t="s">
        <v>2476</v>
      </c>
      <c r="G237" s="219" t="s">
        <v>122</v>
      </c>
      <c r="H237" s="220">
        <v>9.9900000000000002</v>
      </c>
      <c r="I237" s="221"/>
      <c r="J237" s="222">
        <f>ROUND(I237*H237,2)</f>
        <v>0</v>
      </c>
      <c r="K237" s="218" t="s">
        <v>185</v>
      </c>
      <c r="L237" s="47"/>
      <c r="M237" s="223" t="s">
        <v>19</v>
      </c>
      <c r="N237" s="224" t="s">
        <v>45</v>
      </c>
      <c r="O237" s="87"/>
      <c r="P237" s="225">
        <f>O237*H237</f>
        <v>0</v>
      </c>
      <c r="Q237" s="225">
        <v>0</v>
      </c>
      <c r="R237" s="225">
        <f>Q237*H237</f>
        <v>0</v>
      </c>
      <c r="S237" s="225">
        <v>0.050999999999999997</v>
      </c>
      <c r="T237" s="226">
        <f>S237*H237</f>
        <v>0.50949</v>
      </c>
      <c r="U237" s="41"/>
      <c r="V237" s="41"/>
      <c r="W237" s="41"/>
      <c r="X237" s="41"/>
      <c r="Y237" s="41"/>
      <c r="Z237" s="41"/>
      <c r="AA237" s="41"/>
      <c r="AB237" s="41"/>
      <c r="AC237" s="41"/>
      <c r="AD237" s="41"/>
      <c r="AE237" s="41"/>
      <c r="AR237" s="227" t="s">
        <v>186</v>
      </c>
      <c r="AT237" s="227" t="s">
        <v>182</v>
      </c>
      <c r="AU237" s="227" t="s">
        <v>83</v>
      </c>
      <c r="AY237" s="20" t="s">
        <v>180</v>
      </c>
      <c r="BE237" s="228">
        <f>IF(N237="základní",J237,0)</f>
        <v>0</v>
      </c>
      <c r="BF237" s="228">
        <f>IF(N237="snížená",J237,0)</f>
        <v>0</v>
      </c>
      <c r="BG237" s="228">
        <f>IF(N237="zákl. přenesená",J237,0)</f>
        <v>0</v>
      </c>
      <c r="BH237" s="228">
        <f>IF(N237="sníž. přenesená",J237,0)</f>
        <v>0</v>
      </c>
      <c r="BI237" s="228">
        <f>IF(N237="nulová",J237,0)</f>
        <v>0</v>
      </c>
      <c r="BJ237" s="20" t="s">
        <v>81</v>
      </c>
      <c r="BK237" s="228">
        <f>ROUND(I237*H237,2)</f>
        <v>0</v>
      </c>
      <c r="BL237" s="20" t="s">
        <v>186</v>
      </c>
      <c r="BM237" s="227" t="s">
        <v>2477</v>
      </c>
    </row>
    <row r="238" s="2" customFormat="1">
      <c r="A238" s="41"/>
      <c r="B238" s="42"/>
      <c r="C238" s="43"/>
      <c r="D238" s="229" t="s">
        <v>188</v>
      </c>
      <c r="E238" s="43"/>
      <c r="F238" s="230" t="s">
        <v>2478</v>
      </c>
      <c r="G238" s="43"/>
      <c r="H238" s="43"/>
      <c r="I238" s="231"/>
      <c r="J238" s="43"/>
      <c r="K238" s="43"/>
      <c r="L238" s="47"/>
      <c r="M238" s="232"/>
      <c r="N238" s="233"/>
      <c r="O238" s="87"/>
      <c r="P238" s="87"/>
      <c r="Q238" s="87"/>
      <c r="R238" s="87"/>
      <c r="S238" s="87"/>
      <c r="T238" s="88"/>
      <c r="U238" s="41"/>
      <c r="V238" s="41"/>
      <c r="W238" s="41"/>
      <c r="X238" s="41"/>
      <c r="Y238" s="41"/>
      <c r="Z238" s="41"/>
      <c r="AA238" s="41"/>
      <c r="AB238" s="41"/>
      <c r="AC238" s="41"/>
      <c r="AD238" s="41"/>
      <c r="AE238" s="41"/>
      <c r="AT238" s="20" t="s">
        <v>188</v>
      </c>
      <c r="AU238" s="20" t="s">
        <v>83</v>
      </c>
    </row>
    <row r="239" s="14" customFormat="1">
      <c r="A239" s="14"/>
      <c r="B239" s="245"/>
      <c r="C239" s="246"/>
      <c r="D239" s="236" t="s">
        <v>190</v>
      </c>
      <c r="E239" s="247" t="s">
        <v>19</v>
      </c>
      <c r="F239" s="248" t="s">
        <v>2479</v>
      </c>
      <c r="G239" s="246"/>
      <c r="H239" s="249">
        <v>6.4800000000000004</v>
      </c>
      <c r="I239" s="250"/>
      <c r="J239" s="246"/>
      <c r="K239" s="246"/>
      <c r="L239" s="251"/>
      <c r="M239" s="252"/>
      <c r="N239" s="253"/>
      <c r="O239" s="253"/>
      <c r="P239" s="253"/>
      <c r="Q239" s="253"/>
      <c r="R239" s="253"/>
      <c r="S239" s="253"/>
      <c r="T239" s="254"/>
      <c r="U239" s="14"/>
      <c r="V239" s="14"/>
      <c r="W239" s="14"/>
      <c r="X239" s="14"/>
      <c r="Y239" s="14"/>
      <c r="Z239" s="14"/>
      <c r="AA239" s="14"/>
      <c r="AB239" s="14"/>
      <c r="AC239" s="14"/>
      <c r="AD239" s="14"/>
      <c r="AE239" s="14"/>
      <c r="AT239" s="255" t="s">
        <v>190</v>
      </c>
      <c r="AU239" s="255" t="s">
        <v>83</v>
      </c>
      <c r="AV239" s="14" t="s">
        <v>83</v>
      </c>
      <c r="AW239" s="14" t="s">
        <v>34</v>
      </c>
      <c r="AX239" s="14" t="s">
        <v>74</v>
      </c>
      <c r="AY239" s="255" t="s">
        <v>180</v>
      </c>
    </row>
    <row r="240" s="14" customFormat="1">
      <c r="A240" s="14"/>
      <c r="B240" s="245"/>
      <c r="C240" s="246"/>
      <c r="D240" s="236" t="s">
        <v>190</v>
      </c>
      <c r="E240" s="247" t="s">
        <v>19</v>
      </c>
      <c r="F240" s="248" t="s">
        <v>2346</v>
      </c>
      <c r="G240" s="246"/>
      <c r="H240" s="249">
        <v>0.35999999999999999</v>
      </c>
      <c r="I240" s="250"/>
      <c r="J240" s="246"/>
      <c r="K240" s="246"/>
      <c r="L240" s="251"/>
      <c r="M240" s="252"/>
      <c r="N240" s="253"/>
      <c r="O240" s="253"/>
      <c r="P240" s="253"/>
      <c r="Q240" s="253"/>
      <c r="R240" s="253"/>
      <c r="S240" s="253"/>
      <c r="T240" s="254"/>
      <c r="U240" s="14"/>
      <c r="V240" s="14"/>
      <c r="W240" s="14"/>
      <c r="X240" s="14"/>
      <c r="Y240" s="14"/>
      <c r="Z240" s="14"/>
      <c r="AA240" s="14"/>
      <c r="AB240" s="14"/>
      <c r="AC240" s="14"/>
      <c r="AD240" s="14"/>
      <c r="AE240" s="14"/>
      <c r="AT240" s="255" t="s">
        <v>190</v>
      </c>
      <c r="AU240" s="255" t="s">
        <v>83</v>
      </c>
      <c r="AV240" s="14" t="s">
        <v>83</v>
      </c>
      <c r="AW240" s="14" t="s">
        <v>34</v>
      </c>
      <c r="AX240" s="14" t="s">
        <v>74</v>
      </c>
      <c r="AY240" s="255" t="s">
        <v>180</v>
      </c>
    </row>
    <row r="241" s="14" customFormat="1">
      <c r="A241" s="14"/>
      <c r="B241" s="245"/>
      <c r="C241" s="246"/>
      <c r="D241" s="236" t="s">
        <v>190</v>
      </c>
      <c r="E241" s="247" t="s">
        <v>19</v>
      </c>
      <c r="F241" s="248" t="s">
        <v>2480</v>
      </c>
      <c r="G241" s="246"/>
      <c r="H241" s="249">
        <v>2.1059999999999999</v>
      </c>
      <c r="I241" s="250"/>
      <c r="J241" s="246"/>
      <c r="K241" s="246"/>
      <c r="L241" s="251"/>
      <c r="M241" s="252"/>
      <c r="N241" s="253"/>
      <c r="O241" s="253"/>
      <c r="P241" s="253"/>
      <c r="Q241" s="253"/>
      <c r="R241" s="253"/>
      <c r="S241" s="253"/>
      <c r="T241" s="254"/>
      <c r="U241" s="14"/>
      <c r="V241" s="14"/>
      <c r="W241" s="14"/>
      <c r="X241" s="14"/>
      <c r="Y241" s="14"/>
      <c r="Z241" s="14"/>
      <c r="AA241" s="14"/>
      <c r="AB241" s="14"/>
      <c r="AC241" s="14"/>
      <c r="AD241" s="14"/>
      <c r="AE241" s="14"/>
      <c r="AT241" s="255" t="s">
        <v>190</v>
      </c>
      <c r="AU241" s="255" t="s">
        <v>83</v>
      </c>
      <c r="AV241" s="14" t="s">
        <v>83</v>
      </c>
      <c r="AW241" s="14" t="s">
        <v>34</v>
      </c>
      <c r="AX241" s="14" t="s">
        <v>74</v>
      </c>
      <c r="AY241" s="255" t="s">
        <v>180</v>
      </c>
    </row>
    <row r="242" s="14" customFormat="1">
      <c r="A242" s="14"/>
      <c r="B242" s="245"/>
      <c r="C242" s="246"/>
      <c r="D242" s="236" t="s">
        <v>190</v>
      </c>
      <c r="E242" s="247" t="s">
        <v>19</v>
      </c>
      <c r="F242" s="248" t="s">
        <v>2345</v>
      </c>
      <c r="G242" s="246"/>
      <c r="H242" s="249">
        <v>1.044</v>
      </c>
      <c r="I242" s="250"/>
      <c r="J242" s="246"/>
      <c r="K242" s="246"/>
      <c r="L242" s="251"/>
      <c r="M242" s="252"/>
      <c r="N242" s="253"/>
      <c r="O242" s="253"/>
      <c r="P242" s="253"/>
      <c r="Q242" s="253"/>
      <c r="R242" s="253"/>
      <c r="S242" s="253"/>
      <c r="T242" s="254"/>
      <c r="U242" s="14"/>
      <c r="V242" s="14"/>
      <c r="W242" s="14"/>
      <c r="X242" s="14"/>
      <c r="Y242" s="14"/>
      <c r="Z242" s="14"/>
      <c r="AA242" s="14"/>
      <c r="AB242" s="14"/>
      <c r="AC242" s="14"/>
      <c r="AD242" s="14"/>
      <c r="AE242" s="14"/>
      <c r="AT242" s="255" t="s">
        <v>190</v>
      </c>
      <c r="AU242" s="255" t="s">
        <v>83</v>
      </c>
      <c r="AV242" s="14" t="s">
        <v>83</v>
      </c>
      <c r="AW242" s="14" t="s">
        <v>34</v>
      </c>
      <c r="AX242" s="14" t="s">
        <v>74</v>
      </c>
      <c r="AY242" s="255" t="s">
        <v>180</v>
      </c>
    </row>
    <row r="243" s="15" customFormat="1">
      <c r="A243" s="15"/>
      <c r="B243" s="256"/>
      <c r="C243" s="257"/>
      <c r="D243" s="236" t="s">
        <v>190</v>
      </c>
      <c r="E243" s="258" t="s">
        <v>19</v>
      </c>
      <c r="F243" s="259" t="s">
        <v>227</v>
      </c>
      <c r="G243" s="257"/>
      <c r="H243" s="260">
        <v>9.990000000000002</v>
      </c>
      <c r="I243" s="261"/>
      <c r="J243" s="257"/>
      <c r="K243" s="257"/>
      <c r="L243" s="262"/>
      <c r="M243" s="263"/>
      <c r="N243" s="264"/>
      <c r="O243" s="264"/>
      <c r="P243" s="264"/>
      <c r="Q243" s="264"/>
      <c r="R243" s="264"/>
      <c r="S243" s="264"/>
      <c r="T243" s="265"/>
      <c r="U243" s="15"/>
      <c r="V243" s="15"/>
      <c r="W243" s="15"/>
      <c r="X243" s="15"/>
      <c r="Y243" s="15"/>
      <c r="Z243" s="15"/>
      <c r="AA243" s="15"/>
      <c r="AB243" s="15"/>
      <c r="AC243" s="15"/>
      <c r="AD243" s="15"/>
      <c r="AE243" s="15"/>
      <c r="AT243" s="266" t="s">
        <v>190</v>
      </c>
      <c r="AU243" s="266" t="s">
        <v>83</v>
      </c>
      <c r="AV243" s="15" t="s">
        <v>186</v>
      </c>
      <c r="AW243" s="15" t="s">
        <v>34</v>
      </c>
      <c r="AX243" s="15" t="s">
        <v>81</v>
      </c>
      <c r="AY243" s="266" t="s">
        <v>180</v>
      </c>
    </row>
    <row r="244" s="2" customFormat="1" ht="21.75" customHeight="1">
      <c r="A244" s="41"/>
      <c r="B244" s="42"/>
      <c r="C244" s="216" t="s">
        <v>409</v>
      </c>
      <c r="D244" s="216" t="s">
        <v>182</v>
      </c>
      <c r="E244" s="217" t="s">
        <v>2481</v>
      </c>
      <c r="F244" s="218" t="s">
        <v>2482</v>
      </c>
      <c r="G244" s="219" t="s">
        <v>122</v>
      </c>
      <c r="H244" s="220">
        <v>2.3999999999999999</v>
      </c>
      <c r="I244" s="221"/>
      <c r="J244" s="222">
        <f>ROUND(I244*H244,2)</f>
        <v>0</v>
      </c>
      <c r="K244" s="218" t="s">
        <v>185</v>
      </c>
      <c r="L244" s="47"/>
      <c r="M244" s="223" t="s">
        <v>19</v>
      </c>
      <c r="N244" s="224" t="s">
        <v>45</v>
      </c>
      <c r="O244" s="87"/>
      <c r="P244" s="225">
        <f>O244*H244</f>
        <v>0</v>
      </c>
      <c r="Q244" s="225">
        <v>0</v>
      </c>
      <c r="R244" s="225">
        <f>Q244*H244</f>
        <v>0</v>
      </c>
      <c r="S244" s="225">
        <v>0.062</v>
      </c>
      <c r="T244" s="226">
        <f>S244*H244</f>
        <v>0.14879999999999999</v>
      </c>
      <c r="U244" s="41"/>
      <c r="V244" s="41"/>
      <c r="W244" s="41"/>
      <c r="X244" s="41"/>
      <c r="Y244" s="41"/>
      <c r="Z244" s="41"/>
      <c r="AA244" s="41"/>
      <c r="AB244" s="41"/>
      <c r="AC244" s="41"/>
      <c r="AD244" s="41"/>
      <c r="AE244" s="41"/>
      <c r="AR244" s="227" t="s">
        <v>186</v>
      </c>
      <c r="AT244" s="227" t="s">
        <v>182</v>
      </c>
      <c r="AU244" s="227" t="s">
        <v>83</v>
      </c>
      <c r="AY244" s="20" t="s">
        <v>180</v>
      </c>
      <c r="BE244" s="228">
        <f>IF(N244="základní",J244,0)</f>
        <v>0</v>
      </c>
      <c r="BF244" s="228">
        <f>IF(N244="snížená",J244,0)</f>
        <v>0</v>
      </c>
      <c r="BG244" s="228">
        <f>IF(N244="zákl. přenesená",J244,0)</f>
        <v>0</v>
      </c>
      <c r="BH244" s="228">
        <f>IF(N244="sníž. přenesená",J244,0)</f>
        <v>0</v>
      </c>
      <c r="BI244" s="228">
        <f>IF(N244="nulová",J244,0)</f>
        <v>0</v>
      </c>
      <c r="BJ244" s="20" t="s">
        <v>81</v>
      </c>
      <c r="BK244" s="228">
        <f>ROUND(I244*H244,2)</f>
        <v>0</v>
      </c>
      <c r="BL244" s="20" t="s">
        <v>186</v>
      </c>
      <c r="BM244" s="227" t="s">
        <v>2483</v>
      </c>
    </row>
    <row r="245" s="2" customFormat="1">
      <c r="A245" s="41"/>
      <c r="B245" s="42"/>
      <c r="C245" s="43"/>
      <c r="D245" s="229" t="s">
        <v>188</v>
      </c>
      <c r="E245" s="43"/>
      <c r="F245" s="230" t="s">
        <v>2484</v>
      </c>
      <c r="G245" s="43"/>
      <c r="H245" s="43"/>
      <c r="I245" s="231"/>
      <c r="J245" s="43"/>
      <c r="K245" s="43"/>
      <c r="L245" s="47"/>
      <c r="M245" s="232"/>
      <c r="N245" s="233"/>
      <c r="O245" s="87"/>
      <c r="P245" s="87"/>
      <c r="Q245" s="87"/>
      <c r="R245" s="87"/>
      <c r="S245" s="87"/>
      <c r="T245" s="88"/>
      <c r="U245" s="41"/>
      <c r="V245" s="41"/>
      <c r="W245" s="41"/>
      <c r="X245" s="41"/>
      <c r="Y245" s="41"/>
      <c r="Z245" s="41"/>
      <c r="AA245" s="41"/>
      <c r="AB245" s="41"/>
      <c r="AC245" s="41"/>
      <c r="AD245" s="41"/>
      <c r="AE245" s="41"/>
      <c r="AT245" s="20" t="s">
        <v>188</v>
      </c>
      <c r="AU245" s="20" t="s">
        <v>83</v>
      </c>
    </row>
    <row r="246" s="14" customFormat="1">
      <c r="A246" s="14"/>
      <c r="B246" s="245"/>
      <c r="C246" s="246"/>
      <c r="D246" s="236" t="s">
        <v>190</v>
      </c>
      <c r="E246" s="247" t="s">
        <v>19</v>
      </c>
      <c r="F246" s="248" t="s">
        <v>2485</v>
      </c>
      <c r="G246" s="246"/>
      <c r="H246" s="249">
        <v>2.3999999999999999</v>
      </c>
      <c r="I246" s="250"/>
      <c r="J246" s="246"/>
      <c r="K246" s="246"/>
      <c r="L246" s="251"/>
      <c r="M246" s="252"/>
      <c r="N246" s="253"/>
      <c r="O246" s="253"/>
      <c r="P246" s="253"/>
      <c r="Q246" s="253"/>
      <c r="R246" s="253"/>
      <c r="S246" s="253"/>
      <c r="T246" s="254"/>
      <c r="U246" s="14"/>
      <c r="V246" s="14"/>
      <c r="W246" s="14"/>
      <c r="X246" s="14"/>
      <c r="Y246" s="14"/>
      <c r="Z246" s="14"/>
      <c r="AA246" s="14"/>
      <c r="AB246" s="14"/>
      <c r="AC246" s="14"/>
      <c r="AD246" s="14"/>
      <c r="AE246" s="14"/>
      <c r="AT246" s="255" t="s">
        <v>190</v>
      </c>
      <c r="AU246" s="255" t="s">
        <v>83</v>
      </c>
      <c r="AV246" s="14" t="s">
        <v>83</v>
      </c>
      <c r="AW246" s="14" t="s">
        <v>34</v>
      </c>
      <c r="AX246" s="14" t="s">
        <v>81</v>
      </c>
      <c r="AY246" s="255" t="s">
        <v>180</v>
      </c>
    </row>
    <row r="247" s="2" customFormat="1" ht="24.15" customHeight="1">
      <c r="A247" s="41"/>
      <c r="B247" s="42"/>
      <c r="C247" s="216" t="s">
        <v>418</v>
      </c>
      <c r="D247" s="216" t="s">
        <v>182</v>
      </c>
      <c r="E247" s="217" t="s">
        <v>2486</v>
      </c>
      <c r="F247" s="218" t="s">
        <v>2487</v>
      </c>
      <c r="G247" s="219" t="s">
        <v>122</v>
      </c>
      <c r="H247" s="220">
        <v>0.66000000000000003</v>
      </c>
      <c r="I247" s="221"/>
      <c r="J247" s="222">
        <f>ROUND(I247*H247,2)</f>
        <v>0</v>
      </c>
      <c r="K247" s="218" t="s">
        <v>185</v>
      </c>
      <c r="L247" s="47"/>
      <c r="M247" s="223" t="s">
        <v>19</v>
      </c>
      <c r="N247" s="224" t="s">
        <v>45</v>
      </c>
      <c r="O247" s="87"/>
      <c r="P247" s="225">
        <f>O247*H247</f>
        <v>0</v>
      </c>
      <c r="Q247" s="225">
        <v>0</v>
      </c>
      <c r="R247" s="225">
        <f>Q247*H247</f>
        <v>0</v>
      </c>
      <c r="S247" s="225">
        <v>0.16500000000000001</v>
      </c>
      <c r="T247" s="226">
        <f>S247*H247</f>
        <v>0.10890000000000001</v>
      </c>
      <c r="U247" s="41"/>
      <c r="V247" s="41"/>
      <c r="W247" s="41"/>
      <c r="X247" s="41"/>
      <c r="Y247" s="41"/>
      <c r="Z247" s="41"/>
      <c r="AA247" s="41"/>
      <c r="AB247" s="41"/>
      <c r="AC247" s="41"/>
      <c r="AD247" s="41"/>
      <c r="AE247" s="41"/>
      <c r="AR247" s="227" t="s">
        <v>186</v>
      </c>
      <c r="AT247" s="227" t="s">
        <v>182</v>
      </c>
      <c r="AU247" s="227" t="s">
        <v>83</v>
      </c>
      <c r="AY247" s="20" t="s">
        <v>180</v>
      </c>
      <c r="BE247" s="228">
        <f>IF(N247="základní",J247,0)</f>
        <v>0</v>
      </c>
      <c r="BF247" s="228">
        <f>IF(N247="snížená",J247,0)</f>
        <v>0</v>
      </c>
      <c r="BG247" s="228">
        <f>IF(N247="zákl. přenesená",J247,0)</f>
        <v>0</v>
      </c>
      <c r="BH247" s="228">
        <f>IF(N247="sníž. přenesená",J247,0)</f>
        <v>0</v>
      </c>
      <c r="BI247" s="228">
        <f>IF(N247="nulová",J247,0)</f>
        <v>0</v>
      </c>
      <c r="BJ247" s="20" t="s">
        <v>81</v>
      </c>
      <c r="BK247" s="228">
        <f>ROUND(I247*H247,2)</f>
        <v>0</v>
      </c>
      <c r="BL247" s="20" t="s">
        <v>186</v>
      </c>
      <c r="BM247" s="227" t="s">
        <v>2488</v>
      </c>
    </row>
    <row r="248" s="2" customFormat="1">
      <c r="A248" s="41"/>
      <c r="B248" s="42"/>
      <c r="C248" s="43"/>
      <c r="D248" s="229" t="s">
        <v>188</v>
      </c>
      <c r="E248" s="43"/>
      <c r="F248" s="230" t="s">
        <v>2489</v>
      </c>
      <c r="G248" s="43"/>
      <c r="H248" s="43"/>
      <c r="I248" s="231"/>
      <c r="J248" s="43"/>
      <c r="K248" s="43"/>
      <c r="L248" s="47"/>
      <c r="M248" s="232"/>
      <c r="N248" s="233"/>
      <c r="O248" s="87"/>
      <c r="P248" s="87"/>
      <c r="Q248" s="87"/>
      <c r="R248" s="87"/>
      <c r="S248" s="87"/>
      <c r="T248" s="88"/>
      <c r="U248" s="41"/>
      <c r="V248" s="41"/>
      <c r="W248" s="41"/>
      <c r="X248" s="41"/>
      <c r="Y248" s="41"/>
      <c r="Z248" s="41"/>
      <c r="AA248" s="41"/>
      <c r="AB248" s="41"/>
      <c r="AC248" s="41"/>
      <c r="AD248" s="41"/>
      <c r="AE248" s="41"/>
      <c r="AT248" s="20" t="s">
        <v>188</v>
      </c>
      <c r="AU248" s="20" t="s">
        <v>83</v>
      </c>
    </row>
    <row r="249" s="13" customFormat="1">
      <c r="A249" s="13"/>
      <c r="B249" s="234"/>
      <c r="C249" s="235"/>
      <c r="D249" s="236" t="s">
        <v>190</v>
      </c>
      <c r="E249" s="237" t="s">
        <v>19</v>
      </c>
      <c r="F249" s="238" t="s">
        <v>2359</v>
      </c>
      <c r="G249" s="235"/>
      <c r="H249" s="237" t="s">
        <v>19</v>
      </c>
      <c r="I249" s="239"/>
      <c r="J249" s="235"/>
      <c r="K249" s="235"/>
      <c r="L249" s="240"/>
      <c r="M249" s="241"/>
      <c r="N249" s="242"/>
      <c r="O249" s="242"/>
      <c r="P249" s="242"/>
      <c r="Q249" s="242"/>
      <c r="R249" s="242"/>
      <c r="S249" s="242"/>
      <c r="T249" s="243"/>
      <c r="U249" s="13"/>
      <c r="V249" s="13"/>
      <c r="W249" s="13"/>
      <c r="X249" s="13"/>
      <c r="Y249" s="13"/>
      <c r="Z249" s="13"/>
      <c r="AA249" s="13"/>
      <c r="AB249" s="13"/>
      <c r="AC249" s="13"/>
      <c r="AD249" s="13"/>
      <c r="AE249" s="13"/>
      <c r="AT249" s="244" t="s">
        <v>190</v>
      </c>
      <c r="AU249" s="244" t="s">
        <v>83</v>
      </c>
      <c r="AV249" s="13" t="s">
        <v>81</v>
      </c>
      <c r="AW249" s="13" t="s">
        <v>34</v>
      </c>
      <c r="AX249" s="13" t="s">
        <v>74</v>
      </c>
      <c r="AY249" s="244" t="s">
        <v>180</v>
      </c>
    </row>
    <row r="250" s="14" customFormat="1">
      <c r="A250" s="14"/>
      <c r="B250" s="245"/>
      <c r="C250" s="246"/>
      <c r="D250" s="236" t="s">
        <v>190</v>
      </c>
      <c r="E250" s="247" t="s">
        <v>19</v>
      </c>
      <c r="F250" s="248" t="s">
        <v>2490</v>
      </c>
      <c r="G250" s="246"/>
      <c r="H250" s="249">
        <v>0.66000000000000003</v>
      </c>
      <c r="I250" s="250"/>
      <c r="J250" s="246"/>
      <c r="K250" s="246"/>
      <c r="L250" s="251"/>
      <c r="M250" s="252"/>
      <c r="N250" s="253"/>
      <c r="O250" s="253"/>
      <c r="P250" s="253"/>
      <c r="Q250" s="253"/>
      <c r="R250" s="253"/>
      <c r="S250" s="253"/>
      <c r="T250" s="254"/>
      <c r="U250" s="14"/>
      <c r="V250" s="14"/>
      <c r="W250" s="14"/>
      <c r="X250" s="14"/>
      <c r="Y250" s="14"/>
      <c r="Z250" s="14"/>
      <c r="AA250" s="14"/>
      <c r="AB250" s="14"/>
      <c r="AC250" s="14"/>
      <c r="AD250" s="14"/>
      <c r="AE250" s="14"/>
      <c r="AT250" s="255" t="s">
        <v>190</v>
      </c>
      <c r="AU250" s="255" t="s">
        <v>83</v>
      </c>
      <c r="AV250" s="14" t="s">
        <v>83</v>
      </c>
      <c r="AW250" s="14" t="s">
        <v>34</v>
      </c>
      <c r="AX250" s="14" t="s">
        <v>81</v>
      </c>
      <c r="AY250" s="255" t="s">
        <v>180</v>
      </c>
    </row>
    <row r="251" s="2" customFormat="1" ht="21.75" customHeight="1">
      <c r="A251" s="41"/>
      <c r="B251" s="42"/>
      <c r="C251" s="216" t="s">
        <v>423</v>
      </c>
      <c r="D251" s="216" t="s">
        <v>182</v>
      </c>
      <c r="E251" s="217" t="s">
        <v>2491</v>
      </c>
      <c r="F251" s="218" t="s">
        <v>2492</v>
      </c>
      <c r="G251" s="219" t="s">
        <v>350</v>
      </c>
      <c r="H251" s="220">
        <v>15.6</v>
      </c>
      <c r="I251" s="221"/>
      <c r="J251" s="222">
        <f>ROUND(I251*H251,2)</f>
        <v>0</v>
      </c>
      <c r="K251" s="218" t="s">
        <v>185</v>
      </c>
      <c r="L251" s="47"/>
      <c r="M251" s="223" t="s">
        <v>19</v>
      </c>
      <c r="N251" s="224" t="s">
        <v>45</v>
      </c>
      <c r="O251" s="87"/>
      <c r="P251" s="225">
        <f>O251*H251</f>
        <v>0</v>
      </c>
      <c r="Q251" s="225">
        <v>0</v>
      </c>
      <c r="R251" s="225">
        <f>Q251*H251</f>
        <v>0</v>
      </c>
      <c r="S251" s="225">
        <v>0.0060000000000000001</v>
      </c>
      <c r="T251" s="226">
        <f>S251*H251</f>
        <v>0.093600000000000003</v>
      </c>
      <c r="U251" s="41"/>
      <c r="V251" s="41"/>
      <c r="W251" s="41"/>
      <c r="X251" s="41"/>
      <c r="Y251" s="41"/>
      <c r="Z251" s="41"/>
      <c r="AA251" s="41"/>
      <c r="AB251" s="41"/>
      <c r="AC251" s="41"/>
      <c r="AD251" s="41"/>
      <c r="AE251" s="41"/>
      <c r="AR251" s="227" t="s">
        <v>186</v>
      </c>
      <c r="AT251" s="227" t="s">
        <v>182</v>
      </c>
      <c r="AU251" s="227" t="s">
        <v>83</v>
      </c>
      <c r="AY251" s="20" t="s">
        <v>180</v>
      </c>
      <c r="BE251" s="228">
        <f>IF(N251="základní",J251,0)</f>
        <v>0</v>
      </c>
      <c r="BF251" s="228">
        <f>IF(N251="snížená",J251,0)</f>
        <v>0</v>
      </c>
      <c r="BG251" s="228">
        <f>IF(N251="zákl. přenesená",J251,0)</f>
        <v>0</v>
      </c>
      <c r="BH251" s="228">
        <f>IF(N251="sníž. přenesená",J251,0)</f>
        <v>0</v>
      </c>
      <c r="BI251" s="228">
        <f>IF(N251="nulová",J251,0)</f>
        <v>0</v>
      </c>
      <c r="BJ251" s="20" t="s">
        <v>81</v>
      </c>
      <c r="BK251" s="228">
        <f>ROUND(I251*H251,2)</f>
        <v>0</v>
      </c>
      <c r="BL251" s="20" t="s">
        <v>186</v>
      </c>
      <c r="BM251" s="227" t="s">
        <v>2493</v>
      </c>
    </row>
    <row r="252" s="2" customFormat="1">
      <c r="A252" s="41"/>
      <c r="B252" s="42"/>
      <c r="C252" s="43"/>
      <c r="D252" s="229" t="s">
        <v>188</v>
      </c>
      <c r="E252" s="43"/>
      <c r="F252" s="230" t="s">
        <v>2494</v>
      </c>
      <c r="G252" s="43"/>
      <c r="H252" s="43"/>
      <c r="I252" s="231"/>
      <c r="J252" s="43"/>
      <c r="K252" s="43"/>
      <c r="L252" s="47"/>
      <c r="M252" s="232"/>
      <c r="N252" s="233"/>
      <c r="O252" s="87"/>
      <c r="P252" s="87"/>
      <c r="Q252" s="87"/>
      <c r="R252" s="87"/>
      <c r="S252" s="87"/>
      <c r="T252" s="88"/>
      <c r="U252" s="41"/>
      <c r="V252" s="41"/>
      <c r="W252" s="41"/>
      <c r="X252" s="41"/>
      <c r="Y252" s="41"/>
      <c r="Z252" s="41"/>
      <c r="AA252" s="41"/>
      <c r="AB252" s="41"/>
      <c r="AC252" s="41"/>
      <c r="AD252" s="41"/>
      <c r="AE252" s="41"/>
      <c r="AT252" s="20" t="s">
        <v>188</v>
      </c>
      <c r="AU252" s="20" t="s">
        <v>83</v>
      </c>
    </row>
    <row r="253" s="14" customFormat="1">
      <c r="A253" s="14"/>
      <c r="B253" s="245"/>
      <c r="C253" s="246"/>
      <c r="D253" s="236" t="s">
        <v>190</v>
      </c>
      <c r="E253" s="247" t="s">
        <v>19</v>
      </c>
      <c r="F253" s="248" t="s">
        <v>2495</v>
      </c>
      <c r="G253" s="246"/>
      <c r="H253" s="249">
        <v>14.4</v>
      </c>
      <c r="I253" s="250"/>
      <c r="J253" s="246"/>
      <c r="K253" s="246"/>
      <c r="L253" s="251"/>
      <c r="M253" s="252"/>
      <c r="N253" s="253"/>
      <c r="O253" s="253"/>
      <c r="P253" s="253"/>
      <c r="Q253" s="253"/>
      <c r="R253" s="253"/>
      <c r="S253" s="253"/>
      <c r="T253" s="254"/>
      <c r="U253" s="14"/>
      <c r="V253" s="14"/>
      <c r="W253" s="14"/>
      <c r="X253" s="14"/>
      <c r="Y253" s="14"/>
      <c r="Z253" s="14"/>
      <c r="AA253" s="14"/>
      <c r="AB253" s="14"/>
      <c r="AC253" s="14"/>
      <c r="AD253" s="14"/>
      <c r="AE253" s="14"/>
      <c r="AT253" s="255" t="s">
        <v>190</v>
      </c>
      <c r="AU253" s="255" t="s">
        <v>83</v>
      </c>
      <c r="AV253" s="14" t="s">
        <v>83</v>
      </c>
      <c r="AW253" s="14" t="s">
        <v>34</v>
      </c>
      <c r="AX253" s="14" t="s">
        <v>74</v>
      </c>
      <c r="AY253" s="255" t="s">
        <v>180</v>
      </c>
    </row>
    <row r="254" s="14" customFormat="1">
      <c r="A254" s="14"/>
      <c r="B254" s="245"/>
      <c r="C254" s="246"/>
      <c r="D254" s="236" t="s">
        <v>190</v>
      </c>
      <c r="E254" s="247" t="s">
        <v>19</v>
      </c>
      <c r="F254" s="248" t="s">
        <v>2496</v>
      </c>
      <c r="G254" s="246"/>
      <c r="H254" s="249">
        <v>1.2</v>
      </c>
      <c r="I254" s="250"/>
      <c r="J254" s="246"/>
      <c r="K254" s="246"/>
      <c r="L254" s="251"/>
      <c r="M254" s="252"/>
      <c r="N254" s="253"/>
      <c r="O254" s="253"/>
      <c r="P254" s="253"/>
      <c r="Q254" s="253"/>
      <c r="R254" s="253"/>
      <c r="S254" s="253"/>
      <c r="T254" s="254"/>
      <c r="U254" s="14"/>
      <c r="V254" s="14"/>
      <c r="W254" s="14"/>
      <c r="X254" s="14"/>
      <c r="Y254" s="14"/>
      <c r="Z254" s="14"/>
      <c r="AA254" s="14"/>
      <c r="AB254" s="14"/>
      <c r="AC254" s="14"/>
      <c r="AD254" s="14"/>
      <c r="AE254" s="14"/>
      <c r="AT254" s="255" t="s">
        <v>190</v>
      </c>
      <c r="AU254" s="255" t="s">
        <v>83</v>
      </c>
      <c r="AV254" s="14" t="s">
        <v>83</v>
      </c>
      <c r="AW254" s="14" t="s">
        <v>34</v>
      </c>
      <c r="AX254" s="14" t="s">
        <v>74</v>
      </c>
      <c r="AY254" s="255" t="s">
        <v>180</v>
      </c>
    </row>
    <row r="255" s="15" customFormat="1">
      <c r="A255" s="15"/>
      <c r="B255" s="256"/>
      <c r="C255" s="257"/>
      <c r="D255" s="236" t="s">
        <v>190</v>
      </c>
      <c r="E255" s="258" t="s">
        <v>19</v>
      </c>
      <c r="F255" s="259" t="s">
        <v>227</v>
      </c>
      <c r="G255" s="257"/>
      <c r="H255" s="260">
        <v>15.6</v>
      </c>
      <c r="I255" s="261"/>
      <c r="J255" s="257"/>
      <c r="K255" s="257"/>
      <c r="L255" s="262"/>
      <c r="M255" s="263"/>
      <c r="N255" s="264"/>
      <c r="O255" s="264"/>
      <c r="P255" s="264"/>
      <c r="Q255" s="264"/>
      <c r="R255" s="264"/>
      <c r="S255" s="264"/>
      <c r="T255" s="265"/>
      <c r="U255" s="15"/>
      <c r="V255" s="15"/>
      <c r="W255" s="15"/>
      <c r="X255" s="15"/>
      <c r="Y255" s="15"/>
      <c r="Z255" s="15"/>
      <c r="AA255" s="15"/>
      <c r="AB255" s="15"/>
      <c r="AC255" s="15"/>
      <c r="AD255" s="15"/>
      <c r="AE255" s="15"/>
      <c r="AT255" s="266" t="s">
        <v>190</v>
      </c>
      <c r="AU255" s="266" t="s">
        <v>83</v>
      </c>
      <c r="AV255" s="15" t="s">
        <v>186</v>
      </c>
      <c r="AW255" s="15" t="s">
        <v>34</v>
      </c>
      <c r="AX255" s="15" t="s">
        <v>81</v>
      </c>
      <c r="AY255" s="266" t="s">
        <v>180</v>
      </c>
    </row>
    <row r="256" s="2" customFormat="1" ht="16.5" customHeight="1">
      <c r="A256" s="41"/>
      <c r="B256" s="42"/>
      <c r="C256" s="216" t="s">
        <v>429</v>
      </c>
      <c r="D256" s="216" t="s">
        <v>182</v>
      </c>
      <c r="E256" s="217" t="s">
        <v>2497</v>
      </c>
      <c r="F256" s="218" t="s">
        <v>2498</v>
      </c>
      <c r="G256" s="219" t="s">
        <v>350</v>
      </c>
      <c r="H256" s="220">
        <v>15.35</v>
      </c>
      <c r="I256" s="221"/>
      <c r="J256" s="222">
        <f>ROUND(I256*H256,2)</f>
        <v>0</v>
      </c>
      <c r="K256" s="218" t="s">
        <v>202</v>
      </c>
      <c r="L256" s="47"/>
      <c r="M256" s="223" t="s">
        <v>19</v>
      </c>
      <c r="N256" s="224" t="s">
        <v>45</v>
      </c>
      <c r="O256" s="87"/>
      <c r="P256" s="225">
        <f>O256*H256</f>
        <v>0</v>
      </c>
      <c r="Q256" s="225">
        <v>0.0080000000000000002</v>
      </c>
      <c r="R256" s="225">
        <f>Q256*H256</f>
        <v>0.12280000000000001</v>
      </c>
      <c r="S256" s="225">
        <v>0</v>
      </c>
      <c r="T256" s="226">
        <f>S256*H256</f>
        <v>0</v>
      </c>
      <c r="U256" s="41"/>
      <c r="V256" s="41"/>
      <c r="W256" s="41"/>
      <c r="X256" s="41"/>
      <c r="Y256" s="41"/>
      <c r="Z256" s="41"/>
      <c r="AA256" s="41"/>
      <c r="AB256" s="41"/>
      <c r="AC256" s="41"/>
      <c r="AD256" s="41"/>
      <c r="AE256" s="41"/>
      <c r="AR256" s="227" t="s">
        <v>186</v>
      </c>
      <c r="AT256" s="227" t="s">
        <v>182</v>
      </c>
      <c r="AU256" s="227" t="s">
        <v>83</v>
      </c>
      <c r="AY256" s="20" t="s">
        <v>180</v>
      </c>
      <c r="BE256" s="228">
        <f>IF(N256="základní",J256,0)</f>
        <v>0</v>
      </c>
      <c r="BF256" s="228">
        <f>IF(N256="snížená",J256,0)</f>
        <v>0</v>
      </c>
      <c r="BG256" s="228">
        <f>IF(N256="zákl. přenesená",J256,0)</f>
        <v>0</v>
      </c>
      <c r="BH256" s="228">
        <f>IF(N256="sníž. přenesená",J256,0)</f>
        <v>0</v>
      </c>
      <c r="BI256" s="228">
        <f>IF(N256="nulová",J256,0)</f>
        <v>0</v>
      </c>
      <c r="BJ256" s="20" t="s">
        <v>81</v>
      </c>
      <c r="BK256" s="228">
        <f>ROUND(I256*H256,2)</f>
        <v>0</v>
      </c>
      <c r="BL256" s="20" t="s">
        <v>186</v>
      </c>
      <c r="BM256" s="227" t="s">
        <v>2499</v>
      </c>
    </row>
    <row r="257" s="14" customFormat="1">
      <c r="A257" s="14"/>
      <c r="B257" s="245"/>
      <c r="C257" s="246"/>
      <c r="D257" s="236" t="s">
        <v>190</v>
      </c>
      <c r="E257" s="247" t="s">
        <v>19</v>
      </c>
      <c r="F257" s="248" t="s">
        <v>2500</v>
      </c>
      <c r="G257" s="246"/>
      <c r="H257" s="249">
        <v>15.35</v>
      </c>
      <c r="I257" s="250"/>
      <c r="J257" s="246"/>
      <c r="K257" s="246"/>
      <c r="L257" s="251"/>
      <c r="M257" s="252"/>
      <c r="N257" s="253"/>
      <c r="O257" s="253"/>
      <c r="P257" s="253"/>
      <c r="Q257" s="253"/>
      <c r="R257" s="253"/>
      <c r="S257" s="253"/>
      <c r="T257" s="254"/>
      <c r="U257" s="14"/>
      <c r="V257" s="14"/>
      <c r="W257" s="14"/>
      <c r="X257" s="14"/>
      <c r="Y257" s="14"/>
      <c r="Z257" s="14"/>
      <c r="AA257" s="14"/>
      <c r="AB257" s="14"/>
      <c r="AC257" s="14"/>
      <c r="AD257" s="14"/>
      <c r="AE257" s="14"/>
      <c r="AT257" s="255" t="s">
        <v>190</v>
      </c>
      <c r="AU257" s="255" t="s">
        <v>83</v>
      </c>
      <c r="AV257" s="14" t="s">
        <v>83</v>
      </c>
      <c r="AW257" s="14" t="s">
        <v>34</v>
      </c>
      <c r="AX257" s="14" t="s">
        <v>81</v>
      </c>
      <c r="AY257" s="255" t="s">
        <v>180</v>
      </c>
    </row>
    <row r="258" s="2" customFormat="1" ht="24.15" customHeight="1">
      <c r="A258" s="41"/>
      <c r="B258" s="42"/>
      <c r="C258" s="216" t="s">
        <v>436</v>
      </c>
      <c r="D258" s="216" t="s">
        <v>182</v>
      </c>
      <c r="E258" s="217" t="s">
        <v>2501</v>
      </c>
      <c r="F258" s="218" t="s">
        <v>2502</v>
      </c>
      <c r="G258" s="219" t="s">
        <v>350</v>
      </c>
      <c r="H258" s="220">
        <v>1.8</v>
      </c>
      <c r="I258" s="221"/>
      <c r="J258" s="222">
        <f>ROUND(I258*H258,2)</f>
        <v>0</v>
      </c>
      <c r="K258" s="218" t="s">
        <v>185</v>
      </c>
      <c r="L258" s="47"/>
      <c r="M258" s="223" t="s">
        <v>19</v>
      </c>
      <c r="N258" s="224" t="s">
        <v>45</v>
      </c>
      <c r="O258" s="87"/>
      <c r="P258" s="225">
        <f>O258*H258</f>
        <v>0</v>
      </c>
      <c r="Q258" s="225">
        <v>0</v>
      </c>
      <c r="R258" s="225">
        <f>Q258*H258</f>
        <v>0</v>
      </c>
      <c r="S258" s="225">
        <v>0.027</v>
      </c>
      <c r="T258" s="226">
        <f>S258*H258</f>
        <v>0.048599999999999997</v>
      </c>
      <c r="U258" s="41"/>
      <c r="V258" s="41"/>
      <c r="W258" s="41"/>
      <c r="X258" s="41"/>
      <c r="Y258" s="41"/>
      <c r="Z258" s="41"/>
      <c r="AA258" s="41"/>
      <c r="AB258" s="41"/>
      <c r="AC258" s="41"/>
      <c r="AD258" s="41"/>
      <c r="AE258" s="41"/>
      <c r="AR258" s="227" t="s">
        <v>186</v>
      </c>
      <c r="AT258" s="227" t="s">
        <v>182</v>
      </c>
      <c r="AU258" s="227" t="s">
        <v>83</v>
      </c>
      <c r="AY258" s="20" t="s">
        <v>180</v>
      </c>
      <c r="BE258" s="228">
        <f>IF(N258="základní",J258,0)</f>
        <v>0</v>
      </c>
      <c r="BF258" s="228">
        <f>IF(N258="snížená",J258,0)</f>
        <v>0</v>
      </c>
      <c r="BG258" s="228">
        <f>IF(N258="zákl. přenesená",J258,0)</f>
        <v>0</v>
      </c>
      <c r="BH258" s="228">
        <f>IF(N258="sníž. přenesená",J258,0)</f>
        <v>0</v>
      </c>
      <c r="BI258" s="228">
        <f>IF(N258="nulová",J258,0)</f>
        <v>0</v>
      </c>
      <c r="BJ258" s="20" t="s">
        <v>81</v>
      </c>
      <c r="BK258" s="228">
        <f>ROUND(I258*H258,2)</f>
        <v>0</v>
      </c>
      <c r="BL258" s="20" t="s">
        <v>186</v>
      </c>
      <c r="BM258" s="227" t="s">
        <v>2503</v>
      </c>
    </row>
    <row r="259" s="2" customFormat="1">
      <c r="A259" s="41"/>
      <c r="B259" s="42"/>
      <c r="C259" s="43"/>
      <c r="D259" s="229" t="s">
        <v>188</v>
      </c>
      <c r="E259" s="43"/>
      <c r="F259" s="230" t="s">
        <v>2504</v>
      </c>
      <c r="G259" s="43"/>
      <c r="H259" s="43"/>
      <c r="I259" s="231"/>
      <c r="J259" s="43"/>
      <c r="K259" s="43"/>
      <c r="L259" s="47"/>
      <c r="M259" s="232"/>
      <c r="N259" s="233"/>
      <c r="O259" s="87"/>
      <c r="P259" s="87"/>
      <c r="Q259" s="87"/>
      <c r="R259" s="87"/>
      <c r="S259" s="87"/>
      <c r="T259" s="88"/>
      <c r="U259" s="41"/>
      <c r="V259" s="41"/>
      <c r="W259" s="41"/>
      <c r="X259" s="41"/>
      <c r="Y259" s="41"/>
      <c r="Z259" s="41"/>
      <c r="AA259" s="41"/>
      <c r="AB259" s="41"/>
      <c r="AC259" s="41"/>
      <c r="AD259" s="41"/>
      <c r="AE259" s="41"/>
      <c r="AT259" s="20" t="s">
        <v>188</v>
      </c>
      <c r="AU259" s="20" t="s">
        <v>83</v>
      </c>
    </row>
    <row r="260" s="13" customFormat="1">
      <c r="A260" s="13"/>
      <c r="B260" s="234"/>
      <c r="C260" s="235"/>
      <c r="D260" s="236" t="s">
        <v>190</v>
      </c>
      <c r="E260" s="237" t="s">
        <v>19</v>
      </c>
      <c r="F260" s="238" t="s">
        <v>2505</v>
      </c>
      <c r="G260" s="235"/>
      <c r="H260" s="237" t="s">
        <v>19</v>
      </c>
      <c r="I260" s="239"/>
      <c r="J260" s="235"/>
      <c r="K260" s="235"/>
      <c r="L260" s="240"/>
      <c r="M260" s="241"/>
      <c r="N260" s="242"/>
      <c r="O260" s="242"/>
      <c r="P260" s="242"/>
      <c r="Q260" s="242"/>
      <c r="R260" s="242"/>
      <c r="S260" s="242"/>
      <c r="T260" s="243"/>
      <c r="U260" s="13"/>
      <c r="V260" s="13"/>
      <c r="W260" s="13"/>
      <c r="X260" s="13"/>
      <c r="Y260" s="13"/>
      <c r="Z260" s="13"/>
      <c r="AA260" s="13"/>
      <c r="AB260" s="13"/>
      <c r="AC260" s="13"/>
      <c r="AD260" s="13"/>
      <c r="AE260" s="13"/>
      <c r="AT260" s="244" t="s">
        <v>190</v>
      </c>
      <c r="AU260" s="244" t="s">
        <v>83</v>
      </c>
      <c r="AV260" s="13" t="s">
        <v>81</v>
      </c>
      <c r="AW260" s="13" t="s">
        <v>34</v>
      </c>
      <c r="AX260" s="13" t="s">
        <v>74</v>
      </c>
      <c r="AY260" s="244" t="s">
        <v>180</v>
      </c>
    </row>
    <row r="261" s="14" customFormat="1">
      <c r="A261" s="14"/>
      <c r="B261" s="245"/>
      <c r="C261" s="246"/>
      <c r="D261" s="236" t="s">
        <v>190</v>
      </c>
      <c r="E261" s="247" t="s">
        <v>19</v>
      </c>
      <c r="F261" s="248" t="s">
        <v>2506</v>
      </c>
      <c r="G261" s="246"/>
      <c r="H261" s="249">
        <v>1.8</v>
      </c>
      <c r="I261" s="250"/>
      <c r="J261" s="246"/>
      <c r="K261" s="246"/>
      <c r="L261" s="251"/>
      <c r="M261" s="252"/>
      <c r="N261" s="253"/>
      <c r="O261" s="253"/>
      <c r="P261" s="253"/>
      <c r="Q261" s="253"/>
      <c r="R261" s="253"/>
      <c r="S261" s="253"/>
      <c r="T261" s="254"/>
      <c r="U261" s="14"/>
      <c r="V261" s="14"/>
      <c r="W261" s="14"/>
      <c r="X261" s="14"/>
      <c r="Y261" s="14"/>
      <c r="Z261" s="14"/>
      <c r="AA261" s="14"/>
      <c r="AB261" s="14"/>
      <c r="AC261" s="14"/>
      <c r="AD261" s="14"/>
      <c r="AE261" s="14"/>
      <c r="AT261" s="255" t="s">
        <v>190</v>
      </c>
      <c r="AU261" s="255" t="s">
        <v>83</v>
      </c>
      <c r="AV261" s="14" t="s">
        <v>83</v>
      </c>
      <c r="AW261" s="14" t="s">
        <v>34</v>
      </c>
      <c r="AX261" s="14" t="s">
        <v>81</v>
      </c>
      <c r="AY261" s="255" t="s">
        <v>180</v>
      </c>
    </row>
    <row r="262" s="2" customFormat="1" ht="24.15" customHeight="1">
      <c r="A262" s="41"/>
      <c r="B262" s="42"/>
      <c r="C262" s="216" t="s">
        <v>441</v>
      </c>
      <c r="D262" s="216" t="s">
        <v>182</v>
      </c>
      <c r="E262" s="217" t="s">
        <v>2507</v>
      </c>
      <c r="F262" s="218" t="s">
        <v>2508</v>
      </c>
      <c r="G262" s="219" t="s">
        <v>350</v>
      </c>
      <c r="H262" s="220">
        <v>0.5</v>
      </c>
      <c r="I262" s="221"/>
      <c r="J262" s="222">
        <f>ROUND(I262*H262,2)</f>
        <v>0</v>
      </c>
      <c r="K262" s="218" t="s">
        <v>185</v>
      </c>
      <c r="L262" s="47"/>
      <c r="M262" s="223" t="s">
        <v>19</v>
      </c>
      <c r="N262" s="224" t="s">
        <v>45</v>
      </c>
      <c r="O262" s="87"/>
      <c r="P262" s="225">
        <f>O262*H262</f>
        <v>0</v>
      </c>
      <c r="Q262" s="225">
        <v>0.00147</v>
      </c>
      <c r="R262" s="225">
        <f>Q262*H262</f>
        <v>0.00073499999999999998</v>
      </c>
      <c r="S262" s="225">
        <v>0.039</v>
      </c>
      <c r="T262" s="226">
        <f>S262*H262</f>
        <v>0.0195</v>
      </c>
      <c r="U262" s="41"/>
      <c r="V262" s="41"/>
      <c r="W262" s="41"/>
      <c r="X262" s="41"/>
      <c r="Y262" s="41"/>
      <c r="Z262" s="41"/>
      <c r="AA262" s="41"/>
      <c r="AB262" s="41"/>
      <c r="AC262" s="41"/>
      <c r="AD262" s="41"/>
      <c r="AE262" s="41"/>
      <c r="AR262" s="227" t="s">
        <v>186</v>
      </c>
      <c r="AT262" s="227" t="s">
        <v>182</v>
      </c>
      <c r="AU262" s="227" t="s">
        <v>83</v>
      </c>
      <c r="AY262" s="20" t="s">
        <v>180</v>
      </c>
      <c r="BE262" s="228">
        <f>IF(N262="základní",J262,0)</f>
        <v>0</v>
      </c>
      <c r="BF262" s="228">
        <f>IF(N262="snížená",J262,0)</f>
        <v>0</v>
      </c>
      <c r="BG262" s="228">
        <f>IF(N262="zákl. přenesená",J262,0)</f>
        <v>0</v>
      </c>
      <c r="BH262" s="228">
        <f>IF(N262="sníž. přenesená",J262,0)</f>
        <v>0</v>
      </c>
      <c r="BI262" s="228">
        <f>IF(N262="nulová",J262,0)</f>
        <v>0</v>
      </c>
      <c r="BJ262" s="20" t="s">
        <v>81</v>
      </c>
      <c r="BK262" s="228">
        <f>ROUND(I262*H262,2)</f>
        <v>0</v>
      </c>
      <c r="BL262" s="20" t="s">
        <v>186</v>
      </c>
      <c r="BM262" s="227" t="s">
        <v>2509</v>
      </c>
    </row>
    <row r="263" s="2" customFormat="1">
      <c r="A263" s="41"/>
      <c r="B263" s="42"/>
      <c r="C263" s="43"/>
      <c r="D263" s="229" t="s">
        <v>188</v>
      </c>
      <c r="E263" s="43"/>
      <c r="F263" s="230" t="s">
        <v>2510</v>
      </c>
      <c r="G263" s="43"/>
      <c r="H263" s="43"/>
      <c r="I263" s="231"/>
      <c r="J263" s="43"/>
      <c r="K263" s="43"/>
      <c r="L263" s="47"/>
      <c r="M263" s="232"/>
      <c r="N263" s="233"/>
      <c r="O263" s="87"/>
      <c r="P263" s="87"/>
      <c r="Q263" s="87"/>
      <c r="R263" s="87"/>
      <c r="S263" s="87"/>
      <c r="T263" s="88"/>
      <c r="U263" s="41"/>
      <c r="V263" s="41"/>
      <c r="W263" s="41"/>
      <c r="X263" s="41"/>
      <c r="Y263" s="41"/>
      <c r="Z263" s="41"/>
      <c r="AA263" s="41"/>
      <c r="AB263" s="41"/>
      <c r="AC263" s="41"/>
      <c r="AD263" s="41"/>
      <c r="AE263" s="41"/>
      <c r="AT263" s="20" t="s">
        <v>188</v>
      </c>
      <c r="AU263" s="20" t="s">
        <v>83</v>
      </c>
    </row>
    <row r="264" s="13" customFormat="1">
      <c r="A264" s="13"/>
      <c r="B264" s="234"/>
      <c r="C264" s="235"/>
      <c r="D264" s="236" t="s">
        <v>190</v>
      </c>
      <c r="E264" s="237" t="s">
        <v>19</v>
      </c>
      <c r="F264" s="238" t="s">
        <v>2511</v>
      </c>
      <c r="G264" s="235"/>
      <c r="H264" s="237" t="s">
        <v>19</v>
      </c>
      <c r="I264" s="239"/>
      <c r="J264" s="235"/>
      <c r="K264" s="235"/>
      <c r="L264" s="240"/>
      <c r="M264" s="241"/>
      <c r="N264" s="242"/>
      <c r="O264" s="242"/>
      <c r="P264" s="242"/>
      <c r="Q264" s="242"/>
      <c r="R264" s="242"/>
      <c r="S264" s="242"/>
      <c r="T264" s="243"/>
      <c r="U264" s="13"/>
      <c r="V264" s="13"/>
      <c r="W264" s="13"/>
      <c r="X264" s="13"/>
      <c r="Y264" s="13"/>
      <c r="Z264" s="13"/>
      <c r="AA264" s="13"/>
      <c r="AB264" s="13"/>
      <c r="AC264" s="13"/>
      <c r="AD264" s="13"/>
      <c r="AE264" s="13"/>
      <c r="AT264" s="244" t="s">
        <v>190</v>
      </c>
      <c r="AU264" s="244" t="s">
        <v>83</v>
      </c>
      <c r="AV264" s="13" t="s">
        <v>81</v>
      </c>
      <c r="AW264" s="13" t="s">
        <v>34</v>
      </c>
      <c r="AX264" s="13" t="s">
        <v>74</v>
      </c>
      <c r="AY264" s="244" t="s">
        <v>180</v>
      </c>
    </row>
    <row r="265" s="14" customFormat="1">
      <c r="A265" s="14"/>
      <c r="B265" s="245"/>
      <c r="C265" s="246"/>
      <c r="D265" s="236" t="s">
        <v>190</v>
      </c>
      <c r="E265" s="247" t="s">
        <v>19</v>
      </c>
      <c r="F265" s="248" t="s">
        <v>667</v>
      </c>
      <c r="G265" s="246"/>
      <c r="H265" s="249">
        <v>0.5</v>
      </c>
      <c r="I265" s="250"/>
      <c r="J265" s="246"/>
      <c r="K265" s="246"/>
      <c r="L265" s="251"/>
      <c r="M265" s="252"/>
      <c r="N265" s="253"/>
      <c r="O265" s="253"/>
      <c r="P265" s="253"/>
      <c r="Q265" s="253"/>
      <c r="R265" s="253"/>
      <c r="S265" s="253"/>
      <c r="T265" s="254"/>
      <c r="U265" s="14"/>
      <c r="V265" s="14"/>
      <c r="W265" s="14"/>
      <c r="X265" s="14"/>
      <c r="Y265" s="14"/>
      <c r="Z265" s="14"/>
      <c r="AA265" s="14"/>
      <c r="AB265" s="14"/>
      <c r="AC265" s="14"/>
      <c r="AD265" s="14"/>
      <c r="AE265" s="14"/>
      <c r="AT265" s="255" t="s">
        <v>190</v>
      </c>
      <c r="AU265" s="255" t="s">
        <v>83</v>
      </c>
      <c r="AV265" s="14" t="s">
        <v>83</v>
      </c>
      <c r="AW265" s="14" t="s">
        <v>34</v>
      </c>
      <c r="AX265" s="14" t="s">
        <v>81</v>
      </c>
      <c r="AY265" s="255" t="s">
        <v>180</v>
      </c>
    </row>
    <row r="266" s="2" customFormat="1" ht="24.15" customHeight="1">
      <c r="A266" s="41"/>
      <c r="B266" s="42"/>
      <c r="C266" s="216" t="s">
        <v>446</v>
      </c>
      <c r="D266" s="216" t="s">
        <v>182</v>
      </c>
      <c r="E266" s="217" t="s">
        <v>2512</v>
      </c>
      <c r="F266" s="218" t="s">
        <v>2513</v>
      </c>
      <c r="G266" s="219" t="s">
        <v>122</v>
      </c>
      <c r="H266" s="220">
        <v>15.449999999999999</v>
      </c>
      <c r="I266" s="221"/>
      <c r="J266" s="222">
        <f>ROUND(I266*H266,2)</f>
        <v>0</v>
      </c>
      <c r="K266" s="218" t="s">
        <v>185</v>
      </c>
      <c r="L266" s="47"/>
      <c r="M266" s="223" t="s">
        <v>19</v>
      </c>
      <c r="N266" s="224" t="s">
        <v>45</v>
      </c>
      <c r="O266" s="87"/>
      <c r="P266" s="225">
        <f>O266*H266</f>
        <v>0</v>
      </c>
      <c r="Q266" s="225">
        <v>0</v>
      </c>
      <c r="R266" s="225">
        <f>Q266*H266</f>
        <v>0</v>
      </c>
      <c r="S266" s="225">
        <v>0.068000000000000005</v>
      </c>
      <c r="T266" s="226">
        <f>S266*H266</f>
        <v>1.0506</v>
      </c>
      <c r="U266" s="41"/>
      <c r="V266" s="41"/>
      <c r="W266" s="41"/>
      <c r="X266" s="41"/>
      <c r="Y266" s="41"/>
      <c r="Z266" s="41"/>
      <c r="AA266" s="41"/>
      <c r="AB266" s="41"/>
      <c r="AC266" s="41"/>
      <c r="AD266" s="41"/>
      <c r="AE266" s="41"/>
      <c r="AR266" s="227" t="s">
        <v>186</v>
      </c>
      <c r="AT266" s="227" t="s">
        <v>182</v>
      </c>
      <c r="AU266" s="227" t="s">
        <v>83</v>
      </c>
      <c r="AY266" s="20" t="s">
        <v>180</v>
      </c>
      <c r="BE266" s="228">
        <f>IF(N266="základní",J266,0)</f>
        <v>0</v>
      </c>
      <c r="BF266" s="228">
        <f>IF(N266="snížená",J266,0)</f>
        <v>0</v>
      </c>
      <c r="BG266" s="228">
        <f>IF(N266="zákl. přenesená",J266,0)</f>
        <v>0</v>
      </c>
      <c r="BH266" s="228">
        <f>IF(N266="sníž. přenesená",J266,0)</f>
        <v>0</v>
      </c>
      <c r="BI266" s="228">
        <f>IF(N266="nulová",J266,0)</f>
        <v>0</v>
      </c>
      <c r="BJ266" s="20" t="s">
        <v>81</v>
      </c>
      <c r="BK266" s="228">
        <f>ROUND(I266*H266,2)</f>
        <v>0</v>
      </c>
      <c r="BL266" s="20" t="s">
        <v>186</v>
      </c>
      <c r="BM266" s="227" t="s">
        <v>2514</v>
      </c>
    </row>
    <row r="267" s="2" customFormat="1">
      <c r="A267" s="41"/>
      <c r="B267" s="42"/>
      <c r="C267" s="43"/>
      <c r="D267" s="229" t="s">
        <v>188</v>
      </c>
      <c r="E267" s="43"/>
      <c r="F267" s="230" t="s">
        <v>2515</v>
      </c>
      <c r="G267" s="43"/>
      <c r="H267" s="43"/>
      <c r="I267" s="231"/>
      <c r="J267" s="43"/>
      <c r="K267" s="43"/>
      <c r="L267" s="47"/>
      <c r="M267" s="232"/>
      <c r="N267" s="233"/>
      <c r="O267" s="87"/>
      <c r="P267" s="87"/>
      <c r="Q267" s="87"/>
      <c r="R267" s="87"/>
      <c r="S267" s="87"/>
      <c r="T267" s="88"/>
      <c r="U267" s="41"/>
      <c r="V267" s="41"/>
      <c r="W267" s="41"/>
      <c r="X267" s="41"/>
      <c r="Y267" s="41"/>
      <c r="Z267" s="41"/>
      <c r="AA267" s="41"/>
      <c r="AB267" s="41"/>
      <c r="AC267" s="41"/>
      <c r="AD267" s="41"/>
      <c r="AE267" s="41"/>
      <c r="AT267" s="20" t="s">
        <v>188</v>
      </c>
      <c r="AU267" s="20" t="s">
        <v>83</v>
      </c>
    </row>
    <row r="268" s="14" customFormat="1">
      <c r="A268" s="14"/>
      <c r="B268" s="245"/>
      <c r="C268" s="246"/>
      <c r="D268" s="236" t="s">
        <v>190</v>
      </c>
      <c r="E268" s="247" t="s">
        <v>19</v>
      </c>
      <c r="F268" s="248" t="s">
        <v>2516</v>
      </c>
      <c r="G268" s="246"/>
      <c r="H268" s="249">
        <v>7.5300000000000002</v>
      </c>
      <c r="I268" s="250"/>
      <c r="J268" s="246"/>
      <c r="K268" s="246"/>
      <c r="L268" s="251"/>
      <c r="M268" s="252"/>
      <c r="N268" s="253"/>
      <c r="O268" s="253"/>
      <c r="P268" s="253"/>
      <c r="Q268" s="253"/>
      <c r="R268" s="253"/>
      <c r="S268" s="253"/>
      <c r="T268" s="254"/>
      <c r="U268" s="14"/>
      <c r="V268" s="14"/>
      <c r="W268" s="14"/>
      <c r="X268" s="14"/>
      <c r="Y268" s="14"/>
      <c r="Z268" s="14"/>
      <c r="AA268" s="14"/>
      <c r="AB268" s="14"/>
      <c r="AC268" s="14"/>
      <c r="AD268" s="14"/>
      <c r="AE268" s="14"/>
      <c r="AT268" s="255" t="s">
        <v>190</v>
      </c>
      <c r="AU268" s="255" t="s">
        <v>83</v>
      </c>
      <c r="AV268" s="14" t="s">
        <v>83</v>
      </c>
      <c r="AW268" s="14" t="s">
        <v>34</v>
      </c>
      <c r="AX268" s="14" t="s">
        <v>74</v>
      </c>
      <c r="AY268" s="255" t="s">
        <v>180</v>
      </c>
    </row>
    <row r="269" s="14" customFormat="1">
      <c r="A269" s="14"/>
      <c r="B269" s="245"/>
      <c r="C269" s="246"/>
      <c r="D269" s="236" t="s">
        <v>190</v>
      </c>
      <c r="E269" s="247" t="s">
        <v>19</v>
      </c>
      <c r="F269" s="248" t="s">
        <v>2517</v>
      </c>
      <c r="G269" s="246"/>
      <c r="H269" s="249">
        <v>7.9199999999999999</v>
      </c>
      <c r="I269" s="250"/>
      <c r="J269" s="246"/>
      <c r="K269" s="246"/>
      <c r="L269" s="251"/>
      <c r="M269" s="252"/>
      <c r="N269" s="253"/>
      <c r="O269" s="253"/>
      <c r="P269" s="253"/>
      <c r="Q269" s="253"/>
      <c r="R269" s="253"/>
      <c r="S269" s="253"/>
      <c r="T269" s="254"/>
      <c r="U269" s="14"/>
      <c r="V269" s="14"/>
      <c r="W269" s="14"/>
      <c r="X269" s="14"/>
      <c r="Y269" s="14"/>
      <c r="Z269" s="14"/>
      <c r="AA269" s="14"/>
      <c r="AB269" s="14"/>
      <c r="AC269" s="14"/>
      <c r="AD269" s="14"/>
      <c r="AE269" s="14"/>
      <c r="AT269" s="255" t="s">
        <v>190</v>
      </c>
      <c r="AU269" s="255" t="s">
        <v>83</v>
      </c>
      <c r="AV269" s="14" t="s">
        <v>83</v>
      </c>
      <c r="AW269" s="14" t="s">
        <v>34</v>
      </c>
      <c r="AX269" s="14" t="s">
        <v>74</v>
      </c>
      <c r="AY269" s="255" t="s">
        <v>180</v>
      </c>
    </row>
    <row r="270" s="15" customFormat="1">
      <c r="A270" s="15"/>
      <c r="B270" s="256"/>
      <c r="C270" s="257"/>
      <c r="D270" s="236" t="s">
        <v>190</v>
      </c>
      <c r="E270" s="258" t="s">
        <v>19</v>
      </c>
      <c r="F270" s="259" t="s">
        <v>227</v>
      </c>
      <c r="G270" s="257"/>
      <c r="H270" s="260">
        <v>15.449999999999999</v>
      </c>
      <c r="I270" s="261"/>
      <c r="J270" s="257"/>
      <c r="K270" s="257"/>
      <c r="L270" s="262"/>
      <c r="M270" s="263"/>
      <c r="N270" s="264"/>
      <c r="O270" s="264"/>
      <c r="P270" s="264"/>
      <c r="Q270" s="264"/>
      <c r="R270" s="264"/>
      <c r="S270" s="264"/>
      <c r="T270" s="265"/>
      <c r="U270" s="15"/>
      <c r="V270" s="15"/>
      <c r="W270" s="15"/>
      <c r="X270" s="15"/>
      <c r="Y270" s="15"/>
      <c r="Z270" s="15"/>
      <c r="AA270" s="15"/>
      <c r="AB270" s="15"/>
      <c r="AC270" s="15"/>
      <c r="AD270" s="15"/>
      <c r="AE270" s="15"/>
      <c r="AT270" s="266" t="s">
        <v>190</v>
      </c>
      <c r="AU270" s="266" t="s">
        <v>83</v>
      </c>
      <c r="AV270" s="15" t="s">
        <v>186</v>
      </c>
      <c r="AW270" s="15" t="s">
        <v>34</v>
      </c>
      <c r="AX270" s="15" t="s">
        <v>81</v>
      </c>
      <c r="AY270" s="266" t="s">
        <v>180</v>
      </c>
    </row>
    <row r="271" s="12" customFormat="1" ht="22.8" customHeight="1">
      <c r="A271" s="12"/>
      <c r="B271" s="200"/>
      <c r="C271" s="201"/>
      <c r="D271" s="202" t="s">
        <v>73</v>
      </c>
      <c r="E271" s="214" t="s">
        <v>2518</v>
      </c>
      <c r="F271" s="214" t="s">
        <v>2519</v>
      </c>
      <c r="G271" s="201"/>
      <c r="H271" s="201"/>
      <c r="I271" s="204"/>
      <c r="J271" s="215">
        <f>BK271</f>
        <v>0</v>
      </c>
      <c r="K271" s="201"/>
      <c r="L271" s="206"/>
      <c r="M271" s="207"/>
      <c r="N271" s="208"/>
      <c r="O271" s="208"/>
      <c r="P271" s="209">
        <f>SUM(P272:P279)</f>
        <v>0</v>
      </c>
      <c r="Q271" s="208"/>
      <c r="R271" s="209">
        <f>SUM(R272:R279)</f>
        <v>0</v>
      </c>
      <c r="S271" s="208"/>
      <c r="T271" s="210">
        <f>SUM(T272:T279)</f>
        <v>0</v>
      </c>
      <c r="U271" s="12"/>
      <c r="V271" s="12"/>
      <c r="W271" s="12"/>
      <c r="X271" s="12"/>
      <c r="Y271" s="12"/>
      <c r="Z271" s="12"/>
      <c r="AA271" s="12"/>
      <c r="AB271" s="12"/>
      <c r="AC271" s="12"/>
      <c r="AD271" s="12"/>
      <c r="AE271" s="12"/>
      <c r="AR271" s="211" t="s">
        <v>81</v>
      </c>
      <c r="AT271" s="212" t="s">
        <v>73</v>
      </c>
      <c r="AU271" s="212" t="s">
        <v>81</v>
      </c>
      <c r="AY271" s="211" t="s">
        <v>180</v>
      </c>
      <c r="BK271" s="213">
        <f>SUM(BK272:BK279)</f>
        <v>0</v>
      </c>
    </row>
    <row r="272" s="2" customFormat="1" ht="24.15" customHeight="1">
      <c r="A272" s="41"/>
      <c r="B272" s="42"/>
      <c r="C272" s="216" t="s">
        <v>451</v>
      </c>
      <c r="D272" s="216" t="s">
        <v>182</v>
      </c>
      <c r="E272" s="217" t="s">
        <v>2520</v>
      </c>
      <c r="F272" s="218" t="s">
        <v>2521</v>
      </c>
      <c r="G272" s="219" t="s">
        <v>231</v>
      </c>
      <c r="H272" s="220">
        <v>11.292999999999999</v>
      </c>
      <c r="I272" s="221"/>
      <c r="J272" s="222">
        <f>ROUND(I272*H272,2)</f>
        <v>0</v>
      </c>
      <c r="K272" s="218" t="s">
        <v>185</v>
      </c>
      <c r="L272" s="47"/>
      <c r="M272" s="223" t="s">
        <v>19</v>
      </c>
      <c r="N272" s="224" t="s">
        <v>45</v>
      </c>
      <c r="O272" s="87"/>
      <c r="P272" s="225">
        <f>O272*H272</f>
        <v>0</v>
      </c>
      <c r="Q272" s="225">
        <v>0</v>
      </c>
      <c r="R272" s="225">
        <f>Q272*H272</f>
        <v>0</v>
      </c>
      <c r="S272" s="225">
        <v>0</v>
      </c>
      <c r="T272" s="226">
        <f>S272*H272</f>
        <v>0</v>
      </c>
      <c r="U272" s="41"/>
      <c r="V272" s="41"/>
      <c r="W272" s="41"/>
      <c r="X272" s="41"/>
      <c r="Y272" s="41"/>
      <c r="Z272" s="41"/>
      <c r="AA272" s="41"/>
      <c r="AB272" s="41"/>
      <c r="AC272" s="41"/>
      <c r="AD272" s="41"/>
      <c r="AE272" s="41"/>
      <c r="AR272" s="227" t="s">
        <v>186</v>
      </c>
      <c r="AT272" s="227" t="s">
        <v>182</v>
      </c>
      <c r="AU272" s="227" t="s">
        <v>83</v>
      </c>
      <c r="AY272" s="20" t="s">
        <v>180</v>
      </c>
      <c r="BE272" s="228">
        <f>IF(N272="základní",J272,0)</f>
        <v>0</v>
      </c>
      <c r="BF272" s="228">
        <f>IF(N272="snížená",J272,0)</f>
        <v>0</v>
      </c>
      <c r="BG272" s="228">
        <f>IF(N272="zákl. přenesená",J272,0)</f>
        <v>0</v>
      </c>
      <c r="BH272" s="228">
        <f>IF(N272="sníž. přenesená",J272,0)</f>
        <v>0</v>
      </c>
      <c r="BI272" s="228">
        <f>IF(N272="nulová",J272,0)</f>
        <v>0</v>
      </c>
      <c r="BJ272" s="20" t="s">
        <v>81</v>
      </c>
      <c r="BK272" s="228">
        <f>ROUND(I272*H272,2)</f>
        <v>0</v>
      </c>
      <c r="BL272" s="20" t="s">
        <v>186</v>
      </c>
      <c r="BM272" s="227" t="s">
        <v>2522</v>
      </c>
    </row>
    <row r="273" s="2" customFormat="1">
      <c r="A273" s="41"/>
      <c r="B273" s="42"/>
      <c r="C273" s="43"/>
      <c r="D273" s="229" t="s">
        <v>188</v>
      </c>
      <c r="E273" s="43"/>
      <c r="F273" s="230" t="s">
        <v>2523</v>
      </c>
      <c r="G273" s="43"/>
      <c r="H273" s="43"/>
      <c r="I273" s="231"/>
      <c r="J273" s="43"/>
      <c r="K273" s="43"/>
      <c r="L273" s="47"/>
      <c r="M273" s="232"/>
      <c r="N273" s="233"/>
      <c r="O273" s="87"/>
      <c r="P273" s="87"/>
      <c r="Q273" s="87"/>
      <c r="R273" s="87"/>
      <c r="S273" s="87"/>
      <c r="T273" s="88"/>
      <c r="U273" s="41"/>
      <c r="V273" s="41"/>
      <c r="W273" s="41"/>
      <c r="X273" s="41"/>
      <c r="Y273" s="41"/>
      <c r="Z273" s="41"/>
      <c r="AA273" s="41"/>
      <c r="AB273" s="41"/>
      <c r="AC273" s="41"/>
      <c r="AD273" s="41"/>
      <c r="AE273" s="41"/>
      <c r="AT273" s="20" t="s">
        <v>188</v>
      </c>
      <c r="AU273" s="20" t="s">
        <v>83</v>
      </c>
    </row>
    <row r="274" s="2" customFormat="1" ht="21.75" customHeight="1">
      <c r="A274" s="41"/>
      <c r="B274" s="42"/>
      <c r="C274" s="216" t="s">
        <v>458</v>
      </c>
      <c r="D274" s="216" t="s">
        <v>182</v>
      </c>
      <c r="E274" s="217" t="s">
        <v>2524</v>
      </c>
      <c r="F274" s="218" t="s">
        <v>2525</v>
      </c>
      <c r="G274" s="219" t="s">
        <v>231</v>
      </c>
      <c r="H274" s="220">
        <v>11.292999999999999</v>
      </c>
      <c r="I274" s="221"/>
      <c r="J274" s="222">
        <f>ROUND(I274*H274,2)</f>
        <v>0</v>
      </c>
      <c r="K274" s="218" t="s">
        <v>185</v>
      </c>
      <c r="L274" s="47"/>
      <c r="M274" s="223" t="s">
        <v>19</v>
      </c>
      <c r="N274" s="224" t="s">
        <v>45</v>
      </c>
      <c r="O274" s="87"/>
      <c r="P274" s="225">
        <f>O274*H274</f>
        <v>0</v>
      </c>
      <c r="Q274" s="225">
        <v>0</v>
      </c>
      <c r="R274" s="225">
        <f>Q274*H274</f>
        <v>0</v>
      </c>
      <c r="S274" s="225">
        <v>0</v>
      </c>
      <c r="T274" s="226">
        <f>S274*H274</f>
        <v>0</v>
      </c>
      <c r="U274" s="41"/>
      <c r="V274" s="41"/>
      <c r="W274" s="41"/>
      <c r="X274" s="41"/>
      <c r="Y274" s="41"/>
      <c r="Z274" s="41"/>
      <c r="AA274" s="41"/>
      <c r="AB274" s="41"/>
      <c r="AC274" s="41"/>
      <c r="AD274" s="41"/>
      <c r="AE274" s="41"/>
      <c r="AR274" s="227" t="s">
        <v>186</v>
      </c>
      <c r="AT274" s="227" t="s">
        <v>182</v>
      </c>
      <c r="AU274" s="227" t="s">
        <v>83</v>
      </c>
      <c r="AY274" s="20" t="s">
        <v>180</v>
      </c>
      <c r="BE274" s="228">
        <f>IF(N274="základní",J274,0)</f>
        <v>0</v>
      </c>
      <c r="BF274" s="228">
        <f>IF(N274="snížená",J274,0)</f>
        <v>0</v>
      </c>
      <c r="BG274" s="228">
        <f>IF(N274="zákl. přenesená",J274,0)</f>
        <v>0</v>
      </c>
      <c r="BH274" s="228">
        <f>IF(N274="sníž. přenesená",J274,0)</f>
        <v>0</v>
      </c>
      <c r="BI274" s="228">
        <f>IF(N274="nulová",J274,0)</f>
        <v>0</v>
      </c>
      <c r="BJ274" s="20" t="s">
        <v>81</v>
      </c>
      <c r="BK274" s="228">
        <f>ROUND(I274*H274,2)</f>
        <v>0</v>
      </c>
      <c r="BL274" s="20" t="s">
        <v>186</v>
      </c>
      <c r="BM274" s="227" t="s">
        <v>2526</v>
      </c>
    </row>
    <row r="275" s="2" customFormat="1">
      <c r="A275" s="41"/>
      <c r="B275" s="42"/>
      <c r="C275" s="43"/>
      <c r="D275" s="229" t="s">
        <v>188</v>
      </c>
      <c r="E275" s="43"/>
      <c r="F275" s="230" t="s">
        <v>2527</v>
      </c>
      <c r="G275" s="43"/>
      <c r="H275" s="43"/>
      <c r="I275" s="231"/>
      <c r="J275" s="43"/>
      <c r="K275" s="43"/>
      <c r="L275" s="47"/>
      <c r="M275" s="232"/>
      <c r="N275" s="233"/>
      <c r="O275" s="87"/>
      <c r="P275" s="87"/>
      <c r="Q275" s="87"/>
      <c r="R275" s="87"/>
      <c r="S275" s="87"/>
      <c r="T275" s="88"/>
      <c r="U275" s="41"/>
      <c r="V275" s="41"/>
      <c r="W275" s="41"/>
      <c r="X275" s="41"/>
      <c r="Y275" s="41"/>
      <c r="Z275" s="41"/>
      <c r="AA275" s="41"/>
      <c r="AB275" s="41"/>
      <c r="AC275" s="41"/>
      <c r="AD275" s="41"/>
      <c r="AE275" s="41"/>
      <c r="AT275" s="20" t="s">
        <v>188</v>
      </c>
      <c r="AU275" s="20" t="s">
        <v>83</v>
      </c>
    </row>
    <row r="276" s="2" customFormat="1" ht="24.15" customHeight="1">
      <c r="A276" s="41"/>
      <c r="B276" s="42"/>
      <c r="C276" s="216" t="s">
        <v>463</v>
      </c>
      <c r="D276" s="216" t="s">
        <v>182</v>
      </c>
      <c r="E276" s="217" t="s">
        <v>2528</v>
      </c>
      <c r="F276" s="218" t="s">
        <v>2529</v>
      </c>
      <c r="G276" s="219" t="s">
        <v>231</v>
      </c>
      <c r="H276" s="220">
        <v>11.292999999999999</v>
      </c>
      <c r="I276" s="221"/>
      <c r="J276" s="222">
        <f>ROUND(I276*H276,2)</f>
        <v>0</v>
      </c>
      <c r="K276" s="218" t="s">
        <v>185</v>
      </c>
      <c r="L276" s="47"/>
      <c r="M276" s="223" t="s">
        <v>19</v>
      </c>
      <c r="N276" s="224" t="s">
        <v>45</v>
      </c>
      <c r="O276" s="87"/>
      <c r="P276" s="225">
        <f>O276*H276</f>
        <v>0</v>
      </c>
      <c r="Q276" s="225">
        <v>0</v>
      </c>
      <c r="R276" s="225">
        <f>Q276*H276</f>
        <v>0</v>
      </c>
      <c r="S276" s="225">
        <v>0</v>
      </c>
      <c r="T276" s="226">
        <f>S276*H276</f>
        <v>0</v>
      </c>
      <c r="U276" s="41"/>
      <c r="V276" s="41"/>
      <c r="W276" s="41"/>
      <c r="X276" s="41"/>
      <c r="Y276" s="41"/>
      <c r="Z276" s="41"/>
      <c r="AA276" s="41"/>
      <c r="AB276" s="41"/>
      <c r="AC276" s="41"/>
      <c r="AD276" s="41"/>
      <c r="AE276" s="41"/>
      <c r="AR276" s="227" t="s">
        <v>186</v>
      </c>
      <c r="AT276" s="227" t="s">
        <v>182</v>
      </c>
      <c r="AU276" s="227" t="s">
        <v>83</v>
      </c>
      <c r="AY276" s="20" t="s">
        <v>180</v>
      </c>
      <c r="BE276" s="228">
        <f>IF(N276="základní",J276,0)</f>
        <v>0</v>
      </c>
      <c r="BF276" s="228">
        <f>IF(N276="snížená",J276,0)</f>
        <v>0</v>
      </c>
      <c r="BG276" s="228">
        <f>IF(N276="zákl. přenesená",J276,0)</f>
        <v>0</v>
      </c>
      <c r="BH276" s="228">
        <f>IF(N276="sníž. přenesená",J276,0)</f>
        <v>0</v>
      </c>
      <c r="BI276" s="228">
        <f>IF(N276="nulová",J276,0)</f>
        <v>0</v>
      </c>
      <c r="BJ276" s="20" t="s">
        <v>81</v>
      </c>
      <c r="BK276" s="228">
        <f>ROUND(I276*H276,2)</f>
        <v>0</v>
      </c>
      <c r="BL276" s="20" t="s">
        <v>186</v>
      </c>
      <c r="BM276" s="227" t="s">
        <v>2530</v>
      </c>
    </row>
    <row r="277" s="2" customFormat="1">
      <c r="A277" s="41"/>
      <c r="B277" s="42"/>
      <c r="C277" s="43"/>
      <c r="D277" s="229" t="s">
        <v>188</v>
      </c>
      <c r="E277" s="43"/>
      <c r="F277" s="230" t="s">
        <v>2531</v>
      </c>
      <c r="G277" s="43"/>
      <c r="H277" s="43"/>
      <c r="I277" s="231"/>
      <c r="J277" s="43"/>
      <c r="K277" s="43"/>
      <c r="L277" s="47"/>
      <c r="M277" s="232"/>
      <c r="N277" s="233"/>
      <c r="O277" s="87"/>
      <c r="P277" s="87"/>
      <c r="Q277" s="87"/>
      <c r="R277" s="87"/>
      <c r="S277" s="87"/>
      <c r="T277" s="88"/>
      <c r="U277" s="41"/>
      <c r="V277" s="41"/>
      <c r="W277" s="41"/>
      <c r="X277" s="41"/>
      <c r="Y277" s="41"/>
      <c r="Z277" s="41"/>
      <c r="AA277" s="41"/>
      <c r="AB277" s="41"/>
      <c r="AC277" s="41"/>
      <c r="AD277" s="41"/>
      <c r="AE277" s="41"/>
      <c r="AT277" s="20" t="s">
        <v>188</v>
      </c>
      <c r="AU277" s="20" t="s">
        <v>83</v>
      </c>
    </row>
    <row r="278" s="2" customFormat="1" ht="24.15" customHeight="1">
      <c r="A278" s="41"/>
      <c r="B278" s="42"/>
      <c r="C278" s="216" t="s">
        <v>468</v>
      </c>
      <c r="D278" s="216" t="s">
        <v>182</v>
      </c>
      <c r="E278" s="217" t="s">
        <v>2532</v>
      </c>
      <c r="F278" s="218" t="s">
        <v>2533</v>
      </c>
      <c r="G278" s="219" t="s">
        <v>231</v>
      </c>
      <c r="H278" s="220">
        <v>11.292999999999999</v>
      </c>
      <c r="I278" s="221"/>
      <c r="J278" s="222">
        <f>ROUND(I278*H278,2)</f>
        <v>0</v>
      </c>
      <c r="K278" s="218" t="s">
        <v>185</v>
      </c>
      <c r="L278" s="47"/>
      <c r="M278" s="223" t="s">
        <v>19</v>
      </c>
      <c r="N278" s="224" t="s">
        <v>45</v>
      </c>
      <c r="O278" s="87"/>
      <c r="P278" s="225">
        <f>O278*H278</f>
        <v>0</v>
      </c>
      <c r="Q278" s="225">
        <v>0</v>
      </c>
      <c r="R278" s="225">
        <f>Q278*H278</f>
        <v>0</v>
      </c>
      <c r="S278" s="225">
        <v>0</v>
      </c>
      <c r="T278" s="226">
        <f>S278*H278</f>
        <v>0</v>
      </c>
      <c r="U278" s="41"/>
      <c r="V278" s="41"/>
      <c r="W278" s="41"/>
      <c r="X278" s="41"/>
      <c r="Y278" s="41"/>
      <c r="Z278" s="41"/>
      <c r="AA278" s="41"/>
      <c r="AB278" s="41"/>
      <c r="AC278" s="41"/>
      <c r="AD278" s="41"/>
      <c r="AE278" s="41"/>
      <c r="AR278" s="227" t="s">
        <v>186</v>
      </c>
      <c r="AT278" s="227" t="s">
        <v>182</v>
      </c>
      <c r="AU278" s="227" t="s">
        <v>83</v>
      </c>
      <c r="AY278" s="20" t="s">
        <v>180</v>
      </c>
      <c r="BE278" s="228">
        <f>IF(N278="základní",J278,0)</f>
        <v>0</v>
      </c>
      <c r="BF278" s="228">
        <f>IF(N278="snížená",J278,0)</f>
        <v>0</v>
      </c>
      <c r="BG278" s="228">
        <f>IF(N278="zákl. přenesená",J278,0)</f>
        <v>0</v>
      </c>
      <c r="BH278" s="228">
        <f>IF(N278="sníž. přenesená",J278,0)</f>
        <v>0</v>
      </c>
      <c r="BI278" s="228">
        <f>IF(N278="nulová",J278,0)</f>
        <v>0</v>
      </c>
      <c r="BJ278" s="20" t="s">
        <v>81</v>
      </c>
      <c r="BK278" s="228">
        <f>ROUND(I278*H278,2)</f>
        <v>0</v>
      </c>
      <c r="BL278" s="20" t="s">
        <v>186</v>
      </c>
      <c r="BM278" s="227" t="s">
        <v>2534</v>
      </c>
    </row>
    <row r="279" s="2" customFormat="1">
      <c r="A279" s="41"/>
      <c r="B279" s="42"/>
      <c r="C279" s="43"/>
      <c r="D279" s="229" t="s">
        <v>188</v>
      </c>
      <c r="E279" s="43"/>
      <c r="F279" s="230" t="s">
        <v>2535</v>
      </c>
      <c r="G279" s="43"/>
      <c r="H279" s="43"/>
      <c r="I279" s="231"/>
      <c r="J279" s="43"/>
      <c r="K279" s="43"/>
      <c r="L279" s="47"/>
      <c r="M279" s="232"/>
      <c r="N279" s="233"/>
      <c r="O279" s="87"/>
      <c r="P279" s="87"/>
      <c r="Q279" s="87"/>
      <c r="R279" s="87"/>
      <c r="S279" s="87"/>
      <c r="T279" s="88"/>
      <c r="U279" s="41"/>
      <c r="V279" s="41"/>
      <c r="W279" s="41"/>
      <c r="X279" s="41"/>
      <c r="Y279" s="41"/>
      <c r="Z279" s="41"/>
      <c r="AA279" s="41"/>
      <c r="AB279" s="41"/>
      <c r="AC279" s="41"/>
      <c r="AD279" s="41"/>
      <c r="AE279" s="41"/>
      <c r="AT279" s="20" t="s">
        <v>188</v>
      </c>
      <c r="AU279" s="20" t="s">
        <v>83</v>
      </c>
    </row>
    <row r="280" s="12" customFormat="1" ht="22.8" customHeight="1">
      <c r="A280" s="12"/>
      <c r="B280" s="200"/>
      <c r="C280" s="201"/>
      <c r="D280" s="202" t="s">
        <v>73</v>
      </c>
      <c r="E280" s="214" t="s">
        <v>407</v>
      </c>
      <c r="F280" s="214" t="s">
        <v>408</v>
      </c>
      <c r="G280" s="201"/>
      <c r="H280" s="201"/>
      <c r="I280" s="204"/>
      <c r="J280" s="215">
        <f>BK280</f>
        <v>0</v>
      </c>
      <c r="K280" s="201"/>
      <c r="L280" s="206"/>
      <c r="M280" s="207"/>
      <c r="N280" s="208"/>
      <c r="O280" s="208"/>
      <c r="P280" s="209">
        <f>SUM(P281:P282)</f>
        <v>0</v>
      </c>
      <c r="Q280" s="208"/>
      <c r="R280" s="209">
        <f>SUM(R281:R282)</f>
        <v>0</v>
      </c>
      <c r="S280" s="208"/>
      <c r="T280" s="210">
        <f>SUM(T281:T282)</f>
        <v>0</v>
      </c>
      <c r="U280" s="12"/>
      <c r="V280" s="12"/>
      <c r="W280" s="12"/>
      <c r="X280" s="12"/>
      <c r="Y280" s="12"/>
      <c r="Z280" s="12"/>
      <c r="AA280" s="12"/>
      <c r="AB280" s="12"/>
      <c r="AC280" s="12"/>
      <c r="AD280" s="12"/>
      <c r="AE280" s="12"/>
      <c r="AR280" s="211" t="s">
        <v>81</v>
      </c>
      <c r="AT280" s="212" t="s">
        <v>73</v>
      </c>
      <c r="AU280" s="212" t="s">
        <v>81</v>
      </c>
      <c r="AY280" s="211" t="s">
        <v>180</v>
      </c>
      <c r="BK280" s="213">
        <f>SUM(BK281:BK282)</f>
        <v>0</v>
      </c>
    </row>
    <row r="281" s="2" customFormat="1" ht="33" customHeight="1">
      <c r="A281" s="41"/>
      <c r="B281" s="42"/>
      <c r="C281" s="216" t="s">
        <v>474</v>
      </c>
      <c r="D281" s="216" t="s">
        <v>182</v>
      </c>
      <c r="E281" s="217" t="s">
        <v>410</v>
      </c>
      <c r="F281" s="218" t="s">
        <v>411</v>
      </c>
      <c r="G281" s="219" t="s">
        <v>231</v>
      </c>
      <c r="H281" s="220">
        <v>8.7520000000000007</v>
      </c>
      <c r="I281" s="221"/>
      <c r="J281" s="222">
        <f>ROUND(I281*H281,2)</f>
        <v>0</v>
      </c>
      <c r="K281" s="218" t="s">
        <v>185</v>
      </c>
      <c r="L281" s="47"/>
      <c r="M281" s="223" t="s">
        <v>19</v>
      </c>
      <c r="N281" s="224" t="s">
        <v>45</v>
      </c>
      <c r="O281" s="87"/>
      <c r="P281" s="225">
        <f>O281*H281</f>
        <v>0</v>
      </c>
      <c r="Q281" s="225">
        <v>0</v>
      </c>
      <c r="R281" s="225">
        <f>Q281*H281</f>
        <v>0</v>
      </c>
      <c r="S281" s="225">
        <v>0</v>
      </c>
      <c r="T281" s="226">
        <f>S281*H281</f>
        <v>0</v>
      </c>
      <c r="U281" s="41"/>
      <c r="V281" s="41"/>
      <c r="W281" s="41"/>
      <c r="X281" s="41"/>
      <c r="Y281" s="41"/>
      <c r="Z281" s="41"/>
      <c r="AA281" s="41"/>
      <c r="AB281" s="41"/>
      <c r="AC281" s="41"/>
      <c r="AD281" s="41"/>
      <c r="AE281" s="41"/>
      <c r="AR281" s="227" t="s">
        <v>186</v>
      </c>
      <c r="AT281" s="227" t="s">
        <v>182</v>
      </c>
      <c r="AU281" s="227" t="s">
        <v>83</v>
      </c>
      <c r="AY281" s="20" t="s">
        <v>180</v>
      </c>
      <c r="BE281" s="228">
        <f>IF(N281="základní",J281,0)</f>
        <v>0</v>
      </c>
      <c r="BF281" s="228">
        <f>IF(N281="snížená",J281,0)</f>
        <v>0</v>
      </c>
      <c r="BG281" s="228">
        <f>IF(N281="zákl. přenesená",J281,0)</f>
        <v>0</v>
      </c>
      <c r="BH281" s="228">
        <f>IF(N281="sníž. přenesená",J281,0)</f>
        <v>0</v>
      </c>
      <c r="BI281" s="228">
        <f>IF(N281="nulová",J281,0)</f>
        <v>0</v>
      </c>
      <c r="BJ281" s="20" t="s">
        <v>81</v>
      </c>
      <c r="BK281" s="228">
        <f>ROUND(I281*H281,2)</f>
        <v>0</v>
      </c>
      <c r="BL281" s="20" t="s">
        <v>186</v>
      </c>
      <c r="BM281" s="227" t="s">
        <v>2536</v>
      </c>
    </row>
    <row r="282" s="2" customFormat="1">
      <c r="A282" s="41"/>
      <c r="B282" s="42"/>
      <c r="C282" s="43"/>
      <c r="D282" s="229" t="s">
        <v>188</v>
      </c>
      <c r="E282" s="43"/>
      <c r="F282" s="230" t="s">
        <v>413</v>
      </c>
      <c r="G282" s="43"/>
      <c r="H282" s="43"/>
      <c r="I282" s="231"/>
      <c r="J282" s="43"/>
      <c r="K282" s="43"/>
      <c r="L282" s="47"/>
      <c r="M282" s="232"/>
      <c r="N282" s="233"/>
      <c r="O282" s="87"/>
      <c r="P282" s="87"/>
      <c r="Q282" s="87"/>
      <c r="R282" s="87"/>
      <c r="S282" s="87"/>
      <c r="T282" s="88"/>
      <c r="U282" s="41"/>
      <c r="V282" s="41"/>
      <c r="W282" s="41"/>
      <c r="X282" s="41"/>
      <c r="Y282" s="41"/>
      <c r="Z282" s="41"/>
      <c r="AA282" s="41"/>
      <c r="AB282" s="41"/>
      <c r="AC282" s="41"/>
      <c r="AD282" s="41"/>
      <c r="AE282" s="41"/>
      <c r="AT282" s="20" t="s">
        <v>188</v>
      </c>
      <c r="AU282" s="20" t="s">
        <v>83</v>
      </c>
    </row>
    <row r="283" s="12" customFormat="1" ht="25.92" customHeight="1">
      <c r="A283" s="12"/>
      <c r="B283" s="200"/>
      <c r="C283" s="201"/>
      <c r="D283" s="202" t="s">
        <v>73</v>
      </c>
      <c r="E283" s="203" t="s">
        <v>414</v>
      </c>
      <c r="F283" s="203" t="s">
        <v>415</v>
      </c>
      <c r="G283" s="201"/>
      <c r="H283" s="201"/>
      <c r="I283" s="204"/>
      <c r="J283" s="205">
        <f>BK283</f>
        <v>0</v>
      </c>
      <c r="K283" s="201"/>
      <c r="L283" s="206"/>
      <c r="M283" s="207"/>
      <c r="N283" s="208"/>
      <c r="O283" s="208"/>
      <c r="P283" s="209">
        <f>P284+P310+P313+P323+P330+P360+P380+P401+P418+P429</f>
        <v>0</v>
      </c>
      <c r="Q283" s="208"/>
      <c r="R283" s="209">
        <f>R284+R310+R313+R323+R330+R360+R380+R401+R418+R429</f>
        <v>0.87846237999999999</v>
      </c>
      <c r="S283" s="208"/>
      <c r="T283" s="210">
        <f>T284+T310+T313+T323+T330+T360+T380+T401+T418+T429</f>
        <v>0.035806900000000003</v>
      </c>
      <c r="U283" s="12"/>
      <c r="V283" s="12"/>
      <c r="W283" s="12"/>
      <c r="X283" s="12"/>
      <c r="Y283" s="12"/>
      <c r="Z283" s="12"/>
      <c r="AA283" s="12"/>
      <c r="AB283" s="12"/>
      <c r="AC283" s="12"/>
      <c r="AD283" s="12"/>
      <c r="AE283" s="12"/>
      <c r="AR283" s="211" t="s">
        <v>83</v>
      </c>
      <c r="AT283" s="212" t="s">
        <v>73</v>
      </c>
      <c r="AU283" s="212" t="s">
        <v>74</v>
      </c>
      <c r="AY283" s="211" t="s">
        <v>180</v>
      </c>
      <c r="BK283" s="213">
        <f>BK284+BK310+BK313+BK323+BK330+BK360+BK380+BK401+BK418+BK429</f>
        <v>0</v>
      </c>
    </row>
    <row r="284" s="12" customFormat="1" ht="22.8" customHeight="1">
      <c r="A284" s="12"/>
      <c r="B284" s="200"/>
      <c r="C284" s="201"/>
      <c r="D284" s="202" t="s">
        <v>73</v>
      </c>
      <c r="E284" s="214" t="s">
        <v>416</v>
      </c>
      <c r="F284" s="214" t="s">
        <v>417</v>
      </c>
      <c r="G284" s="201"/>
      <c r="H284" s="201"/>
      <c r="I284" s="204"/>
      <c r="J284" s="215">
        <f>BK284</f>
        <v>0</v>
      </c>
      <c r="K284" s="201"/>
      <c r="L284" s="206"/>
      <c r="M284" s="207"/>
      <c r="N284" s="208"/>
      <c r="O284" s="208"/>
      <c r="P284" s="209">
        <f>SUM(P285:P309)</f>
        <v>0</v>
      </c>
      <c r="Q284" s="208"/>
      <c r="R284" s="209">
        <f>SUM(R285:R309)</f>
        <v>0.012767799999999999</v>
      </c>
      <c r="S284" s="208"/>
      <c r="T284" s="210">
        <f>SUM(T285:T309)</f>
        <v>0</v>
      </c>
      <c r="U284" s="12"/>
      <c r="V284" s="12"/>
      <c r="W284" s="12"/>
      <c r="X284" s="12"/>
      <c r="Y284" s="12"/>
      <c r="Z284" s="12"/>
      <c r="AA284" s="12"/>
      <c r="AB284" s="12"/>
      <c r="AC284" s="12"/>
      <c r="AD284" s="12"/>
      <c r="AE284" s="12"/>
      <c r="AR284" s="211" t="s">
        <v>83</v>
      </c>
      <c r="AT284" s="212" t="s">
        <v>73</v>
      </c>
      <c r="AU284" s="212" t="s">
        <v>81</v>
      </c>
      <c r="AY284" s="211" t="s">
        <v>180</v>
      </c>
      <c r="BK284" s="213">
        <f>SUM(BK285:BK309)</f>
        <v>0</v>
      </c>
    </row>
    <row r="285" s="2" customFormat="1" ht="21.75" customHeight="1">
      <c r="A285" s="41"/>
      <c r="B285" s="42"/>
      <c r="C285" s="216" t="s">
        <v>479</v>
      </c>
      <c r="D285" s="216" t="s">
        <v>182</v>
      </c>
      <c r="E285" s="217" t="s">
        <v>419</v>
      </c>
      <c r="F285" s="218" t="s">
        <v>420</v>
      </c>
      <c r="G285" s="219" t="s">
        <v>122</v>
      </c>
      <c r="H285" s="220">
        <v>1.1040000000000001</v>
      </c>
      <c r="I285" s="221"/>
      <c r="J285" s="222">
        <f>ROUND(I285*H285,2)</f>
        <v>0</v>
      </c>
      <c r="K285" s="218" t="s">
        <v>185</v>
      </c>
      <c r="L285" s="47"/>
      <c r="M285" s="223" t="s">
        <v>19</v>
      </c>
      <c r="N285" s="224" t="s">
        <v>45</v>
      </c>
      <c r="O285" s="87"/>
      <c r="P285" s="225">
        <f>O285*H285</f>
        <v>0</v>
      </c>
      <c r="Q285" s="225">
        <v>0</v>
      </c>
      <c r="R285" s="225">
        <f>Q285*H285</f>
        <v>0</v>
      </c>
      <c r="S285" s="225">
        <v>0</v>
      </c>
      <c r="T285" s="226">
        <f>S285*H285</f>
        <v>0</v>
      </c>
      <c r="U285" s="41"/>
      <c r="V285" s="41"/>
      <c r="W285" s="41"/>
      <c r="X285" s="41"/>
      <c r="Y285" s="41"/>
      <c r="Z285" s="41"/>
      <c r="AA285" s="41"/>
      <c r="AB285" s="41"/>
      <c r="AC285" s="41"/>
      <c r="AD285" s="41"/>
      <c r="AE285" s="41"/>
      <c r="AR285" s="227" t="s">
        <v>279</v>
      </c>
      <c r="AT285" s="227" t="s">
        <v>182</v>
      </c>
      <c r="AU285" s="227" t="s">
        <v>83</v>
      </c>
      <c r="AY285" s="20" t="s">
        <v>180</v>
      </c>
      <c r="BE285" s="228">
        <f>IF(N285="základní",J285,0)</f>
        <v>0</v>
      </c>
      <c r="BF285" s="228">
        <f>IF(N285="snížená",J285,0)</f>
        <v>0</v>
      </c>
      <c r="BG285" s="228">
        <f>IF(N285="zákl. přenesená",J285,0)</f>
        <v>0</v>
      </c>
      <c r="BH285" s="228">
        <f>IF(N285="sníž. přenesená",J285,0)</f>
        <v>0</v>
      </c>
      <c r="BI285" s="228">
        <f>IF(N285="nulová",J285,0)</f>
        <v>0</v>
      </c>
      <c r="BJ285" s="20" t="s">
        <v>81</v>
      </c>
      <c r="BK285" s="228">
        <f>ROUND(I285*H285,2)</f>
        <v>0</v>
      </c>
      <c r="BL285" s="20" t="s">
        <v>279</v>
      </c>
      <c r="BM285" s="227" t="s">
        <v>2537</v>
      </c>
    </row>
    <row r="286" s="2" customFormat="1">
      <c r="A286" s="41"/>
      <c r="B286" s="42"/>
      <c r="C286" s="43"/>
      <c r="D286" s="229" t="s">
        <v>188</v>
      </c>
      <c r="E286" s="43"/>
      <c r="F286" s="230" t="s">
        <v>422</v>
      </c>
      <c r="G286" s="43"/>
      <c r="H286" s="43"/>
      <c r="I286" s="231"/>
      <c r="J286" s="43"/>
      <c r="K286" s="43"/>
      <c r="L286" s="47"/>
      <c r="M286" s="232"/>
      <c r="N286" s="233"/>
      <c r="O286" s="87"/>
      <c r="P286" s="87"/>
      <c r="Q286" s="87"/>
      <c r="R286" s="87"/>
      <c r="S286" s="87"/>
      <c r="T286" s="88"/>
      <c r="U286" s="41"/>
      <c r="V286" s="41"/>
      <c r="W286" s="41"/>
      <c r="X286" s="41"/>
      <c r="Y286" s="41"/>
      <c r="Z286" s="41"/>
      <c r="AA286" s="41"/>
      <c r="AB286" s="41"/>
      <c r="AC286" s="41"/>
      <c r="AD286" s="41"/>
      <c r="AE286" s="41"/>
      <c r="AT286" s="20" t="s">
        <v>188</v>
      </c>
      <c r="AU286" s="20" t="s">
        <v>83</v>
      </c>
    </row>
    <row r="287" s="13" customFormat="1">
      <c r="A287" s="13"/>
      <c r="B287" s="234"/>
      <c r="C287" s="235"/>
      <c r="D287" s="236" t="s">
        <v>190</v>
      </c>
      <c r="E287" s="237" t="s">
        <v>19</v>
      </c>
      <c r="F287" s="238" t="s">
        <v>2318</v>
      </c>
      <c r="G287" s="235"/>
      <c r="H287" s="237" t="s">
        <v>19</v>
      </c>
      <c r="I287" s="239"/>
      <c r="J287" s="235"/>
      <c r="K287" s="235"/>
      <c r="L287" s="240"/>
      <c r="M287" s="241"/>
      <c r="N287" s="242"/>
      <c r="O287" s="242"/>
      <c r="P287" s="242"/>
      <c r="Q287" s="242"/>
      <c r="R287" s="242"/>
      <c r="S287" s="242"/>
      <c r="T287" s="243"/>
      <c r="U287" s="13"/>
      <c r="V287" s="13"/>
      <c r="W287" s="13"/>
      <c r="X287" s="13"/>
      <c r="Y287" s="13"/>
      <c r="Z287" s="13"/>
      <c r="AA287" s="13"/>
      <c r="AB287" s="13"/>
      <c r="AC287" s="13"/>
      <c r="AD287" s="13"/>
      <c r="AE287" s="13"/>
      <c r="AT287" s="244" t="s">
        <v>190</v>
      </c>
      <c r="AU287" s="244" t="s">
        <v>83</v>
      </c>
      <c r="AV287" s="13" t="s">
        <v>81</v>
      </c>
      <c r="AW287" s="13" t="s">
        <v>34</v>
      </c>
      <c r="AX287" s="13" t="s">
        <v>74</v>
      </c>
      <c r="AY287" s="244" t="s">
        <v>180</v>
      </c>
    </row>
    <row r="288" s="14" customFormat="1">
      <c r="A288" s="14"/>
      <c r="B288" s="245"/>
      <c r="C288" s="246"/>
      <c r="D288" s="236" t="s">
        <v>190</v>
      </c>
      <c r="E288" s="247" t="s">
        <v>19</v>
      </c>
      <c r="F288" s="248" t="s">
        <v>2452</v>
      </c>
      <c r="G288" s="246"/>
      <c r="H288" s="249">
        <v>1.1040000000000001</v>
      </c>
      <c r="I288" s="250"/>
      <c r="J288" s="246"/>
      <c r="K288" s="246"/>
      <c r="L288" s="251"/>
      <c r="M288" s="252"/>
      <c r="N288" s="253"/>
      <c r="O288" s="253"/>
      <c r="P288" s="253"/>
      <c r="Q288" s="253"/>
      <c r="R288" s="253"/>
      <c r="S288" s="253"/>
      <c r="T288" s="254"/>
      <c r="U288" s="14"/>
      <c r="V288" s="14"/>
      <c r="W288" s="14"/>
      <c r="X288" s="14"/>
      <c r="Y288" s="14"/>
      <c r="Z288" s="14"/>
      <c r="AA288" s="14"/>
      <c r="AB288" s="14"/>
      <c r="AC288" s="14"/>
      <c r="AD288" s="14"/>
      <c r="AE288" s="14"/>
      <c r="AT288" s="255" t="s">
        <v>190</v>
      </c>
      <c r="AU288" s="255" t="s">
        <v>83</v>
      </c>
      <c r="AV288" s="14" t="s">
        <v>83</v>
      </c>
      <c r="AW288" s="14" t="s">
        <v>34</v>
      </c>
      <c r="AX288" s="14" t="s">
        <v>81</v>
      </c>
      <c r="AY288" s="255" t="s">
        <v>180</v>
      </c>
    </row>
    <row r="289" s="2" customFormat="1" ht="21.75" customHeight="1">
      <c r="A289" s="41"/>
      <c r="B289" s="42"/>
      <c r="C289" s="216" t="s">
        <v>484</v>
      </c>
      <c r="D289" s="216" t="s">
        <v>182</v>
      </c>
      <c r="E289" s="217" t="s">
        <v>424</v>
      </c>
      <c r="F289" s="218" t="s">
        <v>425</v>
      </c>
      <c r="G289" s="219" t="s">
        <v>122</v>
      </c>
      <c r="H289" s="220">
        <v>0.65400000000000003</v>
      </c>
      <c r="I289" s="221"/>
      <c r="J289" s="222">
        <f>ROUND(I289*H289,2)</f>
        <v>0</v>
      </c>
      <c r="K289" s="218" t="s">
        <v>185</v>
      </c>
      <c r="L289" s="47"/>
      <c r="M289" s="223" t="s">
        <v>19</v>
      </c>
      <c r="N289" s="224" t="s">
        <v>45</v>
      </c>
      <c r="O289" s="87"/>
      <c r="P289" s="225">
        <f>O289*H289</f>
        <v>0</v>
      </c>
      <c r="Q289" s="225">
        <v>0</v>
      </c>
      <c r="R289" s="225">
        <f>Q289*H289</f>
        <v>0</v>
      </c>
      <c r="S289" s="225">
        <v>0</v>
      </c>
      <c r="T289" s="226">
        <f>S289*H289</f>
        <v>0</v>
      </c>
      <c r="U289" s="41"/>
      <c r="V289" s="41"/>
      <c r="W289" s="41"/>
      <c r="X289" s="41"/>
      <c r="Y289" s="41"/>
      <c r="Z289" s="41"/>
      <c r="AA289" s="41"/>
      <c r="AB289" s="41"/>
      <c r="AC289" s="41"/>
      <c r="AD289" s="41"/>
      <c r="AE289" s="41"/>
      <c r="AR289" s="227" t="s">
        <v>279</v>
      </c>
      <c r="AT289" s="227" t="s">
        <v>182</v>
      </c>
      <c r="AU289" s="227" t="s">
        <v>83</v>
      </c>
      <c r="AY289" s="20" t="s">
        <v>180</v>
      </c>
      <c r="BE289" s="228">
        <f>IF(N289="základní",J289,0)</f>
        <v>0</v>
      </c>
      <c r="BF289" s="228">
        <f>IF(N289="snížená",J289,0)</f>
        <v>0</v>
      </c>
      <c r="BG289" s="228">
        <f>IF(N289="zákl. přenesená",J289,0)</f>
        <v>0</v>
      </c>
      <c r="BH289" s="228">
        <f>IF(N289="sníž. přenesená",J289,0)</f>
        <v>0</v>
      </c>
      <c r="BI289" s="228">
        <f>IF(N289="nulová",J289,0)</f>
        <v>0</v>
      </c>
      <c r="BJ289" s="20" t="s">
        <v>81</v>
      </c>
      <c r="BK289" s="228">
        <f>ROUND(I289*H289,2)</f>
        <v>0</v>
      </c>
      <c r="BL289" s="20" t="s">
        <v>279</v>
      </c>
      <c r="BM289" s="227" t="s">
        <v>2538</v>
      </c>
    </row>
    <row r="290" s="2" customFormat="1">
      <c r="A290" s="41"/>
      <c r="B290" s="42"/>
      <c r="C290" s="43"/>
      <c r="D290" s="229" t="s">
        <v>188</v>
      </c>
      <c r="E290" s="43"/>
      <c r="F290" s="230" t="s">
        <v>427</v>
      </c>
      <c r="G290" s="43"/>
      <c r="H290" s="43"/>
      <c r="I290" s="231"/>
      <c r="J290" s="43"/>
      <c r="K290" s="43"/>
      <c r="L290" s="47"/>
      <c r="M290" s="232"/>
      <c r="N290" s="233"/>
      <c r="O290" s="87"/>
      <c r="P290" s="87"/>
      <c r="Q290" s="87"/>
      <c r="R290" s="87"/>
      <c r="S290" s="87"/>
      <c r="T290" s="88"/>
      <c r="U290" s="41"/>
      <c r="V290" s="41"/>
      <c r="W290" s="41"/>
      <c r="X290" s="41"/>
      <c r="Y290" s="41"/>
      <c r="Z290" s="41"/>
      <c r="AA290" s="41"/>
      <c r="AB290" s="41"/>
      <c r="AC290" s="41"/>
      <c r="AD290" s="41"/>
      <c r="AE290" s="41"/>
      <c r="AT290" s="20" t="s">
        <v>188</v>
      </c>
      <c r="AU290" s="20" t="s">
        <v>83</v>
      </c>
    </row>
    <row r="291" s="13" customFormat="1">
      <c r="A291" s="13"/>
      <c r="B291" s="234"/>
      <c r="C291" s="235"/>
      <c r="D291" s="236" t="s">
        <v>190</v>
      </c>
      <c r="E291" s="237" t="s">
        <v>19</v>
      </c>
      <c r="F291" s="238" t="s">
        <v>2318</v>
      </c>
      <c r="G291" s="235"/>
      <c r="H291" s="237" t="s">
        <v>19</v>
      </c>
      <c r="I291" s="239"/>
      <c r="J291" s="235"/>
      <c r="K291" s="235"/>
      <c r="L291" s="240"/>
      <c r="M291" s="241"/>
      <c r="N291" s="242"/>
      <c r="O291" s="242"/>
      <c r="P291" s="242"/>
      <c r="Q291" s="242"/>
      <c r="R291" s="242"/>
      <c r="S291" s="242"/>
      <c r="T291" s="243"/>
      <c r="U291" s="13"/>
      <c r="V291" s="13"/>
      <c r="W291" s="13"/>
      <c r="X291" s="13"/>
      <c r="Y291" s="13"/>
      <c r="Z291" s="13"/>
      <c r="AA291" s="13"/>
      <c r="AB291" s="13"/>
      <c r="AC291" s="13"/>
      <c r="AD291" s="13"/>
      <c r="AE291" s="13"/>
      <c r="AT291" s="244" t="s">
        <v>190</v>
      </c>
      <c r="AU291" s="244" t="s">
        <v>83</v>
      </c>
      <c r="AV291" s="13" t="s">
        <v>81</v>
      </c>
      <c r="AW291" s="13" t="s">
        <v>34</v>
      </c>
      <c r="AX291" s="13" t="s">
        <v>74</v>
      </c>
      <c r="AY291" s="244" t="s">
        <v>180</v>
      </c>
    </row>
    <row r="292" s="13" customFormat="1">
      <c r="A292" s="13"/>
      <c r="B292" s="234"/>
      <c r="C292" s="235"/>
      <c r="D292" s="236" t="s">
        <v>190</v>
      </c>
      <c r="E292" s="237" t="s">
        <v>19</v>
      </c>
      <c r="F292" s="238" t="s">
        <v>2539</v>
      </c>
      <c r="G292" s="235"/>
      <c r="H292" s="237" t="s">
        <v>19</v>
      </c>
      <c r="I292" s="239"/>
      <c r="J292" s="235"/>
      <c r="K292" s="235"/>
      <c r="L292" s="240"/>
      <c r="M292" s="241"/>
      <c r="N292" s="242"/>
      <c r="O292" s="242"/>
      <c r="P292" s="242"/>
      <c r="Q292" s="242"/>
      <c r="R292" s="242"/>
      <c r="S292" s="242"/>
      <c r="T292" s="243"/>
      <c r="U292" s="13"/>
      <c r="V292" s="13"/>
      <c r="W292" s="13"/>
      <c r="X292" s="13"/>
      <c r="Y292" s="13"/>
      <c r="Z292" s="13"/>
      <c r="AA292" s="13"/>
      <c r="AB292" s="13"/>
      <c r="AC292" s="13"/>
      <c r="AD292" s="13"/>
      <c r="AE292" s="13"/>
      <c r="AT292" s="244" t="s">
        <v>190</v>
      </c>
      <c r="AU292" s="244" t="s">
        <v>83</v>
      </c>
      <c r="AV292" s="13" t="s">
        <v>81</v>
      </c>
      <c r="AW292" s="13" t="s">
        <v>34</v>
      </c>
      <c r="AX292" s="13" t="s">
        <v>74</v>
      </c>
      <c r="AY292" s="244" t="s">
        <v>180</v>
      </c>
    </row>
    <row r="293" s="14" customFormat="1">
      <c r="A293" s="14"/>
      <c r="B293" s="245"/>
      <c r="C293" s="246"/>
      <c r="D293" s="236" t="s">
        <v>190</v>
      </c>
      <c r="E293" s="247" t="s">
        <v>19</v>
      </c>
      <c r="F293" s="248" t="s">
        <v>2540</v>
      </c>
      <c r="G293" s="246"/>
      <c r="H293" s="249">
        <v>0.65400000000000003</v>
      </c>
      <c r="I293" s="250"/>
      <c r="J293" s="246"/>
      <c r="K293" s="246"/>
      <c r="L293" s="251"/>
      <c r="M293" s="252"/>
      <c r="N293" s="253"/>
      <c r="O293" s="253"/>
      <c r="P293" s="253"/>
      <c r="Q293" s="253"/>
      <c r="R293" s="253"/>
      <c r="S293" s="253"/>
      <c r="T293" s="254"/>
      <c r="U293" s="14"/>
      <c r="V293" s="14"/>
      <c r="W293" s="14"/>
      <c r="X293" s="14"/>
      <c r="Y293" s="14"/>
      <c r="Z293" s="14"/>
      <c r="AA293" s="14"/>
      <c r="AB293" s="14"/>
      <c r="AC293" s="14"/>
      <c r="AD293" s="14"/>
      <c r="AE293" s="14"/>
      <c r="AT293" s="255" t="s">
        <v>190</v>
      </c>
      <c r="AU293" s="255" t="s">
        <v>83</v>
      </c>
      <c r="AV293" s="14" t="s">
        <v>83</v>
      </c>
      <c r="AW293" s="14" t="s">
        <v>34</v>
      </c>
      <c r="AX293" s="14" t="s">
        <v>81</v>
      </c>
      <c r="AY293" s="255" t="s">
        <v>180</v>
      </c>
    </row>
    <row r="294" s="2" customFormat="1" ht="16.5" customHeight="1">
      <c r="A294" s="41"/>
      <c r="B294" s="42"/>
      <c r="C294" s="278" t="s">
        <v>488</v>
      </c>
      <c r="D294" s="278" t="s">
        <v>330</v>
      </c>
      <c r="E294" s="279" t="s">
        <v>430</v>
      </c>
      <c r="F294" s="280" t="s">
        <v>431</v>
      </c>
      <c r="G294" s="281" t="s">
        <v>231</v>
      </c>
      <c r="H294" s="282">
        <v>0.001</v>
      </c>
      <c r="I294" s="283"/>
      <c r="J294" s="284">
        <f>ROUND(I294*H294,2)</f>
        <v>0</v>
      </c>
      <c r="K294" s="280" t="s">
        <v>185</v>
      </c>
      <c r="L294" s="285"/>
      <c r="M294" s="286" t="s">
        <v>19</v>
      </c>
      <c r="N294" s="287" t="s">
        <v>45</v>
      </c>
      <c r="O294" s="87"/>
      <c r="P294" s="225">
        <f>O294*H294</f>
        <v>0</v>
      </c>
      <c r="Q294" s="225">
        <v>1</v>
      </c>
      <c r="R294" s="225">
        <f>Q294*H294</f>
        <v>0.001</v>
      </c>
      <c r="S294" s="225">
        <v>0</v>
      </c>
      <c r="T294" s="226">
        <f>S294*H294</f>
        <v>0</v>
      </c>
      <c r="U294" s="41"/>
      <c r="V294" s="41"/>
      <c r="W294" s="41"/>
      <c r="X294" s="41"/>
      <c r="Y294" s="41"/>
      <c r="Z294" s="41"/>
      <c r="AA294" s="41"/>
      <c r="AB294" s="41"/>
      <c r="AC294" s="41"/>
      <c r="AD294" s="41"/>
      <c r="AE294" s="41"/>
      <c r="AR294" s="227" t="s">
        <v>409</v>
      </c>
      <c r="AT294" s="227" t="s">
        <v>330</v>
      </c>
      <c r="AU294" s="227" t="s">
        <v>83</v>
      </c>
      <c r="AY294" s="20" t="s">
        <v>180</v>
      </c>
      <c r="BE294" s="228">
        <f>IF(N294="základní",J294,0)</f>
        <v>0</v>
      </c>
      <c r="BF294" s="228">
        <f>IF(N294="snížená",J294,0)</f>
        <v>0</v>
      </c>
      <c r="BG294" s="228">
        <f>IF(N294="zákl. přenesená",J294,0)</f>
        <v>0</v>
      </c>
      <c r="BH294" s="228">
        <f>IF(N294="sníž. přenesená",J294,0)</f>
        <v>0</v>
      </c>
      <c r="BI294" s="228">
        <f>IF(N294="nulová",J294,0)</f>
        <v>0</v>
      </c>
      <c r="BJ294" s="20" t="s">
        <v>81</v>
      </c>
      <c r="BK294" s="228">
        <f>ROUND(I294*H294,2)</f>
        <v>0</v>
      </c>
      <c r="BL294" s="20" t="s">
        <v>279</v>
      </c>
      <c r="BM294" s="227" t="s">
        <v>2541</v>
      </c>
    </row>
    <row r="295" s="14" customFormat="1">
      <c r="A295" s="14"/>
      <c r="B295" s="245"/>
      <c r="C295" s="246"/>
      <c r="D295" s="236" t="s">
        <v>190</v>
      </c>
      <c r="E295" s="247" t="s">
        <v>19</v>
      </c>
      <c r="F295" s="248" t="s">
        <v>2542</v>
      </c>
      <c r="G295" s="246"/>
      <c r="H295" s="249">
        <v>1.1040000000000001</v>
      </c>
      <c r="I295" s="250"/>
      <c r="J295" s="246"/>
      <c r="K295" s="246"/>
      <c r="L295" s="251"/>
      <c r="M295" s="252"/>
      <c r="N295" s="253"/>
      <c r="O295" s="253"/>
      <c r="P295" s="253"/>
      <c r="Q295" s="253"/>
      <c r="R295" s="253"/>
      <c r="S295" s="253"/>
      <c r="T295" s="254"/>
      <c r="U295" s="14"/>
      <c r="V295" s="14"/>
      <c r="W295" s="14"/>
      <c r="X295" s="14"/>
      <c r="Y295" s="14"/>
      <c r="Z295" s="14"/>
      <c r="AA295" s="14"/>
      <c r="AB295" s="14"/>
      <c r="AC295" s="14"/>
      <c r="AD295" s="14"/>
      <c r="AE295" s="14"/>
      <c r="AT295" s="255" t="s">
        <v>190</v>
      </c>
      <c r="AU295" s="255" t="s">
        <v>83</v>
      </c>
      <c r="AV295" s="14" t="s">
        <v>83</v>
      </c>
      <c r="AW295" s="14" t="s">
        <v>34</v>
      </c>
      <c r="AX295" s="14" t="s">
        <v>74</v>
      </c>
      <c r="AY295" s="255" t="s">
        <v>180</v>
      </c>
    </row>
    <row r="296" s="14" customFormat="1">
      <c r="A296" s="14"/>
      <c r="B296" s="245"/>
      <c r="C296" s="246"/>
      <c r="D296" s="236" t="s">
        <v>190</v>
      </c>
      <c r="E296" s="247" t="s">
        <v>19</v>
      </c>
      <c r="F296" s="248" t="s">
        <v>2543</v>
      </c>
      <c r="G296" s="246"/>
      <c r="H296" s="249">
        <v>0.65400000000000003</v>
      </c>
      <c r="I296" s="250"/>
      <c r="J296" s="246"/>
      <c r="K296" s="246"/>
      <c r="L296" s="251"/>
      <c r="M296" s="252"/>
      <c r="N296" s="253"/>
      <c r="O296" s="253"/>
      <c r="P296" s="253"/>
      <c r="Q296" s="253"/>
      <c r="R296" s="253"/>
      <c r="S296" s="253"/>
      <c r="T296" s="254"/>
      <c r="U296" s="14"/>
      <c r="V296" s="14"/>
      <c r="W296" s="14"/>
      <c r="X296" s="14"/>
      <c r="Y296" s="14"/>
      <c r="Z296" s="14"/>
      <c r="AA296" s="14"/>
      <c r="AB296" s="14"/>
      <c r="AC296" s="14"/>
      <c r="AD296" s="14"/>
      <c r="AE296" s="14"/>
      <c r="AT296" s="255" t="s">
        <v>190</v>
      </c>
      <c r="AU296" s="255" t="s">
        <v>83</v>
      </c>
      <c r="AV296" s="14" t="s">
        <v>83</v>
      </c>
      <c r="AW296" s="14" t="s">
        <v>34</v>
      </c>
      <c r="AX296" s="14" t="s">
        <v>74</v>
      </c>
      <c r="AY296" s="255" t="s">
        <v>180</v>
      </c>
    </row>
    <row r="297" s="15" customFormat="1">
      <c r="A297" s="15"/>
      <c r="B297" s="256"/>
      <c r="C297" s="257"/>
      <c r="D297" s="236" t="s">
        <v>190</v>
      </c>
      <c r="E297" s="258" t="s">
        <v>19</v>
      </c>
      <c r="F297" s="259" t="s">
        <v>227</v>
      </c>
      <c r="G297" s="257"/>
      <c r="H297" s="260">
        <v>1.758</v>
      </c>
      <c r="I297" s="261"/>
      <c r="J297" s="257"/>
      <c r="K297" s="257"/>
      <c r="L297" s="262"/>
      <c r="M297" s="263"/>
      <c r="N297" s="264"/>
      <c r="O297" s="264"/>
      <c r="P297" s="264"/>
      <c r="Q297" s="264"/>
      <c r="R297" s="264"/>
      <c r="S297" s="264"/>
      <c r="T297" s="265"/>
      <c r="U297" s="15"/>
      <c r="V297" s="15"/>
      <c r="W297" s="15"/>
      <c r="X297" s="15"/>
      <c r="Y297" s="15"/>
      <c r="Z297" s="15"/>
      <c r="AA297" s="15"/>
      <c r="AB297" s="15"/>
      <c r="AC297" s="15"/>
      <c r="AD297" s="15"/>
      <c r="AE297" s="15"/>
      <c r="AT297" s="266" t="s">
        <v>190</v>
      </c>
      <c r="AU297" s="266" t="s">
        <v>83</v>
      </c>
      <c r="AV297" s="15" t="s">
        <v>186</v>
      </c>
      <c r="AW297" s="15" t="s">
        <v>34</v>
      </c>
      <c r="AX297" s="15" t="s">
        <v>81</v>
      </c>
      <c r="AY297" s="266" t="s">
        <v>180</v>
      </c>
    </row>
    <row r="298" s="14" customFormat="1">
      <c r="A298" s="14"/>
      <c r="B298" s="245"/>
      <c r="C298" s="246"/>
      <c r="D298" s="236" t="s">
        <v>190</v>
      </c>
      <c r="E298" s="246"/>
      <c r="F298" s="248" t="s">
        <v>2544</v>
      </c>
      <c r="G298" s="246"/>
      <c r="H298" s="249">
        <v>0.001</v>
      </c>
      <c r="I298" s="250"/>
      <c r="J298" s="246"/>
      <c r="K298" s="246"/>
      <c r="L298" s="251"/>
      <c r="M298" s="252"/>
      <c r="N298" s="253"/>
      <c r="O298" s="253"/>
      <c r="P298" s="253"/>
      <c r="Q298" s="253"/>
      <c r="R298" s="253"/>
      <c r="S298" s="253"/>
      <c r="T298" s="254"/>
      <c r="U298" s="14"/>
      <c r="V298" s="14"/>
      <c r="W298" s="14"/>
      <c r="X298" s="14"/>
      <c r="Y298" s="14"/>
      <c r="Z298" s="14"/>
      <c r="AA298" s="14"/>
      <c r="AB298" s="14"/>
      <c r="AC298" s="14"/>
      <c r="AD298" s="14"/>
      <c r="AE298" s="14"/>
      <c r="AT298" s="255" t="s">
        <v>190</v>
      </c>
      <c r="AU298" s="255" t="s">
        <v>83</v>
      </c>
      <c r="AV298" s="14" t="s">
        <v>83</v>
      </c>
      <c r="AW298" s="14" t="s">
        <v>4</v>
      </c>
      <c r="AX298" s="14" t="s">
        <v>81</v>
      </c>
      <c r="AY298" s="255" t="s">
        <v>180</v>
      </c>
    </row>
    <row r="299" s="2" customFormat="1" ht="16.5" customHeight="1">
      <c r="A299" s="41"/>
      <c r="B299" s="42"/>
      <c r="C299" s="216" t="s">
        <v>492</v>
      </c>
      <c r="D299" s="216" t="s">
        <v>182</v>
      </c>
      <c r="E299" s="217" t="s">
        <v>437</v>
      </c>
      <c r="F299" s="218" t="s">
        <v>438</v>
      </c>
      <c r="G299" s="219" t="s">
        <v>122</v>
      </c>
      <c r="H299" s="220">
        <v>1.1040000000000001</v>
      </c>
      <c r="I299" s="221"/>
      <c r="J299" s="222">
        <f>ROUND(I299*H299,2)</f>
        <v>0</v>
      </c>
      <c r="K299" s="218" t="s">
        <v>185</v>
      </c>
      <c r="L299" s="47"/>
      <c r="M299" s="223" t="s">
        <v>19</v>
      </c>
      <c r="N299" s="224" t="s">
        <v>45</v>
      </c>
      <c r="O299" s="87"/>
      <c r="P299" s="225">
        <f>O299*H299</f>
        <v>0</v>
      </c>
      <c r="Q299" s="225">
        <v>0.00040000000000000002</v>
      </c>
      <c r="R299" s="225">
        <f>Q299*H299</f>
        <v>0.00044160000000000005</v>
      </c>
      <c r="S299" s="225">
        <v>0</v>
      </c>
      <c r="T299" s="226">
        <f>S299*H299</f>
        <v>0</v>
      </c>
      <c r="U299" s="41"/>
      <c r="V299" s="41"/>
      <c r="W299" s="41"/>
      <c r="X299" s="41"/>
      <c r="Y299" s="41"/>
      <c r="Z299" s="41"/>
      <c r="AA299" s="41"/>
      <c r="AB299" s="41"/>
      <c r="AC299" s="41"/>
      <c r="AD299" s="41"/>
      <c r="AE299" s="41"/>
      <c r="AR299" s="227" t="s">
        <v>279</v>
      </c>
      <c r="AT299" s="227" t="s">
        <v>182</v>
      </c>
      <c r="AU299" s="227" t="s">
        <v>83</v>
      </c>
      <c r="AY299" s="20" t="s">
        <v>180</v>
      </c>
      <c r="BE299" s="228">
        <f>IF(N299="základní",J299,0)</f>
        <v>0</v>
      </c>
      <c r="BF299" s="228">
        <f>IF(N299="snížená",J299,0)</f>
        <v>0</v>
      </c>
      <c r="BG299" s="228">
        <f>IF(N299="zákl. přenesená",J299,0)</f>
        <v>0</v>
      </c>
      <c r="BH299" s="228">
        <f>IF(N299="sníž. přenesená",J299,0)</f>
        <v>0</v>
      </c>
      <c r="BI299" s="228">
        <f>IF(N299="nulová",J299,0)</f>
        <v>0</v>
      </c>
      <c r="BJ299" s="20" t="s">
        <v>81</v>
      </c>
      <c r="BK299" s="228">
        <f>ROUND(I299*H299,2)</f>
        <v>0</v>
      </c>
      <c r="BL299" s="20" t="s">
        <v>279</v>
      </c>
      <c r="BM299" s="227" t="s">
        <v>2545</v>
      </c>
    </row>
    <row r="300" s="2" customFormat="1">
      <c r="A300" s="41"/>
      <c r="B300" s="42"/>
      <c r="C300" s="43"/>
      <c r="D300" s="229" t="s">
        <v>188</v>
      </c>
      <c r="E300" s="43"/>
      <c r="F300" s="230" t="s">
        <v>440</v>
      </c>
      <c r="G300" s="43"/>
      <c r="H300" s="43"/>
      <c r="I300" s="231"/>
      <c r="J300" s="43"/>
      <c r="K300" s="43"/>
      <c r="L300" s="47"/>
      <c r="M300" s="232"/>
      <c r="N300" s="233"/>
      <c r="O300" s="87"/>
      <c r="P300" s="87"/>
      <c r="Q300" s="87"/>
      <c r="R300" s="87"/>
      <c r="S300" s="87"/>
      <c r="T300" s="88"/>
      <c r="U300" s="41"/>
      <c r="V300" s="41"/>
      <c r="W300" s="41"/>
      <c r="X300" s="41"/>
      <c r="Y300" s="41"/>
      <c r="Z300" s="41"/>
      <c r="AA300" s="41"/>
      <c r="AB300" s="41"/>
      <c r="AC300" s="41"/>
      <c r="AD300" s="41"/>
      <c r="AE300" s="41"/>
      <c r="AT300" s="20" t="s">
        <v>188</v>
      </c>
      <c r="AU300" s="20" t="s">
        <v>83</v>
      </c>
    </row>
    <row r="301" s="2" customFormat="1" ht="16.5" customHeight="1">
      <c r="A301" s="41"/>
      <c r="B301" s="42"/>
      <c r="C301" s="216" t="s">
        <v>497</v>
      </c>
      <c r="D301" s="216" t="s">
        <v>182</v>
      </c>
      <c r="E301" s="217" t="s">
        <v>442</v>
      </c>
      <c r="F301" s="218" t="s">
        <v>443</v>
      </c>
      <c r="G301" s="219" t="s">
        <v>122</v>
      </c>
      <c r="H301" s="220">
        <v>0.65400000000000003</v>
      </c>
      <c r="I301" s="221"/>
      <c r="J301" s="222">
        <f>ROUND(I301*H301,2)</f>
        <v>0</v>
      </c>
      <c r="K301" s="218" t="s">
        <v>185</v>
      </c>
      <c r="L301" s="47"/>
      <c r="M301" s="223" t="s">
        <v>19</v>
      </c>
      <c r="N301" s="224" t="s">
        <v>45</v>
      </c>
      <c r="O301" s="87"/>
      <c r="P301" s="225">
        <f>O301*H301</f>
        <v>0</v>
      </c>
      <c r="Q301" s="225">
        <v>0.00040000000000000002</v>
      </c>
      <c r="R301" s="225">
        <f>Q301*H301</f>
        <v>0.00026160000000000002</v>
      </c>
      <c r="S301" s="225">
        <v>0</v>
      </c>
      <c r="T301" s="226">
        <f>S301*H301</f>
        <v>0</v>
      </c>
      <c r="U301" s="41"/>
      <c r="V301" s="41"/>
      <c r="W301" s="41"/>
      <c r="X301" s="41"/>
      <c r="Y301" s="41"/>
      <c r="Z301" s="41"/>
      <c r="AA301" s="41"/>
      <c r="AB301" s="41"/>
      <c r="AC301" s="41"/>
      <c r="AD301" s="41"/>
      <c r="AE301" s="41"/>
      <c r="AR301" s="227" t="s">
        <v>279</v>
      </c>
      <c r="AT301" s="227" t="s">
        <v>182</v>
      </c>
      <c r="AU301" s="227" t="s">
        <v>83</v>
      </c>
      <c r="AY301" s="20" t="s">
        <v>180</v>
      </c>
      <c r="BE301" s="228">
        <f>IF(N301="základní",J301,0)</f>
        <v>0</v>
      </c>
      <c r="BF301" s="228">
        <f>IF(N301="snížená",J301,0)</f>
        <v>0</v>
      </c>
      <c r="BG301" s="228">
        <f>IF(N301="zákl. přenesená",J301,0)</f>
        <v>0</v>
      </c>
      <c r="BH301" s="228">
        <f>IF(N301="sníž. přenesená",J301,0)</f>
        <v>0</v>
      </c>
      <c r="BI301" s="228">
        <f>IF(N301="nulová",J301,0)</f>
        <v>0</v>
      </c>
      <c r="BJ301" s="20" t="s">
        <v>81</v>
      </c>
      <c r="BK301" s="228">
        <f>ROUND(I301*H301,2)</f>
        <v>0</v>
      </c>
      <c r="BL301" s="20" t="s">
        <v>279</v>
      </c>
      <c r="BM301" s="227" t="s">
        <v>2546</v>
      </c>
    </row>
    <row r="302" s="2" customFormat="1">
      <c r="A302" s="41"/>
      <c r="B302" s="42"/>
      <c r="C302" s="43"/>
      <c r="D302" s="229" t="s">
        <v>188</v>
      </c>
      <c r="E302" s="43"/>
      <c r="F302" s="230" t="s">
        <v>445</v>
      </c>
      <c r="G302" s="43"/>
      <c r="H302" s="43"/>
      <c r="I302" s="231"/>
      <c r="J302" s="43"/>
      <c r="K302" s="43"/>
      <c r="L302" s="47"/>
      <c r="M302" s="232"/>
      <c r="N302" s="233"/>
      <c r="O302" s="87"/>
      <c r="P302" s="87"/>
      <c r="Q302" s="87"/>
      <c r="R302" s="87"/>
      <c r="S302" s="87"/>
      <c r="T302" s="88"/>
      <c r="U302" s="41"/>
      <c r="V302" s="41"/>
      <c r="W302" s="41"/>
      <c r="X302" s="41"/>
      <c r="Y302" s="41"/>
      <c r="Z302" s="41"/>
      <c r="AA302" s="41"/>
      <c r="AB302" s="41"/>
      <c r="AC302" s="41"/>
      <c r="AD302" s="41"/>
      <c r="AE302" s="41"/>
      <c r="AT302" s="20" t="s">
        <v>188</v>
      </c>
      <c r="AU302" s="20" t="s">
        <v>83</v>
      </c>
    </row>
    <row r="303" s="2" customFormat="1" ht="24.15" customHeight="1">
      <c r="A303" s="41"/>
      <c r="B303" s="42"/>
      <c r="C303" s="278" t="s">
        <v>502</v>
      </c>
      <c r="D303" s="278" t="s">
        <v>330</v>
      </c>
      <c r="E303" s="279" t="s">
        <v>447</v>
      </c>
      <c r="F303" s="280" t="s">
        <v>448</v>
      </c>
      <c r="G303" s="281" t="s">
        <v>122</v>
      </c>
      <c r="H303" s="282">
        <v>2.0489999999999999</v>
      </c>
      <c r="I303" s="283"/>
      <c r="J303" s="284">
        <f>ROUND(I303*H303,2)</f>
        <v>0</v>
      </c>
      <c r="K303" s="280" t="s">
        <v>185</v>
      </c>
      <c r="L303" s="285"/>
      <c r="M303" s="286" t="s">
        <v>19</v>
      </c>
      <c r="N303" s="287" t="s">
        <v>45</v>
      </c>
      <c r="O303" s="87"/>
      <c r="P303" s="225">
        <f>O303*H303</f>
        <v>0</v>
      </c>
      <c r="Q303" s="225">
        <v>0.0054000000000000003</v>
      </c>
      <c r="R303" s="225">
        <f>Q303*H303</f>
        <v>0.011064600000000001</v>
      </c>
      <c r="S303" s="225">
        <v>0</v>
      </c>
      <c r="T303" s="226">
        <f>S303*H303</f>
        <v>0</v>
      </c>
      <c r="U303" s="41"/>
      <c r="V303" s="41"/>
      <c r="W303" s="41"/>
      <c r="X303" s="41"/>
      <c r="Y303" s="41"/>
      <c r="Z303" s="41"/>
      <c r="AA303" s="41"/>
      <c r="AB303" s="41"/>
      <c r="AC303" s="41"/>
      <c r="AD303" s="41"/>
      <c r="AE303" s="41"/>
      <c r="AR303" s="227" t="s">
        <v>409</v>
      </c>
      <c r="AT303" s="227" t="s">
        <v>330</v>
      </c>
      <c r="AU303" s="227" t="s">
        <v>83</v>
      </c>
      <c r="AY303" s="20" t="s">
        <v>180</v>
      </c>
      <c r="BE303" s="228">
        <f>IF(N303="základní",J303,0)</f>
        <v>0</v>
      </c>
      <c r="BF303" s="228">
        <f>IF(N303="snížená",J303,0)</f>
        <v>0</v>
      </c>
      <c r="BG303" s="228">
        <f>IF(N303="zákl. přenesená",J303,0)</f>
        <v>0</v>
      </c>
      <c r="BH303" s="228">
        <f>IF(N303="sníž. přenesená",J303,0)</f>
        <v>0</v>
      </c>
      <c r="BI303" s="228">
        <f>IF(N303="nulová",J303,0)</f>
        <v>0</v>
      </c>
      <c r="BJ303" s="20" t="s">
        <v>81</v>
      </c>
      <c r="BK303" s="228">
        <f>ROUND(I303*H303,2)</f>
        <v>0</v>
      </c>
      <c r="BL303" s="20" t="s">
        <v>279</v>
      </c>
      <c r="BM303" s="227" t="s">
        <v>2547</v>
      </c>
    </row>
    <row r="304" s="14" customFormat="1">
      <c r="A304" s="14"/>
      <c r="B304" s="245"/>
      <c r="C304" s="246"/>
      <c r="D304" s="236" t="s">
        <v>190</v>
      </c>
      <c r="E304" s="247" t="s">
        <v>19</v>
      </c>
      <c r="F304" s="248" t="s">
        <v>2542</v>
      </c>
      <c r="G304" s="246"/>
      <c r="H304" s="249">
        <v>1.1040000000000001</v>
      </c>
      <c r="I304" s="250"/>
      <c r="J304" s="246"/>
      <c r="K304" s="246"/>
      <c r="L304" s="251"/>
      <c r="M304" s="252"/>
      <c r="N304" s="253"/>
      <c r="O304" s="253"/>
      <c r="P304" s="253"/>
      <c r="Q304" s="253"/>
      <c r="R304" s="253"/>
      <c r="S304" s="253"/>
      <c r="T304" s="254"/>
      <c r="U304" s="14"/>
      <c r="V304" s="14"/>
      <c r="W304" s="14"/>
      <c r="X304" s="14"/>
      <c r="Y304" s="14"/>
      <c r="Z304" s="14"/>
      <c r="AA304" s="14"/>
      <c r="AB304" s="14"/>
      <c r="AC304" s="14"/>
      <c r="AD304" s="14"/>
      <c r="AE304" s="14"/>
      <c r="AT304" s="255" t="s">
        <v>190</v>
      </c>
      <c r="AU304" s="255" t="s">
        <v>83</v>
      </c>
      <c r="AV304" s="14" t="s">
        <v>83</v>
      </c>
      <c r="AW304" s="14" t="s">
        <v>34</v>
      </c>
      <c r="AX304" s="14" t="s">
        <v>74</v>
      </c>
      <c r="AY304" s="255" t="s">
        <v>180</v>
      </c>
    </row>
    <row r="305" s="14" customFormat="1">
      <c r="A305" s="14"/>
      <c r="B305" s="245"/>
      <c r="C305" s="246"/>
      <c r="D305" s="236" t="s">
        <v>190</v>
      </c>
      <c r="E305" s="247" t="s">
        <v>19</v>
      </c>
      <c r="F305" s="248" t="s">
        <v>2543</v>
      </c>
      <c r="G305" s="246"/>
      <c r="H305" s="249">
        <v>0.65400000000000003</v>
      </c>
      <c r="I305" s="250"/>
      <c r="J305" s="246"/>
      <c r="K305" s="246"/>
      <c r="L305" s="251"/>
      <c r="M305" s="252"/>
      <c r="N305" s="253"/>
      <c r="O305" s="253"/>
      <c r="P305" s="253"/>
      <c r="Q305" s="253"/>
      <c r="R305" s="253"/>
      <c r="S305" s="253"/>
      <c r="T305" s="254"/>
      <c r="U305" s="14"/>
      <c r="V305" s="14"/>
      <c r="W305" s="14"/>
      <c r="X305" s="14"/>
      <c r="Y305" s="14"/>
      <c r="Z305" s="14"/>
      <c r="AA305" s="14"/>
      <c r="AB305" s="14"/>
      <c r="AC305" s="14"/>
      <c r="AD305" s="14"/>
      <c r="AE305" s="14"/>
      <c r="AT305" s="255" t="s">
        <v>190</v>
      </c>
      <c r="AU305" s="255" t="s">
        <v>83</v>
      </c>
      <c r="AV305" s="14" t="s">
        <v>83</v>
      </c>
      <c r="AW305" s="14" t="s">
        <v>34</v>
      </c>
      <c r="AX305" s="14" t="s">
        <v>74</v>
      </c>
      <c r="AY305" s="255" t="s">
        <v>180</v>
      </c>
    </row>
    <row r="306" s="15" customFormat="1">
      <c r="A306" s="15"/>
      <c r="B306" s="256"/>
      <c r="C306" s="257"/>
      <c r="D306" s="236" t="s">
        <v>190</v>
      </c>
      <c r="E306" s="258" t="s">
        <v>19</v>
      </c>
      <c r="F306" s="259" t="s">
        <v>227</v>
      </c>
      <c r="G306" s="257"/>
      <c r="H306" s="260">
        <v>1.758</v>
      </c>
      <c r="I306" s="261"/>
      <c r="J306" s="257"/>
      <c r="K306" s="257"/>
      <c r="L306" s="262"/>
      <c r="M306" s="263"/>
      <c r="N306" s="264"/>
      <c r="O306" s="264"/>
      <c r="P306" s="264"/>
      <c r="Q306" s="264"/>
      <c r="R306" s="264"/>
      <c r="S306" s="264"/>
      <c r="T306" s="265"/>
      <c r="U306" s="15"/>
      <c r="V306" s="15"/>
      <c r="W306" s="15"/>
      <c r="X306" s="15"/>
      <c r="Y306" s="15"/>
      <c r="Z306" s="15"/>
      <c r="AA306" s="15"/>
      <c r="AB306" s="15"/>
      <c r="AC306" s="15"/>
      <c r="AD306" s="15"/>
      <c r="AE306" s="15"/>
      <c r="AT306" s="266" t="s">
        <v>190</v>
      </c>
      <c r="AU306" s="266" t="s">
        <v>83</v>
      </c>
      <c r="AV306" s="15" t="s">
        <v>186</v>
      </c>
      <c r="AW306" s="15" t="s">
        <v>34</v>
      </c>
      <c r="AX306" s="15" t="s">
        <v>81</v>
      </c>
      <c r="AY306" s="266" t="s">
        <v>180</v>
      </c>
    </row>
    <row r="307" s="14" customFormat="1">
      <c r="A307" s="14"/>
      <c r="B307" s="245"/>
      <c r="C307" s="246"/>
      <c r="D307" s="236" t="s">
        <v>190</v>
      </c>
      <c r="E307" s="246"/>
      <c r="F307" s="248" t="s">
        <v>2548</v>
      </c>
      <c r="G307" s="246"/>
      <c r="H307" s="249">
        <v>2.0489999999999999</v>
      </c>
      <c r="I307" s="250"/>
      <c r="J307" s="246"/>
      <c r="K307" s="246"/>
      <c r="L307" s="251"/>
      <c r="M307" s="252"/>
      <c r="N307" s="253"/>
      <c r="O307" s="253"/>
      <c r="P307" s="253"/>
      <c r="Q307" s="253"/>
      <c r="R307" s="253"/>
      <c r="S307" s="253"/>
      <c r="T307" s="254"/>
      <c r="U307" s="14"/>
      <c r="V307" s="14"/>
      <c r="W307" s="14"/>
      <c r="X307" s="14"/>
      <c r="Y307" s="14"/>
      <c r="Z307" s="14"/>
      <c r="AA307" s="14"/>
      <c r="AB307" s="14"/>
      <c r="AC307" s="14"/>
      <c r="AD307" s="14"/>
      <c r="AE307" s="14"/>
      <c r="AT307" s="255" t="s">
        <v>190</v>
      </c>
      <c r="AU307" s="255" t="s">
        <v>83</v>
      </c>
      <c r="AV307" s="14" t="s">
        <v>83</v>
      </c>
      <c r="AW307" s="14" t="s">
        <v>4</v>
      </c>
      <c r="AX307" s="14" t="s">
        <v>81</v>
      </c>
      <c r="AY307" s="255" t="s">
        <v>180</v>
      </c>
    </row>
    <row r="308" s="2" customFormat="1" ht="24.15" customHeight="1">
      <c r="A308" s="41"/>
      <c r="B308" s="42"/>
      <c r="C308" s="216" t="s">
        <v>509</v>
      </c>
      <c r="D308" s="216" t="s">
        <v>182</v>
      </c>
      <c r="E308" s="217" t="s">
        <v>452</v>
      </c>
      <c r="F308" s="218" t="s">
        <v>453</v>
      </c>
      <c r="G308" s="219" t="s">
        <v>231</v>
      </c>
      <c r="H308" s="220">
        <v>0.012999999999999999</v>
      </c>
      <c r="I308" s="221"/>
      <c r="J308" s="222">
        <f>ROUND(I308*H308,2)</f>
        <v>0</v>
      </c>
      <c r="K308" s="218" t="s">
        <v>185</v>
      </c>
      <c r="L308" s="47"/>
      <c r="M308" s="223" t="s">
        <v>19</v>
      </c>
      <c r="N308" s="224" t="s">
        <v>45</v>
      </c>
      <c r="O308" s="87"/>
      <c r="P308" s="225">
        <f>O308*H308</f>
        <v>0</v>
      </c>
      <c r="Q308" s="225">
        <v>0</v>
      </c>
      <c r="R308" s="225">
        <f>Q308*H308</f>
        <v>0</v>
      </c>
      <c r="S308" s="225">
        <v>0</v>
      </c>
      <c r="T308" s="226">
        <f>S308*H308</f>
        <v>0</v>
      </c>
      <c r="U308" s="41"/>
      <c r="V308" s="41"/>
      <c r="W308" s="41"/>
      <c r="X308" s="41"/>
      <c r="Y308" s="41"/>
      <c r="Z308" s="41"/>
      <c r="AA308" s="41"/>
      <c r="AB308" s="41"/>
      <c r="AC308" s="41"/>
      <c r="AD308" s="41"/>
      <c r="AE308" s="41"/>
      <c r="AR308" s="227" t="s">
        <v>279</v>
      </c>
      <c r="AT308" s="227" t="s">
        <v>182</v>
      </c>
      <c r="AU308" s="227" t="s">
        <v>83</v>
      </c>
      <c r="AY308" s="20" t="s">
        <v>180</v>
      </c>
      <c r="BE308" s="228">
        <f>IF(N308="základní",J308,0)</f>
        <v>0</v>
      </c>
      <c r="BF308" s="228">
        <f>IF(N308="snížená",J308,0)</f>
        <v>0</v>
      </c>
      <c r="BG308" s="228">
        <f>IF(N308="zákl. přenesená",J308,0)</f>
        <v>0</v>
      </c>
      <c r="BH308" s="228">
        <f>IF(N308="sníž. přenesená",J308,0)</f>
        <v>0</v>
      </c>
      <c r="BI308" s="228">
        <f>IF(N308="nulová",J308,0)</f>
        <v>0</v>
      </c>
      <c r="BJ308" s="20" t="s">
        <v>81</v>
      </c>
      <c r="BK308" s="228">
        <f>ROUND(I308*H308,2)</f>
        <v>0</v>
      </c>
      <c r="BL308" s="20" t="s">
        <v>279</v>
      </c>
      <c r="BM308" s="227" t="s">
        <v>2549</v>
      </c>
    </row>
    <row r="309" s="2" customFormat="1">
      <c r="A309" s="41"/>
      <c r="B309" s="42"/>
      <c r="C309" s="43"/>
      <c r="D309" s="229" t="s">
        <v>188</v>
      </c>
      <c r="E309" s="43"/>
      <c r="F309" s="230" t="s">
        <v>455</v>
      </c>
      <c r="G309" s="43"/>
      <c r="H309" s="43"/>
      <c r="I309" s="231"/>
      <c r="J309" s="43"/>
      <c r="K309" s="43"/>
      <c r="L309" s="47"/>
      <c r="M309" s="232"/>
      <c r="N309" s="233"/>
      <c r="O309" s="87"/>
      <c r="P309" s="87"/>
      <c r="Q309" s="87"/>
      <c r="R309" s="87"/>
      <c r="S309" s="87"/>
      <c r="T309" s="88"/>
      <c r="U309" s="41"/>
      <c r="V309" s="41"/>
      <c r="W309" s="41"/>
      <c r="X309" s="41"/>
      <c r="Y309" s="41"/>
      <c r="Z309" s="41"/>
      <c r="AA309" s="41"/>
      <c r="AB309" s="41"/>
      <c r="AC309" s="41"/>
      <c r="AD309" s="41"/>
      <c r="AE309" s="41"/>
      <c r="AT309" s="20" t="s">
        <v>188</v>
      </c>
      <c r="AU309" s="20" t="s">
        <v>83</v>
      </c>
    </row>
    <row r="310" s="12" customFormat="1" ht="22.8" customHeight="1">
      <c r="A310" s="12"/>
      <c r="B310" s="200"/>
      <c r="C310" s="201"/>
      <c r="D310" s="202" t="s">
        <v>73</v>
      </c>
      <c r="E310" s="214" t="s">
        <v>1625</v>
      </c>
      <c r="F310" s="214" t="s">
        <v>2550</v>
      </c>
      <c r="G310" s="201"/>
      <c r="H310" s="201"/>
      <c r="I310" s="204"/>
      <c r="J310" s="215">
        <f>BK310</f>
        <v>0</v>
      </c>
      <c r="K310" s="201"/>
      <c r="L310" s="206"/>
      <c r="M310" s="207"/>
      <c r="N310" s="208"/>
      <c r="O310" s="208"/>
      <c r="P310" s="209">
        <f>SUM(P311:P312)</f>
        <v>0</v>
      </c>
      <c r="Q310" s="208"/>
      <c r="R310" s="209">
        <f>SUM(R311:R312)</f>
        <v>0</v>
      </c>
      <c r="S310" s="208"/>
      <c r="T310" s="210">
        <f>SUM(T311:T312)</f>
        <v>0.0172</v>
      </c>
      <c r="U310" s="12"/>
      <c r="V310" s="12"/>
      <c r="W310" s="12"/>
      <c r="X310" s="12"/>
      <c r="Y310" s="12"/>
      <c r="Z310" s="12"/>
      <c r="AA310" s="12"/>
      <c r="AB310" s="12"/>
      <c r="AC310" s="12"/>
      <c r="AD310" s="12"/>
      <c r="AE310" s="12"/>
      <c r="AR310" s="211" t="s">
        <v>83</v>
      </c>
      <c r="AT310" s="212" t="s">
        <v>73</v>
      </c>
      <c r="AU310" s="212" t="s">
        <v>81</v>
      </c>
      <c r="AY310" s="211" t="s">
        <v>180</v>
      </c>
      <c r="BK310" s="213">
        <f>SUM(BK311:BK312)</f>
        <v>0</v>
      </c>
    </row>
    <row r="311" s="2" customFormat="1" ht="16.5" customHeight="1">
      <c r="A311" s="41"/>
      <c r="B311" s="42"/>
      <c r="C311" s="216" t="s">
        <v>515</v>
      </c>
      <c r="D311" s="216" t="s">
        <v>182</v>
      </c>
      <c r="E311" s="217" t="s">
        <v>2551</v>
      </c>
      <c r="F311" s="218" t="s">
        <v>2552</v>
      </c>
      <c r="G311" s="219" t="s">
        <v>1629</v>
      </c>
      <c r="H311" s="220">
        <v>1</v>
      </c>
      <c r="I311" s="221"/>
      <c r="J311" s="222">
        <f>ROUND(I311*H311,2)</f>
        <v>0</v>
      </c>
      <c r="K311" s="218" t="s">
        <v>185</v>
      </c>
      <c r="L311" s="47"/>
      <c r="M311" s="223" t="s">
        <v>19</v>
      </c>
      <c r="N311" s="224" t="s">
        <v>45</v>
      </c>
      <c r="O311" s="87"/>
      <c r="P311" s="225">
        <f>O311*H311</f>
        <v>0</v>
      </c>
      <c r="Q311" s="225">
        <v>0</v>
      </c>
      <c r="R311" s="225">
        <f>Q311*H311</f>
        <v>0</v>
      </c>
      <c r="S311" s="225">
        <v>0.0172</v>
      </c>
      <c r="T311" s="226">
        <f>S311*H311</f>
        <v>0.0172</v>
      </c>
      <c r="U311" s="41"/>
      <c r="V311" s="41"/>
      <c r="W311" s="41"/>
      <c r="X311" s="41"/>
      <c r="Y311" s="41"/>
      <c r="Z311" s="41"/>
      <c r="AA311" s="41"/>
      <c r="AB311" s="41"/>
      <c r="AC311" s="41"/>
      <c r="AD311" s="41"/>
      <c r="AE311" s="41"/>
      <c r="AR311" s="227" t="s">
        <v>279</v>
      </c>
      <c r="AT311" s="227" t="s">
        <v>182</v>
      </c>
      <c r="AU311" s="227" t="s">
        <v>83</v>
      </c>
      <c r="AY311" s="20" t="s">
        <v>180</v>
      </c>
      <c r="BE311" s="228">
        <f>IF(N311="základní",J311,0)</f>
        <v>0</v>
      </c>
      <c r="BF311" s="228">
        <f>IF(N311="snížená",J311,0)</f>
        <v>0</v>
      </c>
      <c r="BG311" s="228">
        <f>IF(N311="zákl. přenesená",J311,0)</f>
        <v>0</v>
      </c>
      <c r="BH311" s="228">
        <f>IF(N311="sníž. přenesená",J311,0)</f>
        <v>0</v>
      </c>
      <c r="BI311" s="228">
        <f>IF(N311="nulová",J311,0)</f>
        <v>0</v>
      </c>
      <c r="BJ311" s="20" t="s">
        <v>81</v>
      </c>
      <c r="BK311" s="228">
        <f>ROUND(I311*H311,2)</f>
        <v>0</v>
      </c>
      <c r="BL311" s="20" t="s">
        <v>279</v>
      </c>
      <c r="BM311" s="227" t="s">
        <v>2553</v>
      </c>
    </row>
    <row r="312" s="2" customFormat="1">
      <c r="A312" s="41"/>
      <c r="B312" s="42"/>
      <c r="C312" s="43"/>
      <c r="D312" s="229" t="s">
        <v>188</v>
      </c>
      <c r="E312" s="43"/>
      <c r="F312" s="230" t="s">
        <v>2554</v>
      </c>
      <c r="G312" s="43"/>
      <c r="H312" s="43"/>
      <c r="I312" s="231"/>
      <c r="J312" s="43"/>
      <c r="K312" s="43"/>
      <c r="L312" s="47"/>
      <c r="M312" s="232"/>
      <c r="N312" s="233"/>
      <c r="O312" s="87"/>
      <c r="P312" s="87"/>
      <c r="Q312" s="87"/>
      <c r="R312" s="87"/>
      <c r="S312" s="87"/>
      <c r="T312" s="88"/>
      <c r="U312" s="41"/>
      <c r="V312" s="41"/>
      <c r="W312" s="41"/>
      <c r="X312" s="41"/>
      <c r="Y312" s="41"/>
      <c r="Z312" s="41"/>
      <c r="AA312" s="41"/>
      <c r="AB312" s="41"/>
      <c r="AC312" s="41"/>
      <c r="AD312" s="41"/>
      <c r="AE312" s="41"/>
      <c r="AT312" s="20" t="s">
        <v>188</v>
      </c>
      <c r="AU312" s="20" t="s">
        <v>83</v>
      </c>
    </row>
    <row r="313" s="12" customFormat="1" ht="22.8" customHeight="1">
      <c r="A313" s="12"/>
      <c r="B313" s="200"/>
      <c r="C313" s="201"/>
      <c r="D313" s="202" t="s">
        <v>73</v>
      </c>
      <c r="E313" s="214" t="s">
        <v>753</v>
      </c>
      <c r="F313" s="214" t="s">
        <v>754</v>
      </c>
      <c r="G313" s="201"/>
      <c r="H313" s="201"/>
      <c r="I313" s="204"/>
      <c r="J313" s="215">
        <f>BK313</f>
        <v>0</v>
      </c>
      <c r="K313" s="201"/>
      <c r="L313" s="206"/>
      <c r="M313" s="207"/>
      <c r="N313" s="208"/>
      <c r="O313" s="208"/>
      <c r="P313" s="209">
        <f>SUM(P314:P322)</f>
        <v>0</v>
      </c>
      <c r="Q313" s="208"/>
      <c r="R313" s="209">
        <f>SUM(R314:R322)</f>
        <v>0.16864172000000002</v>
      </c>
      <c r="S313" s="208"/>
      <c r="T313" s="210">
        <f>SUM(T314:T322)</f>
        <v>0</v>
      </c>
      <c r="U313" s="12"/>
      <c r="V313" s="12"/>
      <c r="W313" s="12"/>
      <c r="X313" s="12"/>
      <c r="Y313" s="12"/>
      <c r="Z313" s="12"/>
      <c r="AA313" s="12"/>
      <c r="AB313" s="12"/>
      <c r="AC313" s="12"/>
      <c r="AD313" s="12"/>
      <c r="AE313" s="12"/>
      <c r="AR313" s="211" t="s">
        <v>83</v>
      </c>
      <c r="AT313" s="212" t="s">
        <v>73</v>
      </c>
      <c r="AU313" s="212" t="s">
        <v>81</v>
      </c>
      <c r="AY313" s="211" t="s">
        <v>180</v>
      </c>
      <c r="BK313" s="213">
        <f>SUM(BK314:BK322)</f>
        <v>0</v>
      </c>
    </row>
    <row r="314" s="2" customFormat="1" ht="24.15" customHeight="1">
      <c r="A314" s="41"/>
      <c r="B314" s="42"/>
      <c r="C314" s="216" t="s">
        <v>520</v>
      </c>
      <c r="D314" s="216" t="s">
        <v>182</v>
      </c>
      <c r="E314" s="217" t="s">
        <v>2555</v>
      </c>
      <c r="F314" s="218" t="s">
        <v>2556</v>
      </c>
      <c r="G314" s="219" t="s">
        <v>122</v>
      </c>
      <c r="H314" s="220">
        <v>7.6760000000000002</v>
      </c>
      <c r="I314" s="221"/>
      <c r="J314" s="222">
        <f>ROUND(I314*H314,2)</f>
        <v>0</v>
      </c>
      <c r="K314" s="218" t="s">
        <v>185</v>
      </c>
      <c r="L314" s="47"/>
      <c r="M314" s="223" t="s">
        <v>19</v>
      </c>
      <c r="N314" s="224" t="s">
        <v>45</v>
      </c>
      <c r="O314" s="87"/>
      <c r="P314" s="225">
        <f>O314*H314</f>
        <v>0</v>
      </c>
      <c r="Q314" s="225">
        <v>0.021870000000000001</v>
      </c>
      <c r="R314" s="225">
        <f>Q314*H314</f>
        <v>0.16787412000000002</v>
      </c>
      <c r="S314" s="225">
        <v>0</v>
      </c>
      <c r="T314" s="226">
        <f>S314*H314</f>
        <v>0</v>
      </c>
      <c r="U314" s="41"/>
      <c r="V314" s="41"/>
      <c r="W314" s="41"/>
      <c r="X314" s="41"/>
      <c r="Y314" s="41"/>
      <c r="Z314" s="41"/>
      <c r="AA314" s="41"/>
      <c r="AB314" s="41"/>
      <c r="AC314" s="41"/>
      <c r="AD314" s="41"/>
      <c r="AE314" s="41"/>
      <c r="AR314" s="227" t="s">
        <v>279</v>
      </c>
      <c r="AT314" s="227" t="s">
        <v>182</v>
      </c>
      <c r="AU314" s="227" t="s">
        <v>83</v>
      </c>
      <c r="AY314" s="20" t="s">
        <v>180</v>
      </c>
      <c r="BE314" s="228">
        <f>IF(N314="základní",J314,0)</f>
        <v>0</v>
      </c>
      <c r="BF314" s="228">
        <f>IF(N314="snížená",J314,0)</f>
        <v>0</v>
      </c>
      <c r="BG314" s="228">
        <f>IF(N314="zákl. přenesená",J314,0)</f>
        <v>0</v>
      </c>
      <c r="BH314" s="228">
        <f>IF(N314="sníž. přenesená",J314,0)</f>
        <v>0</v>
      </c>
      <c r="BI314" s="228">
        <f>IF(N314="nulová",J314,0)</f>
        <v>0</v>
      </c>
      <c r="BJ314" s="20" t="s">
        <v>81</v>
      </c>
      <c r="BK314" s="228">
        <f>ROUND(I314*H314,2)</f>
        <v>0</v>
      </c>
      <c r="BL314" s="20" t="s">
        <v>279</v>
      </c>
      <c r="BM314" s="227" t="s">
        <v>2557</v>
      </c>
    </row>
    <row r="315" s="2" customFormat="1">
      <c r="A315" s="41"/>
      <c r="B315" s="42"/>
      <c r="C315" s="43"/>
      <c r="D315" s="229" t="s">
        <v>188</v>
      </c>
      <c r="E315" s="43"/>
      <c r="F315" s="230" t="s">
        <v>2558</v>
      </c>
      <c r="G315" s="43"/>
      <c r="H315" s="43"/>
      <c r="I315" s="231"/>
      <c r="J315" s="43"/>
      <c r="K315" s="43"/>
      <c r="L315" s="47"/>
      <c r="M315" s="232"/>
      <c r="N315" s="233"/>
      <c r="O315" s="87"/>
      <c r="P315" s="87"/>
      <c r="Q315" s="87"/>
      <c r="R315" s="87"/>
      <c r="S315" s="87"/>
      <c r="T315" s="88"/>
      <c r="U315" s="41"/>
      <c r="V315" s="41"/>
      <c r="W315" s="41"/>
      <c r="X315" s="41"/>
      <c r="Y315" s="41"/>
      <c r="Z315" s="41"/>
      <c r="AA315" s="41"/>
      <c r="AB315" s="41"/>
      <c r="AC315" s="41"/>
      <c r="AD315" s="41"/>
      <c r="AE315" s="41"/>
      <c r="AT315" s="20" t="s">
        <v>188</v>
      </c>
      <c r="AU315" s="20" t="s">
        <v>83</v>
      </c>
    </row>
    <row r="316" s="14" customFormat="1">
      <c r="A316" s="14"/>
      <c r="B316" s="245"/>
      <c r="C316" s="246"/>
      <c r="D316" s="236" t="s">
        <v>190</v>
      </c>
      <c r="E316" s="247" t="s">
        <v>19</v>
      </c>
      <c r="F316" s="248" t="s">
        <v>2454</v>
      </c>
      <c r="G316" s="246"/>
      <c r="H316" s="249">
        <v>4.8760000000000003</v>
      </c>
      <c r="I316" s="250"/>
      <c r="J316" s="246"/>
      <c r="K316" s="246"/>
      <c r="L316" s="251"/>
      <c r="M316" s="252"/>
      <c r="N316" s="253"/>
      <c r="O316" s="253"/>
      <c r="P316" s="253"/>
      <c r="Q316" s="253"/>
      <c r="R316" s="253"/>
      <c r="S316" s="253"/>
      <c r="T316" s="254"/>
      <c r="U316" s="14"/>
      <c r="V316" s="14"/>
      <c r="W316" s="14"/>
      <c r="X316" s="14"/>
      <c r="Y316" s="14"/>
      <c r="Z316" s="14"/>
      <c r="AA316" s="14"/>
      <c r="AB316" s="14"/>
      <c r="AC316" s="14"/>
      <c r="AD316" s="14"/>
      <c r="AE316" s="14"/>
      <c r="AT316" s="255" t="s">
        <v>190</v>
      </c>
      <c r="AU316" s="255" t="s">
        <v>83</v>
      </c>
      <c r="AV316" s="14" t="s">
        <v>83</v>
      </c>
      <c r="AW316" s="14" t="s">
        <v>34</v>
      </c>
      <c r="AX316" s="14" t="s">
        <v>74</v>
      </c>
      <c r="AY316" s="255" t="s">
        <v>180</v>
      </c>
    </row>
    <row r="317" s="14" customFormat="1">
      <c r="A317" s="14"/>
      <c r="B317" s="245"/>
      <c r="C317" s="246"/>
      <c r="D317" s="236" t="s">
        <v>190</v>
      </c>
      <c r="E317" s="247" t="s">
        <v>19</v>
      </c>
      <c r="F317" s="248" t="s">
        <v>2559</v>
      </c>
      <c r="G317" s="246"/>
      <c r="H317" s="249">
        <v>2.7999999999999998</v>
      </c>
      <c r="I317" s="250"/>
      <c r="J317" s="246"/>
      <c r="K317" s="246"/>
      <c r="L317" s="251"/>
      <c r="M317" s="252"/>
      <c r="N317" s="253"/>
      <c r="O317" s="253"/>
      <c r="P317" s="253"/>
      <c r="Q317" s="253"/>
      <c r="R317" s="253"/>
      <c r="S317" s="253"/>
      <c r="T317" s="254"/>
      <c r="U317" s="14"/>
      <c r="V317" s="14"/>
      <c r="W317" s="14"/>
      <c r="X317" s="14"/>
      <c r="Y317" s="14"/>
      <c r="Z317" s="14"/>
      <c r="AA317" s="14"/>
      <c r="AB317" s="14"/>
      <c r="AC317" s="14"/>
      <c r="AD317" s="14"/>
      <c r="AE317" s="14"/>
      <c r="AT317" s="255" t="s">
        <v>190</v>
      </c>
      <c r="AU317" s="255" t="s">
        <v>83</v>
      </c>
      <c r="AV317" s="14" t="s">
        <v>83</v>
      </c>
      <c r="AW317" s="14" t="s">
        <v>34</v>
      </c>
      <c r="AX317" s="14" t="s">
        <v>74</v>
      </c>
      <c r="AY317" s="255" t="s">
        <v>180</v>
      </c>
    </row>
    <row r="318" s="15" customFormat="1">
      <c r="A318" s="15"/>
      <c r="B318" s="256"/>
      <c r="C318" s="257"/>
      <c r="D318" s="236" t="s">
        <v>190</v>
      </c>
      <c r="E318" s="258" t="s">
        <v>19</v>
      </c>
      <c r="F318" s="259" t="s">
        <v>227</v>
      </c>
      <c r="G318" s="257"/>
      <c r="H318" s="260">
        <v>7.6760000000000002</v>
      </c>
      <c r="I318" s="261"/>
      <c r="J318" s="257"/>
      <c r="K318" s="257"/>
      <c r="L318" s="262"/>
      <c r="M318" s="263"/>
      <c r="N318" s="264"/>
      <c r="O318" s="264"/>
      <c r="P318" s="264"/>
      <c r="Q318" s="264"/>
      <c r="R318" s="264"/>
      <c r="S318" s="264"/>
      <c r="T318" s="265"/>
      <c r="U318" s="15"/>
      <c r="V318" s="15"/>
      <c r="W318" s="15"/>
      <c r="X318" s="15"/>
      <c r="Y318" s="15"/>
      <c r="Z318" s="15"/>
      <c r="AA318" s="15"/>
      <c r="AB318" s="15"/>
      <c r="AC318" s="15"/>
      <c r="AD318" s="15"/>
      <c r="AE318" s="15"/>
      <c r="AT318" s="266" t="s">
        <v>190</v>
      </c>
      <c r="AU318" s="266" t="s">
        <v>83</v>
      </c>
      <c r="AV318" s="15" t="s">
        <v>186</v>
      </c>
      <c r="AW318" s="15" t="s">
        <v>34</v>
      </c>
      <c r="AX318" s="15" t="s">
        <v>81</v>
      </c>
      <c r="AY318" s="266" t="s">
        <v>180</v>
      </c>
    </row>
    <row r="319" s="2" customFormat="1" ht="24.15" customHeight="1">
      <c r="A319" s="41"/>
      <c r="B319" s="42"/>
      <c r="C319" s="216" t="s">
        <v>525</v>
      </c>
      <c r="D319" s="216" t="s">
        <v>182</v>
      </c>
      <c r="E319" s="217" t="s">
        <v>787</v>
      </c>
      <c r="F319" s="218" t="s">
        <v>788</v>
      </c>
      <c r="G319" s="219" t="s">
        <v>122</v>
      </c>
      <c r="H319" s="220">
        <v>7.6760000000000002</v>
      </c>
      <c r="I319" s="221"/>
      <c r="J319" s="222">
        <f>ROUND(I319*H319,2)</f>
        <v>0</v>
      </c>
      <c r="K319" s="218" t="s">
        <v>185</v>
      </c>
      <c r="L319" s="47"/>
      <c r="M319" s="223" t="s">
        <v>19</v>
      </c>
      <c r="N319" s="224" t="s">
        <v>45</v>
      </c>
      <c r="O319" s="87"/>
      <c r="P319" s="225">
        <f>O319*H319</f>
        <v>0</v>
      </c>
      <c r="Q319" s="225">
        <v>0.00010000000000000001</v>
      </c>
      <c r="R319" s="225">
        <f>Q319*H319</f>
        <v>0.00076760000000000001</v>
      </c>
      <c r="S319" s="225">
        <v>0</v>
      </c>
      <c r="T319" s="226">
        <f>S319*H319</f>
        <v>0</v>
      </c>
      <c r="U319" s="41"/>
      <c r="V319" s="41"/>
      <c r="W319" s="41"/>
      <c r="X319" s="41"/>
      <c r="Y319" s="41"/>
      <c r="Z319" s="41"/>
      <c r="AA319" s="41"/>
      <c r="AB319" s="41"/>
      <c r="AC319" s="41"/>
      <c r="AD319" s="41"/>
      <c r="AE319" s="41"/>
      <c r="AR319" s="227" t="s">
        <v>279</v>
      </c>
      <c r="AT319" s="227" t="s">
        <v>182</v>
      </c>
      <c r="AU319" s="227" t="s">
        <v>83</v>
      </c>
      <c r="AY319" s="20" t="s">
        <v>180</v>
      </c>
      <c r="BE319" s="228">
        <f>IF(N319="základní",J319,0)</f>
        <v>0</v>
      </c>
      <c r="BF319" s="228">
        <f>IF(N319="snížená",J319,0)</f>
        <v>0</v>
      </c>
      <c r="BG319" s="228">
        <f>IF(N319="zákl. přenesená",J319,0)</f>
        <v>0</v>
      </c>
      <c r="BH319" s="228">
        <f>IF(N319="sníž. přenesená",J319,0)</f>
        <v>0</v>
      </c>
      <c r="BI319" s="228">
        <f>IF(N319="nulová",J319,0)</f>
        <v>0</v>
      </c>
      <c r="BJ319" s="20" t="s">
        <v>81</v>
      </c>
      <c r="BK319" s="228">
        <f>ROUND(I319*H319,2)</f>
        <v>0</v>
      </c>
      <c r="BL319" s="20" t="s">
        <v>279</v>
      </c>
      <c r="BM319" s="227" t="s">
        <v>2560</v>
      </c>
    </row>
    <row r="320" s="2" customFormat="1">
      <c r="A320" s="41"/>
      <c r="B320" s="42"/>
      <c r="C320" s="43"/>
      <c r="D320" s="229" t="s">
        <v>188</v>
      </c>
      <c r="E320" s="43"/>
      <c r="F320" s="230" t="s">
        <v>790</v>
      </c>
      <c r="G320" s="43"/>
      <c r="H320" s="43"/>
      <c r="I320" s="231"/>
      <c r="J320" s="43"/>
      <c r="K320" s="43"/>
      <c r="L320" s="47"/>
      <c r="M320" s="232"/>
      <c r="N320" s="233"/>
      <c r="O320" s="87"/>
      <c r="P320" s="87"/>
      <c r="Q320" s="87"/>
      <c r="R320" s="87"/>
      <c r="S320" s="87"/>
      <c r="T320" s="88"/>
      <c r="U320" s="41"/>
      <c r="V320" s="41"/>
      <c r="W320" s="41"/>
      <c r="X320" s="41"/>
      <c r="Y320" s="41"/>
      <c r="Z320" s="41"/>
      <c r="AA320" s="41"/>
      <c r="AB320" s="41"/>
      <c r="AC320" s="41"/>
      <c r="AD320" s="41"/>
      <c r="AE320" s="41"/>
      <c r="AT320" s="20" t="s">
        <v>188</v>
      </c>
      <c r="AU320" s="20" t="s">
        <v>83</v>
      </c>
    </row>
    <row r="321" s="2" customFormat="1" ht="37.8" customHeight="1">
      <c r="A321" s="41"/>
      <c r="B321" s="42"/>
      <c r="C321" s="216" t="s">
        <v>532</v>
      </c>
      <c r="D321" s="216" t="s">
        <v>182</v>
      </c>
      <c r="E321" s="217" t="s">
        <v>841</v>
      </c>
      <c r="F321" s="218" t="s">
        <v>842</v>
      </c>
      <c r="G321" s="219" t="s">
        <v>231</v>
      </c>
      <c r="H321" s="220">
        <v>0.16900000000000001</v>
      </c>
      <c r="I321" s="221"/>
      <c r="J321" s="222">
        <f>ROUND(I321*H321,2)</f>
        <v>0</v>
      </c>
      <c r="K321" s="218" t="s">
        <v>185</v>
      </c>
      <c r="L321" s="47"/>
      <c r="M321" s="223" t="s">
        <v>19</v>
      </c>
      <c r="N321" s="224" t="s">
        <v>45</v>
      </c>
      <c r="O321" s="87"/>
      <c r="P321" s="225">
        <f>O321*H321</f>
        <v>0</v>
      </c>
      <c r="Q321" s="225">
        <v>0</v>
      </c>
      <c r="R321" s="225">
        <f>Q321*H321</f>
        <v>0</v>
      </c>
      <c r="S321" s="225">
        <v>0</v>
      </c>
      <c r="T321" s="226">
        <f>S321*H321</f>
        <v>0</v>
      </c>
      <c r="U321" s="41"/>
      <c r="V321" s="41"/>
      <c r="W321" s="41"/>
      <c r="X321" s="41"/>
      <c r="Y321" s="41"/>
      <c r="Z321" s="41"/>
      <c r="AA321" s="41"/>
      <c r="AB321" s="41"/>
      <c r="AC321" s="41"/>
      <c r="AD321" s="41"/>
      <c r="AE321" s="41"/>
      <c r="AR321" s="227" t="s">
        <v>279</v>
      </c>
      <c r="AT321" s="227" t="s">
        <v>182</v>
      </c>
      <c r="AU321" s="227" t="s">
        <v>83</v>
      </c>
      <c r="AY321" s="20" t="s">
        <v>180</v>
      </c>
      <c r="BE321" s="228">
        <f>IF(N321="základní",J321,0)</f>
        <v>0</v>
      </c>
      <c r="BF321" s="228">
        <f>IF(N321="snížená",J321,0)</f>
        <v>0</v>
      </c>
      <c r="BG321" s="228">
        <f>IF(N321="zákl. přenesená",J321,0)</f>
        <v>0</v>
      </c>
      <c r="BH321" s="228">
        <f>IF(N321="sníž. přenesená",J321,0)</f>
        <v>0</v>
      </c>
      <c r="BI321" s="228">
        <f>IF(N321="nulová",J321,0)</f>
        <v>0</v>
      </c>
      <c r="BJ321" s="20" t="s">
        <v>81</v>
      </c>
      <c r="BK321" s="228">
        <f>ROUND(I321*H321,2)</f>
        <v>0</v>
      </c>
      <c r="BL321" s="20" t="s">
        <v>279</v>
      </c>
      <c r="BM321" s="227" t="s">
        <v>2561</v>
      </c>
    </row>
    <row r="322" s="2" customFormat="1">
      <c r="A322" s="41"/>
      <c r="B322" s="42"/>
      <c r="C322" s="43"/>
      <c r="D322" s="229" t="s">
        <v>188</v>
      </c>
      <c r="E322" s="43"/>
      <c r="F322" s="230" t="s">
        <v>844</v>
      </c>
      <c r="G322" s="43"/>
      <c r="H322" s="43"/>
      <c r="I322" s="231"/>
      <c r="J322" s="43"/>
      <c r="K322" s="43"/>
      <c r="L322" s="47"/>
      <c r="M322" s="232"/>
      <c r="N322" s="233"/>
      <c r="O322" s="87"/>
      <c r="P322" s="87"/>
      <c r="Q322" s="87"/>
      <c r="R322" s="87"/>
      <c r="S322" s="87"/>
      <c r="T322" s="88"/>
      <c r="U322" s="41"/>
      <c r="V322" s="41"/>
      <c r="W322" s="41"/>
      <c r="X322" s="41"/>
      <c r="Y322" s="41"/>
      <c r="Z322" s="41"/>
      <c r="AA322" s="41"/>
      <c r="AB322" s="41"/>
      <c r="AC322" s="41"/>
      <c r="AD322" s="41"/>
      <c r="AE322" s="41"/>
      <c r="AT322" s="20" t="s">
        <v>188</v>
      </c>
      <c r="AU322" s="20" t="s">
        <v>83</v>
      </c>
    </row>
    <row r="323" s="12" customFormat="1" ht="22.8" customHeight="1">
      <c r="A323" s="12"/>
      <c r="B323" s="200"/>
      <c r="C323" s="201"/>
      <c r="D323" s="202" t="s">
        <v>73</v>
      </c>
      <c r="E323" s="214" t="s">
        <v>845</v>
      </c>
      <c r="F323" s="214" t="s">
        <v>846</v>
      </c>
      <c r="G323" s="201"/>
      <c r="H323" s="201"/>
      <c r="I323" s="204"/>
      <c r="J323" s="215">
        <f>BK323</f>
        <v>0</v>
      </c>
      <c r="K323" s="201"/>
      <c r="L323" s="206"/>
      <c r="M323" s="207"/>
      <c r="N323" s="208"/>
      <c r="O323" s="208"/>
      <c r="P323" s="209">
        <f>SUM(P324:P329)</f>
        <v>0</v>
      </c>
      <c r="Q323" s="208"/>
      <c r="R323" s="209">
        <f>SUM(R324:R329)</f>
        <v>0</v>
      </c>
      <c r="S323" s="208"/>
      <c r="T323" s="210">
        <f>SUM(T324:T329)</f>
        <v>0.0084669000000000012</v>
      </c>
      <c r="U323" s="12"/>
      <c r="V323" s="12"/>
      <c r="W323" s="12"/>
      <c r="X323" s="12"/>
      <c r="Y323" s="12"/>
      <c r="Z323" s="12"/>
      <c r="AA323" s="12"/>
      <c r="AB323" s="12"/>
      <c r="AC323" s="12"/>
      <c r="AD323" s="12"/>
      <c r="AE323" s="12"/>
      <c r="AR323" s="211" t="s">
        <v>83</v>
      </c>
      <c r="AT323" s="212" t="s">
        <v>73</v>
      </c>
      <c r="AU323" s="212" t="s">
        <v>81</v>
      </c>
      <c r="AY323" s="211" t="s">
        <v>180</v>
      </c>
      <c r="BK323" s="213">
        <f>SUM(BK324:BK329)</f>
        <v>0</v>
      </c>
    </row>
    <row r="324" s="2" customFormat="1" ht="16.5" customHeight="1">
      <c r="A324" s="41"/>
      <c r="B324" s="42"/>
      <c r="C324" s="216" t="s">
        <v>538</v>
      </c>
      <c r="D324" s="216" t="s">
        <v>182</v>
      </c>
      <c r="E324" s="217" t="s">
        <v>2562</v>
      </c>
      <c r="F324" s="218" t="s">
        <v>2563</v>
      </c>
      <c r="G324" s="219" t="s">
        <v>350</v>
      </c>
      <c r="H324" s="220">
        <v>5.0700000000000003</v>
      </c>
      <c r="I324" s="221"/>
      <c r="J324" s="222">
        <f>ROUND(I324*H324,2)</f>
        <v>0</v>
      </c>
      <c r="K324" s="218" t="s">
        <v>185</v>
      </c>
      <c r="L324" s="47"/>
      <c r="M324" s="223" t="s">
        <v>19</v>
      </c>
      <c r="N324" s="224" t="s">
        <v>45</v>
      </c>
      <c r="O324" s="87"/>
      <c r="P324" s="225">
        <f>O324*H324</f>
        <v>0</v>
      </c>
      <c r="Q324" s="225">
        <v>0</v>
      </c>
      <c r="R324" s="225">
        <f>Q324*H324</f>
        <v>0</v>
      </c>
      <c r="S324" s="225">
        <v>0.00167</v>
      </c>
      <c r="T324" s="226">
        <f>S324*H324</f>
        <v>0.0084669000000000012</v>
      </c>
      <c r="U324" s="41"/>
      <c r="V324" s="41"/>
      <c r="W324" s="41"/>
      <c r="X324" s="41"/>
      <c r="Y324" s="41"/>
      <c r="Z324" s="41"/>
      <c r="AA324" s="41"/>
      <c r="AB324" s="41"/>
      <c r="AC324" s="41"/>
      <c r="AD324" s="41"/>
      <c r="AE324" s="41"/>
      <c r="AR324" s="227" t="s">
        <v>279</v>
      </c>
      <c r="AT324" s="227" t="s">
        <v>182</v>
      </c>
      <c r="AU324" s="227" t="s">
        <v>83</v>
      </c>
      <c r="AY324" s="20" t="s">
        <v>180</v>
      </c>
      <c r="BE324" s="228">
        <f>IF(N324="základní",J324,0)</f>
        <v>0</v>
      </c>
      <c r="BF324" s="228">
        <f>IF(N324="snížená",J324,0)</f>
        <v>0</v>
      </c>
      <c r="BG324" s="228">
        <f>IF(N324="zákl. přenesená",J324,0)</f>
        <v>0</v>
      </c>
      <c r="BH324" s="228">
        <f>IF(N324="sníž. přenesená",J324,0)</f>
        <v>0</v>
      </c>
      <c r="BI324" s="228">
        <f>IF(N324="nulová",J324,0)</f>
        <v>0</v>
      </c>
      <c r="BJ324" s="20" t="s">
        <v>81</v>
      </c>
      <c r="BK324" s="228">
        <f>ROUND(I324*H324,2)</f>
        <v>0</v>
      </c>
      <c r="BL324" s="20" t="s">
        <v>279</v>
      </c>
      <c r="BM324" s="227" t="s">
        <v>2564</v>
      </c>
    </row>
    <row r="325" s="2" customFormat="1">
      <c r="A325" s="41"/>
      <c r="B325" s="42"/>
      <c r="C325" s="43"/>
      <c r="D325" s="229" t="s">
        <v>188</v>
      </c>
      <c r="E325" s="43"/>
      <c r="F325" s="230" t="s">
        <v>2565</v>
      </c>
      <c r="G325" s="43"/>
      <c r="H325" s="43"/>
      <c r="I325" s="231"/>
      <c r="J325" s="43"/>
      <c r="K325" s="43"/>
      <c r="L325" s="47"/>
      <c r="M325" s="232"/>
      <c r="N325" s="233"/>
      <c r="O325" s="87"/>
      <c r="P325" s="87"/>
      <c r="Q325" s="87"/>
      <c r="R325" s="87"/>
      <c r="S325" s="87"/>
      <c r="T325" s="88"/>
      <c r="U325" s="41"/>
      <c r="V325" s="41"/>
      <c r="W325" s="41"/>
      <c r="X325" s="41"/>
      <c r="Y325" s="41"/>
      <c r="Z325" s="41"/>
      <c r="AA325" s="41"/>
      <c r="AB325" s="41"/>
      <c r="AC325" s="41"/>
      <c r="AD325" s="41"/>
      <c r="AE325" s="41"/>
      <c r="AT325" s="20" t="s">
        <v>188</v>
      </c>
      <c r="AU325" s="20" t="s">
        <v>83</v>
      </c>
    </row>
    <row r="326" s="14" customFormat="1">
      <c r="A326" s="14"/>
      <c r="B326" s="245"/>
      <c r="C326" s="246"/>
      <c r="D326" s="236" t="s">
        <v>190</v>
      </c>
      <c r="E326" s="247" t="s">
        <v>19</v>
      </c>
      <c r="F326" s="248" t="s">
        <v>2566</v>
      </c>
      <c r="G326" s="246"/>
      <c r="H326" s="249">
        <v>3.6000000000000001</v>
      </c>
      <c r="I326" s="250"/>
      <c r="J326" s="246"/>
      <c r="K326" s="246"/>
      <c r="L326" s="251"/>
      <c r="M326" s="252"/>
      <c r="N326" s="253"/>
      <c r="O326" s="253"/>
      <c r="P326" s="253"/>
      <c r="Q326" s="253"/>
      <c r="R326" s="253"/>
      <c r="S326" s="253"/>
      <c r="T326" s="254"/>
      <c r="U326" s="14"/>
      <c r="V326" s="14"/>
      <c r="W326" s="14"/>
      <c r="X326" s="14"/>
      <c r="Y326" s="14"/>
      <c r="Z326" s="14"/>
      <c r="AA326" s="14"/>
      <c r="AB326" s="14"/>
      <c r="AC326" s="14"/>
      <c r="AD326" s="14"/>
      <c r="AE326" s="14"/>
      <c r="AT326" s="255" t="s">
        <v>190</v>
      </c>
      <c r="AU326" s="255" t="s">
        <v>83</v>
      </c>
      <c r="AV326" s="14" t="s">
        <v>83</v>
      </c>
      <c r="AW326" s="14" t="s">
        <v>34</v>
      </c>
      <c r="AX326" s="14" t="s">
        <v>74</v>
      </c>
      <c r="AY326" s="255" t="s">
        <v>180</v>
      </c>
    </row>
    <row r="327" s="14" customFormat="1">
      <c r="A327" s="14"/>
      <c r="B327" s="245"/>
      <c r="C327" s="246"/>
      <c r="D327" s="236" t="s">
        <v>190</v>
      </c>
      <c r="E327" s="247" t="s">
        <v>19</v>
      </c>
      <c r="F327" s="248" t="s">
        <v>2567</v>
      </c>
      <c r="G327" s="246"/>
      <c r="H327" s="249">
        <v>0.87</v>
      </c>
      <c r="I327" s="250"/>
      <c r="J327" s="246"/>
      <c r="K327" s="246"/>
      <c r="L327" s="251"/>
      <c r="M327" s="252"/>
      <c r="N327" s="253"/>
      <c r="O327" s="253"/>
      <c r="P327" s="253"/>
      <c r="Q327" s="253"/>
      <c r="R327" s="253"/>
      <c r="S327" s="253"/>
      <c r="T327" s="254"/>
      <c r="U327" s="14"/>
      <c r="V327" s="14"/>
      <c r="W327" s="14"/>
      <c r="X327" s="14"/>
      <c r="Y327" s="14"/>
      <c r="Z327" s="14"/>
      <c r="AA327" s="14"/>
      <c r="AB327" s="14"/>
      <c r="AC327" s="14"/>
      <c r="AD327" s="14"/>
      <c r="AE327" s="14"/>
      <c r="AT327" s="255" t="s">
        <v>190</v>
      </c>
      <c r="AU327" s="255" t="s">
        <v>83</v>
      </c>
      <c r="AV327" s="14" t="s">
        <v>83</v>
      </c>
      <c r="AW327" s="14" t="s">
        <v>34</v>
      </c>
      <c r="AX327" s="14" t="s">
        <v>74</v>
      </c>
      <c r="AY327" s="255" t="s">
        <v>180</v>
      </c>
    </row>
    <row r="328" s="14" customFormat="1">
      <c r="A328" s="14"/>
      <c r="B328" s="245"/>
      <c r="C328" s="246"/>
      <c r="D328" s="236" t="s">
        <v>190</v>
      </c>
      <c r="E328" s="247" t="s">
        <v>19</v>
      </c>
      <c r="F328" s="248" t="s">
        <v>2568</v>
      </c>
      <c r="G328" s="246"/>
      <c r="H328" s="249">
        <v>0.59999999999999998</v>
      </c>
      <c r="I328" s="250"/>
      <c r="J328" s="246"/>
      <c r="K328" s="246"/>
      <c r="L328" s="251"/>
      <c r="M328" s="252"/>
      <c r="N328" s="253"/>
      <c r="O328" s="253"/>
      <c r="P328" s="253"/>
      <c r="Q328" s="253"/>
      <c r="R328" s="253"/>
      <c r="S328" s="253"/>
      <c r="T328" s="254"/>
      <c r="U328" s="14"/>
      <c r="V328" s="14"/>
      <c r="W328" s="14"/>
      <c r="X328" s="14"/>
      <c r="Y328" s="14"/>
      <c r="Z328" s="14"/>
      <c r="AA328" s="14"/>
      <c r="AB328" s="14"/>
      <c r="AC328" s="14"/>
      <c r="AD328" s="14"/>
      <c r="AE328" s="14"/>
      <c r="AT328" s="255" t="s">
        <v>190</v>
      </c>
      <c r="AU328" s="255" t="s">
        <v>83</v>
      </c>
      <c r="AV328" s="14" t="s">
        <v>83</v>
      </c>
      <c r="AW328" s="14" t="s">
        <v>34</v>
      </c>
      <c r="AX328" s="14" t="s">
        <v>74</v>
      </c>
      <c r="AY328" s="255" t="s">
        <v>180</v>
      </c>
    </row>
    <row r="329" s="15" customFormat="1">
      <c r="A329" s="15"/>
      <c r="B329" s="256"/>
      <c r="C329" s="257"/>
      <c r="D329" s="236" t="s">
        <v>190</v>
      </c>
      <c r="E329" s="258" t="s">
        <v>19</v>
      </c>
      <c r="F329" s="259" t="s">
        <v>227</v>
      </c>
      <c r="G329" s="257"/>
      <c r="H329" s="260">
        <v>5.0699999999999994</v>
      </c>
      <c r="I329" s="261"/>
      <c r="J329" s="257"/>
      <c r="K329" s="257"/>
      <c r="L329" s="262"/>
      <c r="M329" s="263"/>
      <c r="N329" s="264"/>
      <c r="O329" s="264"/>
      <c r="P329" s="264"/>
      <c r="Q329" s="264"/>
      <c r="R329" s="264"/>
      <c r="S329" s="264"/>
      <c r="T329" s="265"/>
      <c r="U329" s="15"/>
      <c r="V329" s="15"/>
      <c r="W329" s="15"/>
      <c r="X329" s="15"/>
      <c r="Y329" s="15"/>
      <c r="Z329" s="15"/>
      <c r="AA329" s="15"/>
      <c r="AB329" s="15"/>
      <c r="AC329" s="15"/>
      <c r="AD329" s="15"/>
      <c r="AE329" s="15"/>
      <c r="AT329" s="266" t="s">
        <v>190</v>
      </c>
      <c r="AU329" s="266" t="s">
        <v>83</v>
      </c>
      <c r="AV329" s="15" t="s">
        <v>186</v>
      </c>
      <c r="AW329" s="15" t="s">
        <v>34</v>
      </c>
      <c r="AX329" s="15" t="s">
        <v>81</v>
      </c>
      <c r="AY329" s="266" t="s">
        <v>180</v>
      </c>
    </row>
    <row r="330" s="12" customFormat="1" ht="22.8" customHeight="1">
      <c r="A330" s="12"/>
      <c r="B330" s="200"/>
      <c r="C330" s="201"/>
      <c r="D330" s="202" t="s">
        <v>73</v>
      </c>
      <c r="E330" s="214" t="s">
        <v>942</v>
      </c>
      <c r="F330" s="214" t="s">
        <v>943</v>
      </c>
      <c r="G330" s="201"/>
      <c r="H330" s="201"/>
      <c r="I330" s="204"/>
      <c r="J330" s="215">
        <f>BK330</f>
        <v>0</v>
      </c>
      <c r="K330" s="201"/>
      <c r="L330" s="206"/>
      <c r="M330" s="207"/>
      <c r="N330" s="208"/>
      <c r="O330" s="208"/>
      <c r="P330" s="209">
        <f>SUM(P331:P359)</f>
        <v>0</v>
      </c>
      <c r="Q330" s="208"/>
      <c r="R330" s="209">
        <f>SUM(R331:R359)</f>
        <v>0.074399999999999994</v>
      </c>
      <c r="S330" s="208"/>
      <c r="T330" s="210">
        <f>SUM(T331:T359)</f>
        <v>0.010140000000000001</v>
      </c>
      <c r="U330" s="12"/>
      <c r="V330" s="12"/>
      <c r="W330" s="12"/>
      <c r="X330" s="12"/>
      <c r="Y330" s="12"/>
      <c r="Z330" s="12"/>
      <c r="AA330" s="12"/>
      <c r="AB330" s="12"/>
      <c r="AC330" s="12"/>
      <c r="AD330" s="12"/>
      <c r="AE330" s="12"/>
      <c r="AR330" s="211" t="s">
        <v>83</v>
      </c>
      <c r="AT330" s="212" t="s">
        <v>73</v>
      </c>
      <c r="AU330" s="212" t="s">
        <v>81</v>
      </c>
      <c r="AY330" s="211" t="s">
        <v>180</v>
      </c>
      <c r="BK330" s="213">
        <f>SUM(BK331:BK359)</f>
        <v>0</v>
      </c>
    </row>
    <row r="331" s="2" customFormat="1" ht="16.5" customHeight="1">
      <c r="A331" s="41"/>
      <c r="B331" s="42"/>
      <c r="C331" s="216" t="s">
        <v>545</v>
      </c>
      <c r="D331" s="216" t="s">
        <v>182</v>
      </c>
      <c r="E331" s="217" t="s">
        <v>2569</v>
      </c>
      <c r="F331" s="218" t="s">
        <v>2570</v>
      </c>
      <c r="G331" s="219" t="s">
        <v>350</v>
      </c>
      <c r="H331" s="220">
        <v>3</v>
      </c>
      <c r="I331" s="221"/>
      <c r="J331" s="222">
        <f>ROUND(I331*H331,2)</f>
        <v>0</v>
      </c>
      <c r="K331" s="218" t="s">
        <v>185</v>
      </c>
      <c r="L331" s="47"/>
      <c r="M331" s="223" t="s">
        <v>19</v>
      </c>
      <c r="N331" s="224" t="s">
        <v>45</v>
      </c>
      <c r="O331" s="87"/>
      <c r="P331" s="225">
        <f>O331*H331</f>
        <v>0</v>
      </c>
      <c r="Q331" s="225">
        <v>0</v>
      </c>
      <c r="R331" s="225">
        <f>Q331*H331</f>
        <v>0</v>
      </c>
      <c r="S331" s="225">
        <v>0</v>
      </c>
      <c r="T331" s="226">
        <f>S331*H331</f>
        <v>0</v>
      </c>
      <c r="U331" s="41"/>
      <c r="V331" s="41"/>
      <c r="W331" s="41"/>
      <c r="X331" s="41"/>
      <c r="Y331" s="41"/>
      <c r="Z331" s="41"/>
      <c r="AA331" s="41"/>
      <c r="AB331" s="41"/>
      <c r="AC331" s="41"/>
      <c r="AD331" s="41"/>
      <c r="AE331" s="41"/>
      <c r="AR331" s="227" t="s">
        <v>279</v>
      </c>
      <c r="AT331" s="227" t="s">
        <v>182</v>
      </c>
      <c r="AU331" s="227" t="s">
        <v>83</v>
      </c>
      <c r="AY331" s="20" t="s">
        <v>180</v>
      </c>
      <c r="BE331" s="228">
        <f>IF(N331="základní",J331,0)</f>
        <v>0</v>
      </c>
      <c r="BF331" s="228">
        <f>IF(N331="snížená",J331,0)</f>
        <v>0</v>
      </c>
      <c r="BG331" s="228">
        <f>IF(N331="zákl. přenesená",J331,0)</f>
        <v>0</v>
      </c>
      <c r="BH331" s="228">
        <f>IF(N331="sníž. přenesená",J331,0)</f>
        <v>0</v>
      </c>
      <c r="BI331" s="228">
        <f>IF(N331="nulová",J331,0)</f>
        <v>0</v>
      </c>
      <c r="BJ331" s="20" t="s">
        <v>81</v>
      </c>
      <c r="BK331" s="228">
        <f>ROUND(I331*H331,2)</f>
        <v>0</v>
      </c>
      <c r="BL331" s="20" t="s">
        <v>279</v>
      </c>
      <c r="BM331" s="227" t="s">
        <v>2571</v>
      </c>
    </row>
    <row r="332" s="2" customFormat="1">
      <c r="A332" s="41"/>
      <c r="B332" s="42"/>
      <c r="C332" s="43"/>
      <c r="D332" s="229" t="s">
        <v>188</v>
      </c>
      <c r="E332" s="43"/>
      <c r="F332" s="230" t="s">
        <v>2572</v>
      </c>
      <c r="G332" s="43"/>
      <c r="H332" s="43"/>
      <c r="I332" s="231"/>
      <c r="J332" s="43"/>
      <c r="K332" s="43"/>
      <c r="L332" s="47"/>
      <c r="M332" s="232"/>
      <c r="N332" s="233"/>
      <c r="O332" s="87"/>
      <c r="P332" s="87"/>
      <c r="Q332" s="87"/>
      <c r="R332" s="87"/>
      <c r="S332" s="87"/>
      <c r="T332" s="88"/>
      <c r="U332" s="41"/>
      <c r="V332" s="41"/>
      <c r="W332" s="41"/>
      <c r="X332" s="41"/>
      <c r="Y332" s="41"/>
      <c r="Z332" s="41"/>
      <c r="AA332" s="41"/>
      <c r="AB332" s="41"/>
      <c r="AC332" s="41"/>
      <c r="AD332" s="41"/>
      <c r="AE332" s="41"/>
      <c r="AT332" s="20" t="s">
        <v>188</v>
      </c>
      <c r="AU332" s="20" t="s">
        <v>83</v>
      </c>
    </row>
    <row r="333" s="13" customFormat="1">
      <c r="A333" s="13"/>
      <c r="B333" s="234"/>
      <c r="C333" s="235"/>
      <c r="D333" s="236" t="s">
        <v>190</v>
      </c>
      <c r="E333" s="237" t="s">
        <v>19</v>
      </c>
      <c r="F333" s="238" t="s">
        <v>240</v>
      </c>
      <c r="G333" s="235"/>
      <c r="H333" s="237" t="s">
        <v>19</v>
      </c>
      <c r="I333" s="239"/>
      <c r="J333" s="235"/>
      <c r="K333" s="235"/>
      <c r="L333" s="240"/>
      <c r="M333" s="241"/>
      <c r="N333" s="242"/>
      <c r="O333" s="242"/>
      <c r="P333" s="242"/>
      <c r="Q333" s="242"/>
      <c r="R333" s="242"/>
      <c r="S333" s="242"/>
      <c r="T333" s="243"/>
      <c r="U333" s="13"/>
      <c r="V333" s="13"/>
      <c r="W333" s="13"/>
      <c r="X333" s="13"/>
      <c r="Y333" s="13"/>
      <c r="Z333" s="13"/>
      <c r="AA333" s="13"/>
      <c r="AB333" s="13"/>
      <c r="AC333" s="13"/>
      <c r="AD333" s="13"/>
      <c r="AE333" s="13"/>
      <c r="AT333" s="244" t="s">
        <v>190</v>
      </c>
      <c r="AU333" s="244" t="s">
        <v>83</v>
      </c>
      <c r="AV333" s="13" t="s">
        <v>81</v>
      </c>
      <c r="AW333" s="13" t="s">
        <v>34</v>
      </c>
      <c r="AX333" s="13" t="s">
        <v>74</v>
      </c>
      <c r="AY333" s="244" t="s">
        <v>180</v>
      </c>
    </row>
    <row r="334" s="14" customFormat="1">
      <c r="A334" s="14"/>
      <c r="B334" s="245"/>
      <c r="C334" s="246"/>
      <c r="D334" s="236" t="s">
        <v>190</v>
      </c>
      <c r="E334" s="247" t="s">
        <v>19</v>
      </c>
      <c r="F334" s="248" t="s">
        <v>2573</v>
      </c>
      <c r="G334" s="246"/>
      <c r="H334" s="249">
        <v>1.5</v>
      </c>
      <c r="I334" s="250"/>
      <c r="J334" s="246"/>
      <c r="K334" s="246"/>
      <c r="L334" s="251"/>
      <c r="M334" s="252"/>
      <c r="N334" s="253"/>
      <c r="O334" s="253"/>
      <c r="P334" s="253"/>
      <c r="Q334" s="253"/>
      <c r="R334" s="253"/>
      <c r="S334" s="253"/>
      <c r="T334" s="254"/>
      <c r="U334" s="14"/>
      <c r="V334" s="14"/>
      <c r="W334" s="14"/>
      <c r="X334" s="14"/>
      <c r="Y334" s="14"/>
      <c r="Z334" s="14"/>
      <c r="AA334" s="14"/>
      <c r="AB334" s="14"/>
      <c r="AC334" s="14"/>
      <c r="AD334" s="14"/>
      <c r="AE334" s="14"/>
      <c r="AT334" s="255" t="s">
        <v>190</v>
      </c>
      <c r="AU334" s="255" t="s">
        <v>83</v>
      </c>
      <c r="AV334" s="14" t="s">
        <v>83</v>
      </c>
      <c r="AW334" s="14" t="s">
        <v>34</v>
      </c>
      <c r="AX334" s="14" t="s">
        <v>74</v>
      </c>
      <c r="AY334" s="255" t="s">
        <v>180</v>
      </c>
    </row>
    <row r="335" s="14" customFormat="1">
      <c r="A335" s="14"/>
      <c r="B335" s="245"/>
      <c r="C335" s="246"/>
      <c r="D335" s="236" t="s">
        <v>190</v>
      </c>
      <c r="E335" s="247" t="s">
        <v>19</v>
      </c>
      <c r="F335" s="248" t="s">
        <v>2573</v>
      </c>
      <c r="G335" s="246"/>
      <c r="H335" s="249">
        <v>1.5</v>
      </c>
      <c r="I335" s="250"/>
      <c r="J335" s="246"/>
      <c r="K335" s="246"/>
      <c r="L335" s="251"/>
      <c r="M335" s="252"/>
      <c r="N335" s="253"/>
      <c r="O335" s="253"/>
      <c r="P335" s="253"/>
      <c r="Q335" s="253"/>
      <c r="R335" s="253"/>
      <c r="S335" s="253"/>
      <c r="T335" s="254"/>
      <c r="U335" s="14"/>
      <c r="V335" s="14"/>
      <c r="W335" s="14"/>
      <c r="X335" s="14"/>
      <c r="Y335" s="14"/>
      <c r="Z335" s="14"/>
      <c r="AA335" s="14"/>
      <c r="AB335" s="14"/>
      <c r="AC335" s="14"/>
      <c r="AD335" s="14"/>
      <c r="AE335" s="14"/>
      <c r="AT335" s="255" t="s">
        <v>190</v>
      </c>
      <c r="AU335" s="255" t="s">
        <v>83</v>
      </c>
      <c r="AV335" s="14" t="s">
        <v>83</v>
      </c>
      <c r="AW335" s="14" t="s">
        <v>34</v>
      </c>
      <c r="AX335" s="14" t="s">
        <v>74</v>
      </c>
      <c r="AY335" s="255" t="s">
        <v>180</v>
      </c>
    </row>
    <row r="336" s="15" customFormat="1">
      <c r="A336" s="15"/>
      <c r="B336" s="256"/>
      <c r="C336" s="257"/>
      <c r="D336" s="236" t="s">
        <v>190</v>
      </c>
      <c r="E336" s="258" t="s">
        <v>19</v>
      </c>
      <c r="F336" s="259" t="s">
        <v>227</v>
      </c>
      <c r="G336" s="257"/>
      <c r="H336" s="260">
        <v>3</v>
      </c>
      <c r="I336" s="261"/>
      <c r="J336" s="257"/>
      <c r="K336" s="257"/>
      <c r="L336" s="262"/>
      <c r="M336" s="263"/>
      <c r="N336" s="264"/>
      <c r="O336" s="264"/>
      <c r="P336" s="264"/>
      <c r="Q336" s="264"/>
      <c r="R336" s="264"/>
      <c r="S336" s="264"/>
      <c r="T336" s="265"/>
      <c r="U336" s="15"/>
      <c r="V336" s="15"/>
      <c r="W336" s="15"/>
      <c r="X336" s="15"/>
      <c r="Y336" s="15"/>
      <c r="Z336" s="15"/>
      <c r="AA336" s="15"/>
      <c r="AB336" s="15"/>
      <c r="AC336" s="15"/>
      <c r="AD336" s="15"/>
      <c r="AE336" s="15"/>
      <c r="AT336" s="266" t="s">
        <v>190</v>
      </c>
      <c r="AU336" s="266" t="s">
        <v>83</v>
      </c>
      <c r="AV336" s="15" t="s">
        <v>186</v>
      </c>
      <c r="AW336" s="15" t="s">
        <v>34</v>
      </c>
      <c r="AX336" s="15" t="s">
        <v>81</v>
      </c>
      <c r="AY336" s="266" t="s">
        <v>180</v>
      </c>
    </row>
    <row r="337" s="2" customFormat="1" ht="16.5" customHeight="1">
      <c r="A337" s="41"/>
      <c r="B337" s="42"/>
      <c r="C337" s="278" t="s">
        <v>551</v>
      </c>
      <c r="D337" s="278" t="s">
        <v>330</v>
      </c>
      <c r="E337" s="279" t="s">
        <v>2574</v>
      </c>
      <c r="F337" s="280" t="s">
        <v>2575</v>
      </c>
      <c r="G337" s="281" t="s">
        <v>350</v>
      </c>
      <c r="H337" s="282">
        <v>3</v>
      </c>
      <c r="I337" s="283"/>
      <c r="J337" s="284">
        <f>ROUND(I337*H337,2)</f>
        <v>0</v>
      </c>
      <c r="K337" s="280" t="s">
        <v>185</v>
      </c>
      <c r="L337" s="285"/>
      <c r="M337" s="286" t="s">
        <v>19</v>
      </c>
      <c r="N337" s="287" t="s">
        <v>45</v>
      </c>
      <c r="O337" s="87"/>
      <c r="P337" s="225">
        <f>O337*H337</f>
        <v>0</v>
      </c>
      <c r="Q337" s="225">
        <v>0</v>
      </c>
      <c r="R337" s="225">
        <f>Q337*H337</f>
        <v>0</v>
      </c>
      <c r="S337" s="225">
        <v>0</v>
      </c>
      <c r="T337" s="226">
        <f>S337*H337</f>
        <v>0</v>
      </c>
      <c r="U337" s="41"/>
      <c r="V337" s="41"/>
      <c r="W337" s="41"/>
      <c r="X337" s="41"/>
      <c r="Y337" s="41"/>
      <c r="Z337" s="41"/>
      <c r="AA337" s="41"/>
      <c r="AB337" s="41"/>
      <c r="AC337" s="41"/>
      <c r="AD337" s="41"/>
      <c r="AE337" s="41"/>
      <c r="AR337" s="227" t="s">
        <v>409</v>
      </c>
      <c r="AT337" s="227" t="s">
        <v>330</v>
      </c>
      <c r="AU337" s="227" t="s">
        <v>83</v>
      </c>
      <c r="AY337" s="20" t="s">
        <v>180</v>
      </c>
      <c r="BE337" s="228">
        <f>IF(N337="základní",J337,0)</f>
        <v>0</v>
      </c>
      <c r="BF337" s="228">
        <f>IF(N337="snížená",J337,0)</f>
        <v>0</v>
      </c>
      <c r="BG337" s="228">
        <f>IF(N337="zákl. přenesená",J337,0)</f>
        <v>0</v>
      </c>
      <c r="BH337" s="228">
        <f>IF(N337="sníž. přenesená",J337,0)</f>
        <v>0</v>
      </c>
      <c r="BI337" s="228">
        <f>IF(N337="nulová",J337,0)</f>
        <v>0</v>
      </c>
      <c r="BJ337" s="20" t="s">
        <v>81</v>
      </c>
      <c r="BK337" s="228">
        <f>ROUND(I337*H337,2)</f>
        <v>0</v>
      </c>
      <c r="BL337" s="20" t="s">
        <v>279</v>
      </c>
      <c r="BM337" s="227" t="s">
        <v>2576</v>
      </c>
    </row>
    <row r="338" s="2" customFormat="1">
      <c r="A338" s="41"/>
      <c r="B338" s="42"/>
      <c r="C338" s="43"/>
      <c r="D338" s="236" t="s">
        <v>672</v>
      </c>
      <c r="E338" s="43"/>
      <c r="F338" s="289" t="s">
        <v>673</v>
      </c>
      <c r="G338" s="43"/>
      <c r="H338" s="43"/>
      <c r="I338" s="231"/>
      <c r="J338" s="43"/>
      <c r="K338" s="43"/>
      <c r="L338" s="47"/>
      <c r="M338" s="232"/>
      <c r="N338" s="233"/>
      <c r="O338" s="87"/>
      <c r="P338" s="87"/>
      <c r="Q338" s="87"/>
      <c r="R338" s="87"/>
      <c r="S338" s="87"/>
      <c r="T338" s="88"/>
      <c r="U338" s="41"/>
      <c r="V338" s="41"/>
      <c r="W338" s="41"/>
      <c r="X338" s="41"/>
      <c r="Y338" s="41"/>
      <c r="Z338" s="41"/>
      <c r="AA338" s="41"/>
      <c r="AB338" s="41"/>
      <c r="AC338" s="41"/>
      <c r="AD338" s="41"/>
      <c r="AE338" s="41"/>
      <c r="AT338" s="20" t="s">
        <v>672</v>
      </c>
      <c r="AU338" s="20" t="s">
        <v>83</v>
      </c>
    </row>
    <row r="339" s="14" customFormat="1">
      <c r="A339" s="14"/>
      <c r="B339" s="245"/>
      <c r="C339" s="246"/>
      <c r="D339" s="236" t="s">
        <v>190</v>
      </c>
      <c r="E339" s="246"/>
      <c r="F339" s="248" t="s">
        <v>2577</v>
      </c>
      <c r="G339" s="246"/>
      <c r="H339" s="249">
        <v>3</v>
      </c>
      <c r="I339" s="250"/>
      <c r="J339" s="246"/>
      <c r="K339" s="246"/>
      <c r="L339" s="251"/>
      <c r="M339" s="252"/>
      <c r="N339" s="253"/>
      <c r="O339" s="253"/>
      <c r="P339" s="253"/>
      <c r="Q339" s="253"/>
      <c r="R339" s="253"/>
      <c r="S339" s="253"/>
      <c r="T339" s="254"/>
      <c r="U339" s="14"/>
      <c r="V339" s="14"/>
      <c r="W339" s="14"/>
      <c r="X339" s="14"/>
      <c r="Y339" s="14"/>
      <c r="Z339" s="14"/>
      <c r="AA339" s="14"/>
      <c r="AB339" s="14"/>
      <c r="AC339" s="14"/>
      <c r="AD339" s="14"/>
      <c r="AE339" s="14"/>
      <c r="AT339" s="255" t="s">
        <v>190</v>
      </c>
      <c r="AU339" s="255" t="s">
        <v>83</v>
      </c>
      <c r="AV339" s="14" t="s">
        <v>83</v>
      </c>
      <c r="AW339" s="14" t="s">
        <v>4</v>
      </c>
      <c r="AX339" s="14" t="s">
        <v>81</v>
      </c>
      <c r="AY339" s="255" t="s">
        <v>180</v>
      </c>
    </row>
    <row r="340" s="2" customFormat="1" ht="24.15" customHeight="1">
      <c r="A340" s="41"/>
      <c r="B340" s="42"/>
      <c r="C340" s="216" t="s">
        <v>557</v>
      </c>
      <c r="D340" s="216" t="s">
        <v>182</v>
      </c>
      <c r="E340" s="217" t="s">
        <v>2578</v>
      </c>
      <c r="F340" s="218" t="s">
        <v>2579</v>
      </c>
      <c r="G340" s="219" t="s">
        <v>386</v>
      </c>
      <c r="H340" s="220">
        <v>2</v>
      </c>
      <c r="I340" s="221"/>
      <c r="J340" s="222">
        <f>ROUND(I340*H340,2)</f>
        <v>0</v>
      </c>
      <c r="K340" s="218" t="s">
        <v>185</v>
      </c>
      <c r="L340" s="47"/>
      <c r="M340" s="223" t="s">
        <v>19</v>
      </c>
      <c r="N340" s="224" t="s">
        <v>45</v>
      </c>
      <c r="O340" s="87"/>
      <c r="P340" s="225">
        <f>O340*H340</f>
        <v>0</v>
      </c>
      <c r="Q340" s="225">
        <v>0</v>
      </c>
      <c r="R340" s="225">
        <f>Q340*H340</f>
        <v>0</v>
      </c>
      <c r="S340" s="225">
        <v>0</v>
      </c>
      <c r="T340" s="226">
        <f>S340*H340</f>
        <v>0</v>
      </c>
      <c r="U340" s="41"/>
      <c r="V340" s="41"/>
      <c r="W340" s="41"/>
      <c r="X340" s="41"/>
      <c r="Y340" s="41"/>
      <c r="Z340" s="41"/>
      <c r="AA340" s="41"/>
      <c r="AB340" s="41"/>
      <c r="AC340" s="41"/>
      <c r="AD340" s="41"/>
      <c r="AE340" s="41"/>
      <c r="AR340" s="227" t="s">
        <v>279</v>
      </c>
      <c r="AT340" s="227" t="s">
        <v>182</v>
      </c>
      <c r="AU340" s="227" t="s">
        <v>83</v>
      </c>
      <c r="AY340" s="20" t="s">
        <v>180</v>
      </c>
      <c r="BE340" s="228">
        <f>IF(N340="základní",J340,0)</f>
        <v>0</v>
      </c>
      <c r="BF340" s="228">
        <f>IF(N340="snížená",J340,0)</f>
        <v>0</v>
      </c>
      <c r="BG340" s="228">
        <f>IF(N340="zákl. přenesená",J340,0)</f>
        <v>0</v>
      </c>
      <c r="BH340" s="228">
        <f>IF(N340="sníž. přenesená",J340,0)</f>
        <v>0</v>
      </c>
      <c r="BI340" s="228">
        <f>IF(N340="nulová",J340,0)</f>
        <v>0</v>
      </c>
      <c r="BJ340" s="20" t="s">
        <v>81</v>
      </c>
      <c r="BK340" s="228">
        <f>ROUND(I340*H340,2)</f>
        <v>0</v>
      </c>
      <c r="BL340" s="20" t="s">
        <v>279</v>
      </c>
      <c r="BM340" s="227" t="s">
        <v>2580</v>
      </c>
    </row>
    <row r="341" s="2" customFormat="1">
      <c r="A341" s="41"/>
      <c r="B341" s="42"/>
      <c r="C341" s="43"/>
      <c r="D341" s="229" t="s">
        <v>188</v>
      </c>
      <c r="E341" s="43"/>
      <c r="F341" s="230" t="s">
        <v>2581</v>
      </c>
      <c r="G341" s="43"/>
      <c r="H341" s="43"/>
      <c r="I341" s="231"/>
      <c r="J341" s="43"/>
      <c r="K341" s="43"/>
      <c r="L341" s="47"/>
      <c r="M341" s="232"/>
      <c r="N341" s="233"/>
      <c r="O341" s="87"/>
      <c r="P341" s="87"/>
      <c r="Q341" s="87"/>
      <c r="R341" s="87"/>
      <c r="S341" s="87"/>
      <c r="T341" s="88"/>
      <c r="U341" s="41"/>
      <c r="V341" s="41"/>
      <c r="W341" s="41"/>
      <c r="X341" s="41"/>
      <c r="Y341" s="41"/>
      <c r="Z341" s="41"/>
      <c r="AA341" s="41"/>
      <c r="AB341" s="41"/>
      <c r="AC341" s="41"/>
      <c r="AD341" s="41"/>
      <c r="AE341" s="41"/>
      <c r="AT341" s="20" t="s">
        <v>188</v>
      </c>
      <c r="AU341" s="20" t="s">
        <v>83</v>
      </c>
    </row>
    <row r="342" s="2" customFormat="1" ht="16.5" customHeight="1">
      <c r="A342" s="41"/>
      <c r="B342" s="42"/>
      <c r="C342" s="278" t="s">
        <v>563</v>
      </c>
      <c r="D342" s="278" t="s">
        <v>330</v>
      </c>
      <c r="E342" s="279" t="s">
        <v>955</v>
      </c>
      <c r="F342" s="280" t="s">
        <v>956</v>
      </c>
      <c r="G342" s="281" t="s">
        <v>386</v>
      </c>
      <c r="H342" s="282">
        <v>2</v>
      </c>
      <c r="I342" s="283"/>
      <c r="J342" s="284">
        <f>ROUND(I342*H342,2)</f>
        <v>0</v>
      </c>
      <c r="K342" s="280" t="s">
        <v>185</v>
      </c>
      <c r="L342" s="285"/>
      <c r="M342" s="286" t="s">
        <v>19</v>
      </c>
      <c r="N342" s="287" t="s">
        <v>45</v>
      </c>
      <c r="O342" s="87"/>
      <c r="P342" s="225">
        <f>O342*H342</f>
        <v>0</v>
      </c>
      <c r="Q342" s="225">
        <v>0.014500000000000001</v>
      </c>
      <c r="R342" s="225">
        <f>Q342*H342</f>
        <v>0.029000000000000001</v>
      </c>
      <c r="S342" s="225">
        <v>0</v>
      </c>
      <c r="T342" s="226">
        <f>S342*H342</f>
        <v>0</v>
      </c>
      <c r="U342" s="41"/>
      <c r="V342" s="41"/>
      <c r="W342" s="41"/>
      <c r="X342" s="41"/>
      <c r="Y342" s="41"/>
      <c r="Z342" s="41"/>
      <c r="AA342" s="41"/>
      <c r="AB342" s="41"/>
      <c r="AC342" s="41"/>
      <c r="AD342" s="41"/>
      <c r="AE342" s="41"/>
      <c r="AR342" s="227" t="s">
        <v>409</v>
      </c>
      <c r="AT342" s="227" t="s">
        <v>330</v>
      </c>
      <c r="AU342" s="227" t="s">
        <v>83</v>
      </c>
      <c r="AY342" s="20" t="s">
        <v>180</v>
      </c>
      <c r="BE342" s="228">
        <f>IF(N342="základní",J342,0)</f>
        <v>0</v>
      </c>
      <c r="BF342" s="228">
        <f>IF(N342="snížená",J342,0)</f>
        <v>0</v>
      </c>
      <c r="BG342" s="228">
        <f>IF(N342="zákl. přenesená",J342,0)</f>
        <v>0</v>
      </c>
      <c r="BH342" s="228">
        <f>IF(N342="sníž. přenesená",J342,0)</f>
        <v>0</v>
      </c>
      <c r="BI342" s="228">
        <f>IF(N342="nulová",J342,0)</f>
        <v>0</v>
      </c>
      <c r="BJ342" s="20" t="s">
        <v>81</v>
      </c>
      <c r="BK342" s="228">
        <f>ROUND(I342*H342,2)</f>
        <v>0</v>
      </c>
      <c r="BL342" s="20" t="s">
        <v>279</v>
      </c>
      <c r="BM342" s="227" t="s">
        <v>2582</v>
      </c>
    </row>
    <row r="343" s="2" customFormat="1">
      <c r="A343" s="41"/>
      <c r="B343" s="42"/>
      <c r="C343" s="43"/>
      <c r="D343" s="236" t="s">
        <v>672</v>
      </c>
      <c r="E343" s="43"/>
      <c r="F343" s="289" t="s">
        <v>673</v>
      </c>
      <c r="G343" s="43"/>
      <c r="H343" s="43"/>
      <c r="I343" s="231"/>
      <c r="J343" s="43"/>
      <c r="K343" s="43"/>
      <c r="L343" s="47"/>
      <c r="M343" s="232"/>
      <c r="N343" s="233"/>
      <c r="O343" s="87"/>
      <c r="P343" s="87"/>
      <c r="Q343" s="87"/>
      <c r="R343" s="87"/>
      <c r="S343" s="87"/>
      <c r="T343" s="88"/>
      <c r="U343" s="41"/>
      <c r="V343" s="41"/>
      <c r="W343" s="41"/>
      <c r="X343" s="41"/>
      <c r="Y343" s="41"/>
      <c r="Z343" s="41"/>
      <c r="AA343" s="41"/>
      <c r="AB343" s="41"/>
      <c r="AC343" s="41"/>
      <c r="AD343" s="41"/>
      <c r="AE343" s="41"/>
      <c r="AT343" s="20" t="s">
        <v>672</v>
      </c>
      <c r="AU343" s="20" t="s">
        <v>83</v>
      </c>
    </row>
    <row r="344" s="2" customFormat="1" ht="24.15" customHeight="1">
      <c r="A344" s="41"/>
      <c r="B344" s="42"/>
      <c r="C344" s="216" t="s">
        <v>569</v>
      </c>
      <c r="D344" s="216" t="s">
        <v>182</v>
      </c>
      <c r="E344" s="217" t="s">
        <v>2583</v>
      </c>
      <c r="F344" s="218" t="s">
        <v>2584</v>
      </c>
      <c r="G344" s="219" t="s">
        <v>386</v>
      </c>
      <c r="H344" s="220">
        <v>1</v>
      </c>
      <c r="I344" s="221"/>
      <c r="J344" s="222">
        <f>ROUND(I344*H344,2)</f>
        <v>0</v>
      </c>
      <c r="K344" s="218" t="s">
        <v>185</v>
      </c>
      <c r="L344" s="47"/>
      <c r="M344" s="223" t="s">
        <v>19</v>
      </c>
      <c r="N344" s="224" t="s">
        <v>45</v>
      </c>
      <c r="O344" s="87"/>
      <c r="P344" s="225">
        <f>O344*H344</f>
        <v>0</v>
      </c>
      <c r="Q344" s="225">
        <v>0</v>
      </c>
      <c r="R344" s="225">
        <f>Q344*H344</f>
        <v>0</v>
      </c>
      <c r="S344" s="225">
        <v>0</v>
      </c>
      <c r="T344" s="226">
        <f>S344*H344</f>
        <v>0</v>
      </c>
      <c r="U344" s="41"/>
      <c r="V344" s="41"/>
      <c r="W344" s="41"/>
      <c r="X344" s="41"/>
      <c r="Y344" s="41"/>
      <c r="Z344" s="41"/>
      <c r="AA344" s="41"/>
      <c r="AB344" s="41"/>
      <c r="AC344" s="41"/>
      <c r="AD344" s="41"/>
      <c r="AE344" s="41"/>
      <c r="AR344" s="227" t="s">
        <v>279</v>
      </c>
      <c r="AT344" s="227" t="s">
        <v>182</v>
      </c>
      <c r="AU344" s="227" t="s">
        <v>83</v>
      </c>
      <c r="AY344" s="20" t="s">
        <v>180</v>
      </c>
      <c r="BE344" s="228">
        <f>IF(N344="základní",J344,0)</f>
        <v>0</v>
      </c>
      <c r="BF344" s="228">
        <f>IF(N344="snížená",J344,0)</f>
        <v>0</v>
      </c>
      <c r="BG344" s="228">
        <f>IF(N344="zákl. přenesená",J344,0)</f>
        <v>0</v>
      </c>
      <c r="BH344" s="228">
        <f>IF(N344="sníž. přenesená",J344,0)</f>
        <v>0</v>
      </c>
      <c r="BI344" s="228">
        <f>IF(N344="nulová",J344,0)</f>
        <v>0</v>
      </c>
      <c r="BJ344" s="20" t="s">
        <v>81</v>
      </c>
      <c r="BK344" s="228">
        <f>ROUND(I344*H344,2)</f>
        <v>0</v>
      </c>
      <c r="BL344" s="20" t="s">
        <v>279</v>
      </c>
      <c r="BM344" s="227" t="s">
        <v>2585</v>
      </c>
    </row>
    <row r="345" s="2" customFormat="1">
      <c r="A345" s="41"/>
      <c r="B345" s="42"/>
      <c r="C345" s="43"/>
      <c r="D345" s="229" t="s">
        <v>188</v>
      </c>
      <c r="E345" s="43"/>
      <c r="F345" s="230" t="s">
        <v>2586</v>
      </c>
      <c r="G345" s="43"/>
      <c r="H345" s="43"/>
      <c r="I345" s="231"/>
      <c r="J345" s="43"/>
      <c r="K345" s="43"/>
      <c r="L345" s="47"/>
      <c r="M345" s="232"/>
      <c r="N345" s="233"/>
      <c r="O345" s="87"/>
      <c r="P345" s="87"/>
      <c r="Q345" s="87"/>
      <c r="R345" s="87"/>
      <c r="S345" s="87"/>
      <c r="T345" s="88"/>
      <c r="U345" s="41"/>
      <c r="V345" s="41"/>
      <c r="W345" s="41"/>
      <c r="X345" s="41"/>
      <c r="Y345" s="41"/>
      <c r="Z345" s="41"/>
      <c r="AA345" s="41"/>
      <c r="AB345" s="41"/>
      <c r="AC345" s="41"/>
      <c r="AD345" s="41"/>
      <c r="AE345" s="41"/>
      <c r="AT345" s="20" t="s">
        <v>188</v>
      </c>
      <c r="AU345" s="20" t="s">
        <v>83</v>
      </c>
    </row>
    <row r="346" s="2" customFormat="1" ht="24.15" customHeight="1">
      <c r="A346" s="41"/>
      <c r="B346" s="42"/>
      <c r="C346" s="278" t="s">
        <v>576</v>
      </c>
      <c r="D346" s="278" t="s">
        <v>330</v>
      </c>
      <c r="E346" s="279" t="s">
        <v>2587</v>
      </c>
      <c r="F346" s="280" t="s">
        <v>2588</v>
      </c>
      <c r="G346" s="281" t="s">
        <v>386</v>
      </c>
      <c r="H346" s="282">
        <v>1</v>
      </c>
      <c r="I346" s="283"/>
      <c r="J346" s="284">
        <f>ROUND(I346*H346,2)</f>
        <v>0</v>
      </c>
      <c r="K346" s="280" t="s">
        <v>185</v>
      </c>
      <c r="L346" s="285"/>
      <c r="M346" s="286" t="s">
        <v>19</v>
      </c>
      <c r="N346" s="287" t="s">
        <v>45</v>
      </c>
      <c r="O346" s="87"/>
      <c r="P346" s="225">
        <f>O346*H346</f>
        <v>0</v>
      </c>
      <c r="Q346" s="225">
        <v>0.042999999999999997</v>
      </c>
      <c r="R346" s="225">
        <f>Q346*H346</f>
        <v>0.042999999999999997</v>
      </c>
      <c r="S346" s="225">
        <v>0</v>
      </c>
      <c r="T346" s="226">
        <f>S346*H346</f>
        <v>0</v>
      </c>
      <c r="U346" s="41"/>
      <c r="V346" s="41"/>
      <c r="W346" s="41"/>
      <c r="X346" s="41"/>
      <c r="Y346" s="41"/>
      <c r="Z346" s="41"/>
      <c r="AA346" s="41"/>
      <c r="AB346" s="41"/>
      <c r="AC346" s="41"/>
      <c r="AD346" s="41"/>
      <c r="AE346" s="41"/>
      <c r="AR346" s="227" t="s">
        <v>409</v>
      </c>
      <c r="AT346" s="227" t="s">
        <v>330</v>
      </c>
      <c r="AU346" s="227" t="s">
        <v>83</v>
      </c>
      <c r="AY346" s="20" t="s">
        <v>180</v>
      </c>
      <c r="BE346" s="228">
        <f>IF(N346="základní",J346,0)</f>
        <v>0</v>
      </c>
      <c r="BF346" s="228">
        <f>IF(N346="snížená",J346,0)</f>
        <v>0</v>
      </c>
      <c r="BG346" s="228">
        <f>IF(N346="zákl. přenesená",J346,0)</f>
        <v>0</v>
      </c>
      <c r="BH346" s="228">
        <f>IF(N346="sníž. přenesená",J346,0)</f>
        <v>0</v>
      </c>
      <c r="BI346" s="228">
        <f>IF(N346="nulová",J346,0)</f>
        <v>0</v>
      </c>
      <c r="BJ346" s="20" t="s">
        <v>81</v>
      </c>
      <c r="BK346" s="228">
        <f>ROUND(I346*H346,2)</f>
        <v>0</v>
      </c>
      <c r="BL346" s="20" t="s">
        <v>279</v>
      </c>
      <c r="BM346" s="227" t="s">
        <v>2589</v>
      </c>
    </row>
    <row r="347" s="2" customFormat="1">
      <c r="A347" s="41"/>
      <c r="B347" s="42"/>
      <c r="C347" s="43"/>
      <c r="D347" s="236" t="s">
        <v>672</v>
      </c>
      <c r="E347" s="43"/>
      <c r="F347" s="289" t="s">
        <v>673</v>
      </c>
      <c r="G347" s="43"/>
      <c r="H347" s="43"/>
      <c r="I347" s="231"/>
      <c r="J347" s="43"/>
      <c r="K347" s="43"/>
      <c r="L347" s="47"/>
      <c r="M347" s="232"/>
      <c r="N347" s="233"/>
      <c r="O347" s="87"/>
      <c r="P347" s="87"/>
      <c r="Q347" s="87"/>
      <c r="R347" s="87"/>
      <c r="S347" s="87"/>
      <c r="T347" s="88"/>
      <c r="U347" s="41"/>
      <c r="V347" s="41"/>
      <c r="W347" s="41"/>
      <c r="X347" s="41"/>
      <c r="Y347" s="41"/>
      <c r="Z347" s="41"/>
      <c r="AA347" s="41"/>
      <c r="AB347" s="41"/>
      <c r="AC347" s="41"/>
      <c r="AD347" s="41"/>
      <c r="AE347" s="41"/>
      <c r="AT347" s="20" t="s">
        <v>672</v>
      </c>
      <c r="AU347" s="20" t="s">
        <v>83</v>
      </c>
    </row>
    <row r="348" s="2" customFormat="1" ht="16.5" customHeight="1">
      <c r="A348" s="41"/>
      <c r="B348" s="42"/>
      <c r="C348" s="216" t="s">
        <v>581</v>
      </c>
      <c r="D348" s="216" t="s">
        <v>182</v>
      </c>
      <c r="E348" s="217" t="s">
        <v>2590</v>
      </c>
      <c r="F348" s="218" t="s">
        <v>2591</v>
      </c>
      <c r="G348" s="219" t="s">
        <v>386</v>
      </c>
      <c r="H348" s="220">
        <v>1</v>
      </c>
      <c r="I348" s="221"/>
      <c r="J348" s="222">
        <f>ROUND(I348*H348,2)</f>
        <v>0</v>
      </c>
      <c r="K348" s="218" t="s">
        <v>185</v>
      </c>
      <c r="L348" s="47"/>
      <c r="M348" s="223" t="s">
        <v>19</v>
      </c>
      <c r="N348" s="224" t="s">
        <v>45</v>
      </c>
      <c r="O348" s="87"/>
      <c r="P348" s="225">
        <f>O348*H348</f>
        <v>0</v>
      </c>
      <c r="Q348" s="225">
        <v>0</v>
      </c>
      <c r="R348" s="225">
        <f>Q348*H348</f>
        <v>0</v>
      </c>
      <c r="S348" s="225">
        <v>0</v>
      </c>
      <c r="T348" s="226">
        <f>S348*H348</f>
        <v>0</v>
      </c>
      <c r="U348" s="41"/>
      <c r="V348" s="41"/>
      <c r="W348" s="41"/>
      <c r="X348" s="41"/>
      <c r="Y348" s="41"/>
      <c r="Z348" s="41"/>
      <c r="AA348" s="41"/>
      <c r="AB348" s="41"/>
      <c r="AC348" s="41"/>
      <c r="AD348" s="41"/>
      <c r="AE348" s="41"/>
      <c r="AR348" s="227" t="s">
        <v>279</v>
      </c>
      <c r="AT348" s="227" t="s">
        <v>182</v>
      </c>
      <c r="AU348" s="227" t="s">
        <v>83</v>
      </c>
      <c r="AY348" s="20" t="s">
        <v>180</v>
      </c>
      <c r="BE348" s="228">
        <f>IF(N348="základní",J348,0)</f>
        <v>0</v>
      </c>
      <c r="BF348" s="228">
        <f>IF(N348="snížená",J348,0)</f>
        <v>0</v>
      </c>
      <c r="BG348" s="228">
        <f>IF(N348="zákl. přenesená",J348,0)</f>
        <v>0</v>
      </c>
      <c r="BH348" s="228">
        <f>IF(N348="sníž. přenesená",J348,0)</f>
        <v>0</v>
      </c>
      <c r="BI348" s="228">
        <f>IF(N348="nulová",J348,0)</f>
        <v>0</v>
      </c>
      <c r="BJ348" s="20" t="s">
        <v>81</v>
      </c>
      <c r="BK348" s="228">
        <f>ROUND(I348*H348,2)</f>
        <v>0</v>
      </c>
      <c r="BL348" s="20" t="s">
        <v>279</v>
      </c>
      <c r="BM348" s="227" t="s">
        <v>2592</v>
      </c>
    </row>
    <row r="349" s="2" customFormat="1">
      <c r="A349" s="41"/>
      <c r="B349" s="42"/>
      <c r="C349" s="43"/>
      <c r="D349" s="229" t="s">
        <v>188</v>
      </c>
      <c r="E349" s="43"/>
      <c r="F349" s="230" t="s">
        <v>2593</v>
      </c>
      <c r="G349" s="43"/>
      <c r="H349" s="43"/>
      <c r="I349" s="231"/>
      <c r="J349" s="43"/>
      <c r="K349" s="43"/>
      <c r="L349" s="47"/>
      <c r="M349" s="232"/>
      <c r="N349" s="233"/>
      <c r="O349" s="87"/>
      <c r="P349" s="87"/>
      <c r="Q349" s="87"/>
      <c r="R349" s="87"/>
      <c r="S349" s="87"/>
      <c r="T349" s="88"/>
      <c r="U349" s="41"/>
      <c r="V349" s="41"/>
      <c r="W349" s="41"/>
      <c r="X349" s="41"/>
      <c r="Y349" s="41"/>
      <c r="Z349" s="41"/>
      <c r="AA349" s="41"/>
      <c r="AB349" s="41"/>
      <c r="AC349" s="41"/>
      <c r="AD349" s="41"/>
      <c r="AE349" s="41"/>
      <c r="AT349" s="20" t="s">
        <v>188</v>
      </c>
      <c r="AU349" s="20" t="s">
        <v>83</v>
      </c>
    </row>
    <row r="350" s="2" customFormat="1" ht="16.5" customHeight="1">
      <c r="A350" s="41"/>
      <c r="B350" s="42"/>
      <c r="C350" s="278" t="s">
        <v>586</v>
      </c>
      <c r="D350" s="278" t="s">
        <v>330</v>
      </c>
      <c r="E350" s="279" t="s">
        <v>2594</v>
      </c>
      <c r="F350" s="280" t="s">
        <v>2595</v>
      </c>
      <c r="G350" s="281" t="s">
        <v>386</v>
      </c>
      <c r="H350" s="282">
        <v>1</v>
      </c>
      <c r="I350" s="283"/>
      <c r="J350" s="284">
        <f>ROUND(I350*H350,2)</f>
        <v>0</v>
      </c>
      <c r="K350" s="280" t="s">
        <v>185</v>
      </c>
      <c r="L350" s="285"/>
      <c r="M350" s="286" t="s">
        <v>19</v>
      </c>
      <c r="N350" s="287" t="s">
        <v>45</v>
      </c>
      <c r="O350" s="87"/>
      <c r="P350" s="225">
        <f>O350*H350</f>
        <v>0</v>
      </c>
      <c r="Q350" s="225">
        <v>0.0023999999999999998</v>
      </c>
      <c r="R350" s="225">
        <f>Q350*H350</f>
        <v>0.0023999999999999998</v>
      </c>
      <c r="S350" s="225">
        <v>0</v>
      </c>
      <c r="T350" s="226">
        <f>S350*H350</f>
        <v>0</v>
      </c>
      <c r="U350" s="41"/>
      <c r="V350" s="41"/>
      <c r="W350" s="41"/>
      <c r="X350" s="41"/>
      <c r="Y350" s="41"/>
      <c r="Z350" s="41"/>
      <c r="AA350" s="41"/>
      <c r="AB350" s="41"/>
      <c r="AC350" s="41"/>
      <c r="AD350" s="41"/>
      <c r="AE350" s="41"/>
      <c r="AR350" s="227" t="s">
        <v>409</v>
      </c>
      <c r="AT350" s="227" t="s">
        <v>330</v>
      </c>
      <c r="AU350" s="227" t="s">
        <v>83</v>
      </c>
      <c r="AY350" s="20" t="s">
        <v>180</v>
      </c>
      <c r="BE350" s="228">
        <f>IF(N350="základní",J350,0)</f>
        <v>0</v>
      </c>
      <c r="BF350" s="228">
        <f>IF(N350="snížená",J350,0)</f>
        <v>0</v>
      </c>
      <c r="BG350" s="228">
        <f>IF(N350="zákl. přenesená",J350,0)</f>
        <v>0</v>
      </c>
      <c r="BH350" s="228">
        <f>IF(N350="sníž. přenesená",J350,0)</f>
        <v>0</v>
      </c>
      <c r="BI350" s="228">
        <f>IF(N350="nulová",J350,0)</f>
        <v>0</v>
      </c>
      <c r="BJ350" s="20" t="s">
        <v>81</v>
      </c>
      <c r="BK350" s="228">
        <f>ROUND(I350*H350,2)</f>
        <v>0</v>
      </c>
      <c r="BL350" s="20" t="s">
        <v>279</v>
      </c>
      <c r="BM350" s="227" t="s">
        <v>2596</v>
      </c>
    </row>
    <row r="351" s="2" customFormat="1" ht="16.5" customHeight="1">
      <c r="A351" s="41"/>
      <c r="B351" s="42"/>
      <c r="C351" s="216" t="s">
        <v>591</v>
      </c>
      <c r="D351" s="216" t="s">
        <v>182</v>
      </c>
      <c r="E351" s="217" t="s">
        <v>2597</v>
      </c>
      <c r="F351" s="218" t="s">
        <v>2598</v>
      </c>
      <c r="G351" s="219" t="s">
        <v>350</v>
      </c>
      <c r="H351" s="220">
        <v>5.0700000000000003</v>
      </c>
      <c r="I351" s="221"/>
      <c r="J351" s="222">
        <f>ROUND(I351*H351,2)</f>
        <v>0</v>
      </c>
      <c r="K351" s="218" t="s">
        <v>185</v>
      </c>
      <c r="L351" s="47"/>
      <c r="M351" s="223" t="s">
        <v>19</v>
      </c>
      <c r="N351" s="224" t="s">
        <v>45</v>
      </c>
      <c r="O351" s="87"/>
      <c r="P351" s="225">
        <f>O351*H351</f>
        <v>0</v>
      </c>
      <c r="Q351" s="225">
        <v>0</v>
      </c>
      <c r="R351" s="225">
        <f>Q351*H351</f>
        <v>0</v>
      </c>
      <c r="S351" s="225">
        <v>0.002</v>
      </c>
      <c r="T351" s="226">
        <f>S351*H351</f>
        <v>0.010140000000000001</v>
      </c>
      <c r="U351" s="41"/>
      <c r="V351" s="41"/>
      <c r="W351" s="41"/>
      <c r="X351" s="41"/>
      <c r="Y351" s="41"/>
      <c r="Z351" s="41"/>
      <c r="AA351" s="41"/>
      <c r="AB351" s="41"/>
      <c r="AC351" s="41"/>
      <c r="AD351" s="41"/>
      <c r="AE351" s="41"/>
      <c r="AR351" s="227" t="s">
        <v>279</v>
      </c>
      <c r="AT351" s="227" t="s">
        <v>182</v>
      </c>
      <c r="AU351" s="227" t="s">
        <v>83</v>
      </c>
      <c r="AY351" s="20" t="s">
        <v>180</v>
      </c>
      <c r="BE351" s="228">
        <f>IF(N351="základní",J351,0)</f>
        <v>0</v>
      </c>
      <c r="BF351" s="228">
        <f>IF(N351="snížená",J351,0)</f>
        <v>0</v>
      </c>
      <c r="BG351" s="228">
        <f>IF(N351="zákl. přenesená",J351,0)</f>
        <v>0</v>
      </c>
      <c r="BH351" s="228">
        <f>IF(N351="sníž. přenesená",J351,0)</f>
        <v>0</v>
      </c>
      <c r="BI351" s="228">
        <f>IF(N351="nulová",J351,0)</f>
        <v>0</v>
      </c>
      <c r="BJ351" s="20" t="s">
        <v>81</v>
      </c>
      <c r="BK351" s="228">
        <f>ROUND(I351*H351,2)</f>
        <v>0</v>
      </c>
      <c r="BL351" s="20" t="s">
        <v>279</v>
      </c>
      <c r="BM351" s="227" t="s">
        <v>2599</v>
      </c>
    </row>
    <row r="352" s="2" customFormat="1">
      <c r="A352" s="41"/>
      <c r="B352" s="42"/>
      <c r="C352" s="43"/>
      <c r="D352" s="229" t="s">
        <v>188</v>
      </c>
      <c r="E352" s="43"/>
      <c r="F352" s="230" t="s">
        <v>2600</v>
      </c>
      <c r="G352" s="43"/>
      <c r="H352" s="43"/>
      <c r="I352" s="231"/>
      <c r="J352" s="43"/>
      <c r="K352" s="43"/>
      <c r="L352" s="47"/>
      <c r="M352" s="232"/>
      <c r="N352" s="233"/>
      <c r="O352" s="87"/>
      <c r="P352" s="87"/>
      <c r="Q352" s="87"/>
      <c r="R352" s="87"/>
      <c r="S352" s="87"/>
      <c r="T352" s="88"/>
      <c r="U352" s="41"/>
      <c r="V352" s="41"/>
      <c r="W352" s="41"/>
      <c r="X352" s="41"/>
      <c r="Y352" s="41"/>
      <c r="Z352" s="41"/>
      <c r="AA352" s="41"/>
      <c r="AB352" s="41"/>
      <c r="AC352" s="41"/>
      <c r="AD352" s="41"/>
      <c r="AE352" s="41"/>
      <c r="AT352" s="20" t="s">
        <v>188</v>
      </c>
      <c r="AU352" s="20" t="s">
        <v>83</v>
      </c>
    </row>
    <row r="353" s="14" customFormat="1">
      <c r="A353" s="14"/>
      <c r="B353" s="245"/>
      <c r="C353" s="246"/>
      <c r="D353" s="236" t="s">
        <v>190</v>
      </c>
      <c r="E353" s="247" t="s">
        <v>19</v>
      </c>
      <c r="F353" s="248" t="s">
        <v>2566</v>
      </c>
      <c r="G353" s="246"/>
      <c r="H353" s="249">
        <v>3.6000000000000001</v>
      </c>
      <c r="I353" s="250"/>
      <c r="J353" s="246"/>
      <c r="K353" s="246"/>
      <c r="L353" s="251"/>
      <c r="M353" s="252"/>
      <c r="N353" s="253"/>
      <c r="O353" s="253"/>
      <c r="P353" s="253"/>
      <c r="Q353" s="253"/>
      <c r="R353" s="253"/>
      <c r="S353" s="253"/>
      <c r="T353" s="254"/>
      <c r="U353" s="14"/>
      <c r="V353" s="14"/>
      <c r="W353" s="14"/>
      <c r="X353" s="14"/>
      <c r="Y353" s="14"/>
      <c r="Z353" s="14"/>
      <c r="AA353" s="14"/>
      <c r="AB353" s="14"/>
      <c r="AC353" s="14"/>
      <c r="AD353" s="14"/>
      <c r="AE353" s="14"/>
      <c r="AT353" s="255" t="s">
        <v>190</v>
      </c>
      <c r="AU353" s="255" t="s">
        <v>83</v>
      </c>
      <c r="AV353" s="14" t="s">
        <v>83</v>
      </c>
      <c r="AW353" s="14" t="s">
        <v>34</v>
      </c>
      <c r="AX353" s="14" t="s">
        <v>74</v>
      </c>
      <c r="AY353" s="255" t="s">
        <v>180</v>
      </c>
    </row>
    <row r="354" s="14" customFormat="1">
      <c r="A354" s="14"/>
      <c r="B354" s="245"/>
      <c r="C354" s="246"/>
      <c r="D354" s="236" t="s">
        <v>190</v>
      </c>
      <c r="E354" s="247" t="s">
        <v>19</v>
      </c>
      <c r="F354" s="248" t="s">
        <v>2567</v>
      </c>
      <c r="G354" s="246"/>
      <c r="H354" s="249">
        <v>0.87</v>
      </c>
      <c r="I354" s="250"/>
      <c r="J354" s="246"/>
      <c r="K354" s="246"/>
      <c r="L354" s="251"/>
      <c r="M354" s="252"/>
      <c r="N354" s="253"/>
      <c r="O354" s="253"/>
      <c r="P354" s="253"/>
      <c r="Q354" s="253"/>
      <c r="R354" s="253"/>
      <c r="S354" s="253"/>
      <c r="T354" s="254"/>
      <c r="U354" s="14"/>
      <c r="V354" s="14"/>
      <c r="W354" s="14"/>
      <c r="X354" s="14"/>
      <c r="Y354" s="14"/>
      <c r="Z354" s="14"/>
      <c r="AA354" s="14"/>
      <c r="AB354" s="14"/>
      <c r="AC354" s="14"/>
      <c r="AD354" s="14"/>
      <c r="AE354" s="14"/>
      <c r="AT354" s="255" t="s">
        <v>190</v>
      </c>
      <c r="AU354" s="255" t="s">
        <v>83</v>
      </c>
      <c r="AV354" s="14" t="s">
        <v>83</v>
      </c>
      <c r="AW354" s="14" t="s">
        <v>34</v>
      </c>
      <c r="AX354" s="14" t="s">
        <v>74</v>
      </c>
      <c r="AY354" s="255" t="s">
        <v>180</v>
      </c>
    </row>
    <row r="355" s="14" customFormat="1">
      <c r="A355" s="14"/>
      <c r="B355" s="245"/>
      <c r="C355" s="246"/>
      <c r="D355" s="236" t="s">
        <v>190</v>
      </c>
      <c r="E355" s="247" t="s">
        <v>19</v>
      </c>
      <c r="F355" s="248" t="s">
        <v>2568</v>
      </c>
      <c r="G355" s="246"/>
      <c r="H355" s="249">
        <v>0.59999999999999998</v>
      </c>
      <c r="I355" s="250"/>
      <c r="J355" s="246"/>
      <c r="K355" s="246"/>
      <c r="L355" s="251"/>
      <c r="M355" s="252"/>
      <c r="N355" s="253"/>
      <c r="O355" s="253"/>
      <c r="P355" s="253"/>
      <c r="Q355" s="253"/>
      <c r="R355" s="253"/>
      <c r="S355" s="253"/>
      <c r="T355" s="254"/>
      <c r="U355" s="14"/>
      <c r="V355" s="14"/>
      <c r="W355" s="14"/>
      <c r="X355" s="14"/>
      <c r="Y355" s="14"/>
      <c r="Z355" s="14"/>
      <c r="AA355" s="14"/>
      <c r="AB355" s="14"/>
      <c r="AC355" s="14"/>
      <c r="AD355" s="14"/>
      <c r="AE355" s="14"/>
      <c r="AT355" s="255" t="s">
        <v>190</v>
      </c>
      <c r="AU355" s="255" t="s">
        <v>83</v>
      </c>
      <c r="AV355" s="14" t="s">
        <v>83</v>
      </c>
      <c r="AW355" s="14" t="s">
        <v>34</v>
      </c>
      <c r="AX355" s="14" t="s">
        <v>74</v>
      </c>
      <c r="AY355" s="255" t="s">
        <v>180</v>
      </c>
    </row>
    <row r="356" s="15" customFormat="1">
      <c r="A356" s="15"/>
      <c r="B356" s="256"/>
      <c r="C356" s="257"/>
      <c r="D356" s="236" t="s">
        <v>190</v>
      </c>
      <c r="E356" s="258" t="s">
        <v>19</v>
      </c>
      <c r="F356" s="259" t="s">
        <v>227</v>
      </c>
      <c r="G356" s="257"/>
      <c r="H356" s="260">
        <v>5.0699999999999994</v>
      </c>
      <c r="I356" s="261"/>
      <c r="J356" s="257"/>
      <c r="K356" s="257"/>
      <c r="L356" s="262"/>
      <c r="M356" s="263"/>
      <c r="N356" s="264"/>
      <c r="O356" s="264"/>
      <c r="P356" s="264"/>
      <c r="Q356" s="264"/>
      <c r="R356" s="264"/>
      <c r="S356" s="264"/>
      <c r="T356" s="265"/>
      <c r="U356" s="15"/>
      <c r="V356" s="15"/>
      <c r="W356" s="15"/>
      <c r="X356" s="15"/>
      <c r="Y356" s="15"/>
      <c r="Z356" s="15"/>
      <c r="AA356" s="15"/>
      <c r="AB356" s="15"/>
      <c r="AC356" s="15"/>
      <c r="AD356" s="15"/>
      <c r="AE356" s="15"/>
      <c r="AT356" s="266" t="s">
        <v>190</v>
      </c>
      <c r="AU356" s="266" t="s">
        <v>83</v>
      </c>
      <c r="AV356" s="15" t="s">
        <v>186</v>
      </c>
      <c r="AW356" s="15" t="s">
        <v>34</v>
      </c>
      <c r="AX356" s="15" t="s">
        <v>81</v>
      </c>
      <c r="AY356" s="266" t="s">
        <v>180</v>
      </c>
    </row>
    <row r="357" s="2" customFormat="1" ht="16.5" customHeight="1">
      <c r="A357" s="41"/>
      <c r="B357" s="42"/>
      <c r="C357" s="278" t="s">
        <v>596</v>
      </c>
      <c r="D357" s="278" t="s">
        <v>330</v>
      </c>
      <c r="E357" s="279" t="s">
        <v>85</v>
      </c>
      <c r="F357" s="280" t="s">
        <v>2601</v>
      </c>
      <c r="G357" s="281" t="s">
        <v>246</v>
      </c>
      <c r="H357" s="282">
        <v>1</v>
      </c>
      <c r="I357" s="283"/>
      <c r="J357" s="284">
        <f>ROUND(I357*H357,2)</f>
        <v>0</v>
      </c>
      <c r="K357" s="280" t="s">
        <v>202</v>
      </c>
      <c r="L357" s="285"/>
      <c r="M357" s="286" t="s">
        <v>19</v>
      </c>
      <c r="N357" s="287" t="s">
        <v>45</v>
      </c>
      <c r="O357" s="87"/>
      <c r="P357" s="225">
        <f>O357*H357</f>
        <v>0</v>
      </c>
      <c r="Q357" s="225">
        <v>0</v>
      </c>
      <c r="R357" s="225">
        <f>Q357*H357</f>
        <v>0</v>
      </c>
      <c r="S357" s="225">
        <v>0</v>
      </c>
      <c r="T357" s="226">
        <f>S357*H357</f>
        <v>0</v>
      </c>
      <c r="U357" s="41"/>
      <c r="V357" s="41"/>
      <c r="W357" s="41"/>
      <c r="X357" s="41"/>
      <c r="Y357" s="41"/>
      <c r="Z357" s="41"/>
      <c r="AA357" s="41"/>
      <c r="AB357" s="41"/>
      <c r="AC357" s="41"/>
      <c r="AD357" s="41"/>
      <c r="AE357" s="41"/>
      <c r="AR357" s="227" t="s">
        <v>409</v>
      </c>
      <c r="AT357" s="227" t="s">
        <v>330</v>
      </c>
      <c r="AU357" s="227" t="s">
        <v>83</v>
      </c>
      <c r="AY357" s="20" t="s">
        <v>180</v>
      </c>
      <c r="BE357" s="228">
        <f>IF(N357="základní",J357,0)</f>
        <v>0</v>
      </c>
      <c r="BF357" s="228">
        <f>IF(N357="snížená",J357,0)</f>
        <v>0</v>
      </c>
      <c r="BG357" s="228">
        <f>IF(N357="zákl. přenesená",J357,0)</f>
        <v>0</v>
      </c>
      <c r="BH357" s="228">
        <f>IF(N357="sníž. přenesená",J357,0)</f>
        <v>0</v>
      </c>
      <c r="BI357" s="228">
        <f>IF(N357="nulová",J357,0)</f>
        <v>0</v>
      </c>
      <c r="BJ357" s="20" t="s">
        <v>81</v>
      </c>
      <c r="BK357" s="228">
        <f>ROUND(I357*H357,2)</f>
        <v>0</v>
      </c>
      <c r="BL357" s="20" t="s">
        <v>279</v>
      </c>
      <c r="BM357" s="227" t="s">
        <v>2602</v>
      </c>
    </row>
    <row r="358" s="2" customFormat="1" ht="24.15" customHeight="1">
      <c r="A358" s="41"/>
      <c r="B358" s="42"/>
      <c r="C358" s="216" t="s">
        <v>601</v>
      </c>
      <c r="D358" s="216" t="s">
        <v>182</v>
      </c>
      <c r="E358" s="217" t="s">
        <v>1015</v>
      </c>
      <c r="F358" s="218" t="s">
        <v>1016</v>
      </c>
      <c r="G358" s="219" t="s">
        <v>231</v>
      </c>
      <c r="H358" s="220">
        <v>0.073999999999999996</v>
      </c>
      <c r="I358" s="221"/>
      <c r="J358" s="222">
        <f>ROUND(I358*H358,2)</f>
        <v>0</v>
      </c>
      <c r="K358" s="218" t="s">
        <v>185</v>
      </c>
      <c r="L358" s="47"/>
      <c r="M358" s="223" t="s">
        <v>19</v>
      </c>
      <c r="N358" s="224" t="s">
        <v>45</v>
      </c>
      <c r="O358" s="87"/>
      <c r="P358" s="225">
        <f>O358*H358</f>
        <v>0</v>
      </c>
      <c r="Q358" s="225">
        <v>0</v>
      </c>
      <c r="R358" s="225">
        <f>Q358*H358</f>
        <v>0</v>
      </c>
      <c r="S358" s="225">
        <v>0</v>
      </c>
      <c r="T358" s="226">
        <f>S358*H358</f>
        <v>0</v>
      </c>
      <c r="U358" s="41"/>
      <c r="V358" s="41"/>
      <c r="W358" s="41"/>
      <c r="X358" s="41"/>
      <c r="Y358" s="41"/>
      <c r="Z358" s="41"/>
      <c r="AA358" s="41"/>
      <c r="AB358" s="41"/>
      <c r="AC358" s="41"/>
      <c r="AD358" s="41"/>
      <c r="AE358" s="41"/>
      <c r="AR358" s="227" t="s">
        <v>279</v>
      </c>
      <c r="AT358" s="227" t="s">
        <v>182</v>
      </c>
      <c r="AU358" s="227" t="s">
        <v>83</v>
      </c>
      <c r="AY358" s="20" t="s">
        <v>180</v>
      </c>
      <c r="BE358" s="228">
        <f>IF(N358="základní",J358,0)</f>
        <v>0</v>
      </c>
      <c r="BF358" s="228">
        <f>IF(N358="snížená",J358,0)</f>
        <v>0</v>
      </c>
      <c r="BG358" s="228">
        <f>IF(N358="zákl. přenesená",J358,0)</f>
        <v>0</v>
      </c>
      <c r="BH358" s="228">
        <f>IF(N358="sníž. přenesená",J358,0)</f>
        <v>0</v>
      </c>
      <c r="BI358" s="228">
        <f>IF(N358="nulová",J358,0)</f>
        <v>0</v>
      </c>
      <c r="BJ358" s="20" t="s">
        <v>81</v>
      </c>
      <c r="BK358" s="228">
        <f>ROUND(I358*H358,2)</f>
        <v>0</v>
      </c>
      <c r="BL358" s="20" t="s">
        <v>279</v>
      </c>
      <c r="BM358" s="227" t="s">
        <v>2603</v>
      </c>
    </row>
    <row r="359" s="2" customFormat="1">
      <c r="A359" s="41"/>
      <c r="B359" s="42"/>
      <c r="C359" s="43"/>
      <c r="D359" s="229" t="s">
        <v>188</v>
      </c>
      <c r="E359" s="43"/>
      <c r="F359" s="230" t="s">
        <v>1018</v>
      </c>
      <c r="G359" s="43"/>
      <c r="H359" s="43"/>
      <c r="I359" s="231"/>
      <c r="J359" s="43"/>
      <c r="K359" s="43"/>
      <c r="L359" s="47"/>
      <c r="M359" s="232"/>
      <c r="N359" s="233"/>
      <c r="O359" s="87"/>
      <c r="P359" s="87"/>
      <c r="Q359" s="87"/>
      <c r="R359" s="87"/>
      <c r="S359" s="87"/>
      <c r="T359" s="88"/>
      <c r="U359" s="41"/>
      <c r="V359" s="41"/>
      <c r="W359" s="41"/>
      <c r="X359" s="41"/>
      <c r="Y359" s="41"/>
      <c r="Z359" s="41"/>
      <c r="AA359" s="41"/>
      <c r="AB359" s="41"/>
      <c r="AC359" s="41"/>
      <c r="AD359" s="41"/>
      <c r="AE359" s="41"/>
      <c r="AT359" s="20" t="s">
        <v>188</v>
      </c>
      <c r="AU359" s="20" t="s">
        <v>83</v>
      </c>
    </row>
    <row r="360" s="12" customFormat="1" ht="22.8" customHeight="1">
      <c r="A360" s="12"/>
      <c r="B360" s="200"/>
      <c r="C360" s="201"/>
      <c r="D360" s="202" t="s">
        <v>73</v>
      </c>
      <c r="E360" s="214" t="s">
        <v>1094</v>
      </c>
      <c r="F360" s="214" t="s">
        <v>1095</v>
      </c>
      <c r="G360" s="201"/>
      <c r="H360" s="201"/>
      <c r="I360" s="204"/>
      <c r="J360" s="215">
        <f>BK360</f>
        <v>0</v>
      </c>
      <c r="K360" s="201"/>
      <c r="L360" s="206"/>
      <c r="M360" s="207"/>
      <c r="N360" s="208"/>
      <c r="O360" s="208"/>
      <c r="P360" s="209">
        <f>SUM(P361:P379)</f>
        <v>0</v>
      </c>
      <c r="Q360" s="208"/>
      <c r="R360" s="209">
        <f>SUM(R361:R379)</f>
        <v>0.13153048000000001</v>
      </c>
      <c r="S360" s="208"/>
      <c r="T360" s="210">
        <f>SUM(T361:T379)</f>
        <v>0</v>
      </c>
      <c r="U360" s="12"/>
      <c r="V360" s="12"/>
      <c r="W360" s="12"/>
      <c r="X360" s="12"/>
      <c r="Y360" s="12"/>
      <c r="Z360" s="12"/>
      <c r="AA360" s="12"/>
      <c r="AB360" s="12"/>
      <c r="AC360" s="12"/>
      <c r="AD360" s="12"/>
      <c r="AE360" s="12"/>
      <c r="AR360" s="211" t="s">
        <v>83</v>
      </c>
      <c r="AT360" s="212" t="s">
        <v>73</v>
      </c>
      <c r="AU360" s="212" t="s">
        <v>81</v>
      </c>
      <c r="AY360" s="211" t="s">
        <v>180</v>
      </c>
      <c r="BK360" s="213">
        <f>SUM(BK361:BK379)</f>
        <v>0</v>
      </c>
    </row>
    <row r="361" s="2" customFormat="1" ht="16.5" customHeight="1">
      <c r="A361" s="41"/>
      <c r="B361" s="42"/>
      <c r="C361" s="216" t="s">
        <v>605</v>
      </c>
      <c r="D361" s="216" t="s">
        <v>182</v>
      </c>
      <c r="E361" s="217" t="s">
        <v>2604</v>
      </c>
      <c r="F361" s="218" t="s">
        <v>2605</v>
      </c>
      <c r="G361" s="219" t="s">
        <v>122</v>
      </c>
      <c r="H361" s="220">
        <v>2.7999999999999998</v>
      </c>
      <c r="I361" s="221"/>
      <c r="J361" s="222">
        <f>ROUND(I361*H361,2)</f>
        <v>0</v>
      </c>
      <c r="K361" s="218" t="s">
        <v>185</v>
      </c>
      <c r="L361" s="47"/>
      <c r="M361" s="223" t="s">
        <v>19</v>
      </c>
      <c r="N361" s="224" t="s">
        <v>45</v>
      </c>
      <c r="O361" s="87"/>
      <c r="P361" s="225">
        <f>O361*H361</f>
        <v>0</v>
      </c>
      <c r="Q361" s="225">
        <v>0.00029999999999999997</v>
      </c>
      <c r="R361" s="225">
        <f>Q361*H361</f>
        <v>0.00083999999999999993</v>
      </c>
      <c r="S361" s="225">
        <v>0</v>
      </c>
      <c r="T361" s="226">
        <f>S361*H361</f>
        <v>0</v>
      </c>
      <c r="U361" s="41"/>
      <c r="V361" s="41"/>
      <c r="W361" s="41"/>
      <c r="X361" s="41"/>
      <c r="Y361" s="41"/>
      <c r="Z361" s="41"/>
      <c r="AA361" s="41"/>
      <c r="AB361" s="41"/>
      <c r="AC361" s="41"/>
      <c r="AD361" s="41"/>
      <c r="AE361" s="41"/>
      <c r="AR361" s="227" t="s">
        <v>279</v>
      </c>
      <c r="AT361" s="227" t="s">
        <v>182</v>
      </c>
      <c r="AU361" s="227" t="s">
        <v>83</v>
      </c>
      <c r="AY361" s="20" t="s">
        <v>180</v>
      </c>
      <c r="BE361" s="228">
        <f>IF(N361="základní",J361,0)</f>
        <v>0</v>
      </c>
      <c r="BF361" s="228">
        <f>IF(N361="snížená",J361,0)</f>
        <v>0</v>
      </c>
      <c r="BG361" s="228">
        <f>IF(N361="zákl. přenesená",J361,0)</f>
        <v>0</v>
      </c>
      <c r="BH361" s="228">
        <f>IF(N361="sníž. přenesená",J361,0)</f>
        <v>0</v>
      </c>
      <c r="BI361" s="228">
        <f>IF(N361="nulová",J361,0)</f>
        <v>0</v>
      </c>
      <c r="BJ361" s="20" t="s">
        <v>81</v>
      </c>
      <c r="BK361" s="228">
        <f>ROUND(I361*H361,2)</f>
        <v>0</v>
      </c>
      <c r="BL361" s="20" t="s">
        <v>279</v>
      </c>
      <c r="BM361" s="227" t="s">
        <v>2606</v>
      </c>
    </row>
    <row r="362" s="2" customFormat="1">
      <c r="A362" s="41"/>
      <c r="B362" s="42"/>
      <c r="C362" s="43"/>
      <c r="D362" s="229" t="s">
        <v>188</v>
      </c>
      <c r="E362" s="43"/>
      <c r="F362" s="230" t="s">
        <v>2607</v>
      </c>
      <c r="G362" s="43"/>
      <c r="H362" s="43"/>
      <c r="I362" s="231"/>
      <c r="J362" s="43"/>
      <c r="K362" s="43"/>
      <c r="L362" s="47"/>
      <c r="M362" s="232"/>
      <c r="N362" s="233"/>
      <c r="O362" s="87"/>
      <c r="P362" s="87"/>
      <c r="Q362" s="87"/>
      <c r="R362" s="87"/>
      <c r="S362" s="87"/>
      <c r="T362" s="88"/>
      <c r="U362" s="41"/>
      <c r="V362" s="41"/>
      <c r="W362" s="41"/>
      <c r="X362" s="41"/>
      <c r="Y362" s="41"/>
      <c r="Z362" s="41"/>
      <c r="AA362" s="41"/>
      <c r="AB362" s="41"/>
      <c r="AC362" s="41"/>
      <c r="AD362" s="41"/>
      <c r="AE362" s="41"/>
      <c r="AT362" s="20" t="s">
        <v>188</v>
      </c>
      <c r="AU362" s="20" t="s">
        <v>83</v>
      </c>
    </row>
    <row r="363" s="13" customFormat="1">
      <c r="A363" s="13"/>
      <c r="B363" s="234"/>
      <c r="C363" s="235"/>
      <c r="D363" s="236" t="s">
        <v>190</v>
      </c>
      <c r="E363" s="237" t="s">
        <v>19</v>
      </c>
      <c r="F363" s="238" t="s">
        <v>2405</v>
      </c>
      <c r="G363" s="235"/>
      <c r="H363" s="237" t="s">
        <v>19</v>
      </c>
      <c r="I363" s="239"/>
      <c r="J363" s="235"/>
      <c r="K363" s="235"/>
      <c r="L363" s="240"/>
      <c r="M363" s="241"/>
      <c r="N363" s="242"/>
      <c r="O363" s="242"/>
      <c r="P363" s="242"/>
      <c r="Q363" s="242"/>
      <c r="R363" s="242"/>
      <c r="S363" s="242"/>
      <c r="T363" s="243"/>
      <c r="U363" s="13"/>
      <c r="V363" s="13"/>
      <c r="W363" s="13"/>
      <c r="X363" s="13"/>
      <c r="Y363" s="13"/>
      <c r="Z363" s="13"/>
      <c r="AA363" s="13"/>
      <c r="AB363" s="13"/>
      <c r="AC363" s="13"/>
      <c r="AD363" s="13"/>
      <c r="AE363" s="13"/>
      <c r="AT363" s="244" t="s">
        <v>190</v>
      </c>
      <c r="AU363" s="244" t="s">
        <v>83</v>
      </c>
      <c r="AV363" s="13" t="s">
        <v>81</v>
      </c>
      <c r="AW363" s="13" t="s">
        <v>34</v>
      </c>
      <c r="AX363" s="13" t="s">
        <v>74</v>
      </c>
      <c r="AY363" s="244" t="s">
        <v>180</v>
      </c>
    </row>
    <row r="364" s="14" customFormat="1">
      <c r="A364" s="14"/>
      <c r="B364" s="245"/>
      <c r="C364" s="246"/>
      <c r="D364" s="236" t="s">
        <v>190</v>
      </c>
      <c r="E364" s="247" t="s">
        <v>19</v>
      </c>
      <c r="F364" s="248" t="s">
        <v>2559</v>
      </c>
      <c r="G364" s="246"/>
      <c r="H364" s="249">
        <v>2.7999999999999998</v>
      </c>
      <c r="I364" s="250"/>
      <c r="J364" s="246"/>
      <c r="K364" s="246"/>
      <c r="L364" s="251"/>
      <c r="M364" s="252"/>
      <c r="N364" s="253"/>
      <c r="O364" s="253"/>
      <c r="P364" s="253"/>
      <c r="Q364" s="253"/>
      <c r="R364" s="253"/>
      <c r="S364" s="253"/>
      <c r="T364" s="254"/>
      <c r="U364" s="14"/>
      <c r="V364" s="14"/>
      <c r="W364" s="14"/>
      <c r="X364" s="14"/>
      <c r="Y364" s="14"/>
      <c r="Z364" s="14"/>
      <c r="AA364" s="14"/>
      <c r="AB364" s="14"/>
      <c r="AC364" s="14"/>
      <c r="AD364" s="14"/>
      <c r="AE364" s="14"/>
      <c r="AT364" s="255" t="s">
        <v>190</v>
      </c>
      <c r="AU364" s="255" t="s">
        <v>83</v>
      </c>
      <c r="AV364" s="14" t="s">
        <v>83</v>
      </c>
      <c r="AW364" s="14" t="s">
        <v>34</v>
      </c>
      <c r="AX364" s="14" t="s">
        <v>81</v>
      </c>
      <c r="AY364" s="255" t="s">
        <v>180</v>
      </c>
    </row>
    <row r="365" s="2" customFormat="1" ht="24.15" customHeight="1">
      <c r="A365" s="41"/>
      <c r="B365" s="42"/>
      <c r="C365" s="216" t="s">
        <v>611</v>
      </c>
      <c r="D365" s="216" t="s">
        <v>182</v>
      </c>
      <c r="E365" s="217" t="s">
        <v>2608</v>
      </c>
      <c r="F365" s="218" t="s">
        <v>2609</v>
      </c>
      <c r="G365" s="219" t="s">
        <v>122</v>
      </c>
      <c r="H365" s="220">
        <v>1.288</v>
      </c>
      <c r="I365" s="221"/>
      <c r="J365" s="222">
        <f>ROUND(I365*H365,2)</f>
        <v>0</v>
      </c>
      <c r="K365" s="218" t="s">
        <v>185</v>
      </c>
      <c r="L365" s="47"/>
      <c r="M365" s="223" t="s">
        <v>19</v>
      </c>
      <c r="N365" s="224" t="s">
        <v>45</v>
      </c>
      <c r="O365" s="87"/>
      <c r="P365" s="225">
        <f>O365*H365</f>
        <v>0</v>
      </c>
      <c r="Q365" s="225">
        <v>0.0075799999999999999</v>
      </c>
      <c r="R365" s="225">
        <f>Q365*H365</f>
        <v>0.0097630400000000006</v>
      </c>
      <c r="S365" s="225">
        <v>0</v>
      </c>
      <c r="T365" s="226">
        <f>S365*H365</f>
        <v>0</v>
      </c>
      <c r="U365" s="41"/>
      <c r="V365" s="41"/>
      <c r="W365" s="41"/>
      <c r="X365" s="41"/>
      <c r="Y365" s="41"/>
      <c r="Z365" s="41"/>
      <c r="AA365" s="41"/>
      <c r="AB365" s="41"/>
      <c r="AC365" s="41"/>
      <c r="AD365" s="41"/>
      <c r="AE365" s="41"/>
      <c r="AR365" s="227" t="s">
        <v>279</v>
      </c>
      <c r="AT365" s="227" t="s">
        <v>182</v>
      </c>
      <c r="AU365" s="227" t="s">
        <v>83</v>
      </c>
      <c r="AY365" s="20" t="s">
        <v>180</v>
      </c>
      <c r="BE365" s="228">
        <f>IF(N365="základní",J365,0)</f>
        <v>0</v>
      </c>
      <c r="BF365" s="228">
        <f>IF(N365="snížená",J365,0)</f>
        <v>0</v>
      </c>
      <c r="BG365" s="228">
        <f>IF(N365="zákl. přenesená",J365,0)</f>
        <v>0</v>
      </c>
      <c r="BH365" s="228">
        <f>IF(N365="sníž. přenesená",J365,0)</f>
        <v>0</v>
      </c>
      <c r="BI365" s="228">
        <f>IF(N365="nulová",J365,0)</f>
        <v>0</v>
      </c>
      <c r="BJ365" s="20" t="s">
        <v>81</v>
      </c>
      <c r="BK365" s="228">
        <f>ROUND(I365*H365,2)</f>
        <v>0</v>
      </c>
      <c r="BL365" s="20" t="s">
        <v>279</v>
      </c>
      <c r="BM365" s="227" t="s">
        <v>2610</v>
      </c>
    </row>
    <row r="366" s="2" customFormat="1">
      <c r="A366" s="41"/>
      <c r="B366" s="42"/>
      <c r="C366" s="43"/>
      <c r="D366" s="229" t="s">
        <v>188</v>
      </c>
      <c r="E366" s="43"/>
      <c r="F366" s="230" t="s">
        <v>2611</v>
      </c>
      <c r="G366" s="43"/>
      <c r="H366" s="43"/>
      <c r="I366" s="231"/>
      <c r="J366" s="43"/>
      <c r="K366" s="43"/>
      <c r="L366" s="47"/>
      <c r="M366" s="232"/>
      <c r="N366" s="233"/>
      <c r="O366" s="87"/>
      <c r="P366" s="87"/>
      <c r="Q366" s="87"/>
      <c r="R366" s="87"/>
      <c r="S366" s="87"/>
      <c r="T366" s="88"/>
      <c r="U366" s="41"/>
      <c r="V366" s="41"/>
      <c r="W366" s="41"/>
      <c r="X366" s="41"/>
      <c r="Y366" s="41"/>
      <c r="Z366" s="41"/>
      <c r="AA366" s="41"/>
      <c r="AB366" s="41"/>
      <c r="AC366" s="41"/>
      <c r="AD366" s="41"/>
      <c r="AE366" s="41"/>
      <c r="AT366" s="20" t="s">
        <v>188</v>
      </c>
      <c r="AU366" s="20" t="s">
        <v>83</v>
      </c>
    </row>
    <row r="367" s="13" customFormat="1">
      <c r="A367" s="13"/>
      <c r="B367" s="234"/>
      <c r="C367" s="235"/>
      <c r="D367" s="236" t="s">
        <v>190</v>
      </c>
      <c r="E367" s="237" t="s">
        <v>19</v>
      </c>
      <c r="F367" s="238" t="s">
        <v>2612</v>
      </c>
      <c r="G367" s="235"/>
      <c r="H367" s="237" t="s">
        <v>19</v>
      </c>
      <c r="I367" s="239"/>
      <c r="J367" s="235"/>
      <c r="K367" s="235"/>
      <c r="L367" s="240"/>
      <c r="M367" s="241"/>
      <c r="N367" s="242"/>
      <c r="O367" s="242"/>
      <c r="P367" s="242"/>
      <c r="Q367" s="242"/>
      <c r="R367" s="242"/>
      <c r="S367" s="242"/>
      <c r="T367" s="243"/>
      <c r="U367" s="13"/>
      <c r="V367" s="13"/>
      <c r="W367" s="13"/>
      <c r="X367" s="13"/>
      <c r="Y367" s="13"/>
      <c r="Z367" s="13"/>
      <c r="AA367" s="13"/>
      <c r="AB367" s="13"/>
      <c r="AC367" s="13"/>
      <c r="AD367" s="13"/>
      <c r="AE367" s="13"/>
      <c r="AT367" s="244" t="s">
        <v>190</v>
      </c>
      <c r="AU367" s="244" t="s">
        <v>83</v>
      </c>
      <c r="AV367" s="13" t="s">
        <v>81</v>
      </c>
      <c r="AW367" s="13" t="s">
        <v>34</v>
      </c>
      <c r="AX367" s="13" t="s">
        <v>74</v>
      </c>
      <c r="AY367" s="244" t="s">
        <v>180</v>
      </c>
    </row>
    <row r="368" s="14" customFormat="1">
      <c r="A368" s="14"/>
      <c r="B368" s="245"/>
      <c r="C368" s="246"/>
      <c r="D368" s="236" t="s">
        <v>190</v>
      </c>
      <c r="E368" s="247" t="s">
        <v>19</v>
      </c>
      <c r="F368" s="248" t="s">
        <v>2613</v>
      </c>
      <c r="G368" s="246"/>
      <c r="H368" s="249">
        <v>1.288</v>
      </c>
      <c r="I368" s="250"/>
      <c r="J368" s="246"/>
      <c r="K368" s="246"/>
      <c r="L368" s="251"/>
      <c r="M368" s="252"/>
      <c r="N368" s="253"/>
      <c r="O368" s="253"/>
      <c r="P368" s="253"/>
      <c r="Q368" s="253"/>
      <c r="R368" s="253"/>
      <c r="S368" s="253"/>
      <c r="T368" s="254"/>
      <c r="U368" s="14"/>
      <c r="V368" s="14"/>
      <c r="W368" s="14"/>
      <c r="X368" s="14"/>
      <c r="Y368" s="14"/>
      <c r="Z368" s="14"/>
      <c r="AA368" s="14"/>
      <c r="AB368" s="14"/>
      <c r="AC368" s="14"/>
      <c r="AD368" s="14"/>
      <c r="AE368" s="14"/>
      <c r="AT368" s="255" t="s">
        <v>190</v>
      </c>
      <c r="AU368" s="255" t="s">
        <v>83</v>
      </c>
      <c r="AV368" s="14" t="s">
        <v>83</v>
      </c>
      <c r="AW368" s="14" t="s">
        <v>34</v>
      </c>
      <c r="AX368" s="14" t="s">
        <v>81</v>
      </c>
      <c r="AY368" s="255" t="s">
        <v>180</v>
      </c>
    </row>
    <row r="369" s="2" customFormat="1" ht="24.15" customHeight="1">
      <c r="A369" s="41"/>
      <c r="B369" s="42"/>
      <c r="C369" s="216" t="s">
        <v>615</v>
      </c>
      <c r="D369" s="216" t="s">
        <v>182</v>
      </c>
      <c r="E369" s="217" t="s">
        <v>1109</v>
      </c>
      <c r="F369" s="218" t="s">
        <v>1110</v>
      </c>
      <c r="G369" s="219" t="s">
        <v>122</v>
      </c>
      <c r="H369" s="220">
        <v>4.0880000000000001</v>
      </c>
      <c r="I369" s="221"/>
      <c r="J369" s="222">
        <f>ROUND(I369*H369,2)</f>
        <v>0</v>
      </c>
      <c r="K369" s="218" t="s">
        <v>185</v>
      </c>
      <c r="L369" s="47"/>
      <c r="M369" s="223" t="s">
        <v>19</v>
      </c>
      <c r="N369" s="224" t="s">
        <v>45</v>
      </c>
      <c r="O369" s="87"/>
      <c r="P369" s="225">
        <f>O369*H369</f>
        <v>0</v>
      </c>
      <c r="Q369" s="225">
        <v>0.0053800000000000002</v>
      </c>
      <c r="R369" s="225">
        <f>Q369*H369</f>
        <v>0.021993440000000003</v>
      </c>
      <c r="S369" s="225">
        <v>0</v>
      </c>
      <c r="T369" s="226">
        <f>S369*H369</f>
        <v>0</v>
      </c>
      <c r="U369" s="41"/>
      <c r="V369" s="41"/>
      <c r="W369" s="41"/>
      <c r="X369" s="41"/>
      <c r="Y369" s="41"/>
      <c r="Z369" s="41"/>
      <c r="AA369" s="41"/>
      <c r="AB369" s="41"/>
      <c r="AC369" s="41"/>
      <c r="AD369" s="41"/>
      <c r="AE369" s="41"/>
      <c r="AR369" s="227" t="s">
        <v>279</v>
      </c>
      <c r="AT369" s="227" t="s">
        <v>182</v>
      </c>
      <c r="AU369" s="227" t="s">
        <v>83</v>
      </c>
      <c r="AY369" s="20" t="s">
        <v>180</v>
      </c>
      <c r="BE369" s="228">
        <f>IF(N369="základní",J369,0)</f>
        <v>0</v>
      </c>
      <c r="BF369" s="228">
        <f>IF(N369="snížená",J369,0)</f>
        <v>0</v>
      </c>
      <c r="BG369" s="228">
        <f>IF(N369="zákl. přenesená",J369,0)</f>
        <v>0</v>
      </c>
      <c r="BH369" s="228">
        <f>IF(N369="sníž. přenesená",J369,0)</f>
        <v>0</v>
      </c>
      <c r="BI369" s="228">
        <f>IF(N369="nulová",J369,0)</f>
        <v>0</v>
      </c>
      <c r="BJ369" s="20" t="s">
        <v>81</v>
      </c>
      <c r="BK369" s="228">
        <f>ROUND(I369*H369,2)</f>
        <v>0</v>
      </c>
      <c r="BL369" s="20" t="s">
        <v>279</v>
      </c>
      <c r="BM369" s="227" t="s">
        <v>2614</v>
      </c>
    </row>
    <row r="370" s="2" customFormat="1">
      <c r="A370" s="41"/>
      <c r="B370" s="42"/>
      <c r="C370" s="43"/>
      <c r="D370" s="229" t="s">
        <v>188</v>
      </c>
      <c r="E370" s="43"/>
      <c r="F370" s="230" t="s">
        <v>1112</v>
      </c>
      <c r="G370" s="43"/>
      <c r="H370" s="43"/>
      <c r="I370" s="231"/>
      <c r="J370" s="43"/>
      <c r="K370" s="43"/>
      <c r="L370" s="47"/>
      <c r="M370" s="232"/>
      <c r="N370" s="233"/>
      <c r="O370" s="87"/>
      <c r="P370" s="87"/>
      <c r="Q370" s="87"/>
      <c r="R370" s="87"/>
      <c r="S370" s="87"/>
      <c r="T370" s="88"/>
      <c r="U370" s="41"/>
      <c r="V370" s="41"/>
      <c r="W370" s="41"/>
      <c r="X370" s="41"/>
      <c r="Y370" s="41"/>
      <c r="Z370" s="41"/>
      <c r="AA370" s="41"/>
      <c r="AB370" s="41"/>
      <c r="AC370" s="41"/>
      <c r="AD370" s="41"/>
      <c r="AE370" s="41"/>
      <c r="AT370" s="20" t="s">
        <v>188</v>
      </c>
      <c r="AU370" s="20" t="s">
        <v>83</v>
      </c>
    </row>
    <row r="371" s="13" customFormat="1">
      <c r="A371" s="13"/>
      <c r="B371" s="234"/>
      <c r="C371" s="235"/>
      <c r="D371" s="236" t="s">
        <v>190</v>
      </c>
      <c r="E371" s="237" t="s">
        <v>19</v>
      </c>
      <c r="F371" s="238" t="s">
        <v>2405</v>
      </c>
      <c r="G371" s="235"/>
      <c r="H371" s="237" t="s">
        <v>19</v>
      </c>
      <c r="I371" s="239"/>
      <c r="J371" s="235"/>
      <c r="K371" s="235"/>
      <c r="L371" s="240"/>
      <c r="M371" s="241"/>
      <c r="N371" s="242"/>
      <c r="O371" s="242"/>
      <c r="P371" s="242"/>
      <c r="Q371" s="242"/>
      <c r="R371" s="242"/>
      <c r="S371" s="242"/>
      <c r="T371" s="243"/>
      <c r="U371" s="13"/>
      <c r="V371" s="13"/>
      <c r="W371" s="13"/>
      <c r="X371" s="13"/>
      <c r="Y371" s="13"/>
      <c r="Z371" s="13"/>
      <c r="AA371" s="13"/>
      <c r="AB371" s="13"/>
      <c r="AC371" s="13"/>
      <c r="AD371" s="13"/>
      <c r="AE371" s="13"/>
      <c r="AT371" s="244" t="s">
        <v>190</v>
      </c>
      <c r="AU371" s="244" t="s">
        <v>83</v>
      </c>
      <c r="AV371" s="13" t="s">
        <v>81</v>
      </c>
      <c r="AW371" s="13" t="s">
        <v>34</v>
      </c>
      <c r="AX371" s="13" t="s">
        <v>74</v>
      </c>
      <c r="AY371" s="244" t="s">
        <v>180</v>
      </c>
    </row>
    <row r="372" s="14" customFormat="1">
      <c r="A372" s="14"/>
      <c r="B372" s="245"/>
      <c r="C372" s="246"/>
      <c r="D372" s="236" t="s">
        <v>190</v>
      </c>
      <c r="E372" s="247" t="s">
        <v>19</v>
      </c>
      <c r="F372" s="248" t="s">
        <v>2559</v>
      </c>
      <c r="G372" s="246"/>
      <c r="H372" s="249">
        <v>2.7999999999999998</v>
      </c>
      <c r="I372" s="250"/>
      <c r="J372" s="246"/>
      <c r="K372" s="246"/>
      <c r="L372" s="251"/>
      <c r="M372" s="252"/>
      <c r="N372" s="253"/>
      <c r="O372" s="253"/>
      <c r="P372" s="253"/>
      <c r="Q372" s="253"/>
      <c r="R372" s="253"/>
      <c r="S372" s="253"/>
      <c r="T372" s="254"/>
      <c r="U372" s="14"/>
      <c r="V372" s="14"/>
      <c r="W372" s="14"/>
      <c r="X372" s="14"/>
      <c r="Y372" s="14"/>
      <c r="Z372" s="14"/>
      <c r="AA372" s="14"/>
      <c r="AB372" s="14"/>
      <c r="AC372" s="14"/>
      <c r="AD372" s="14"/>
      <c r="AE372" s="14"/>
      <c r="AT372" s="255" t="s">
        <v>190</v>
      </c>
      <c r="AU372" s="255" t="s">
        <v>83</v>
      </c>
      <c r="AV372" s="14" t="s">
        <v>83</v>
      </c>
      <c r="AW372" s="14" t="s">
        <v>34</v>
      </c>
      <c r="AX372" s="14" t="s">
        <v>74</v>
      </c>
      <c r="AY372" s="255" t="s">
        <v>180</v>
      </c>
    </row>
    <row r="373" s="13" customFormat="1">
      <c r="A373" s="13"/>
      <c r="B373" s="234"/>
      <c r="C373" s="235"/>
      <c r="D373" s="236" t="s">
        <v>190</v>
      </c>
      <c r="E373" s="237" t="s">
        <v>19</v>
      </c>
      <c r="F373" s="238" t="s">
        <v>2612</v>
      </c>
      <c r="G373" s="235"/>
      <c r="H373" s="237" t="s">
        <v>19</v>
      </c>
      <c r="I373" s="239"/>
      <c r="J373" s="235"/>
      <c r="K373" s="235"/>
      <c r="L373" s="240"/>
      <c r="M373" s="241"/>
      <c r="N373" s="242"/>
      <c r="O373" s="242"/>
      <c r="P373" s="242"/>
      <c r="Q373" s="242"/>
      <c r="R373" s="242"/>
      <c r="S373" s="242"/>
      <c r="T373" s="243"/>
      <c r="U373" s="13"/>
      <c r="V373" s="13"/>
      <c r="W373" s="13"/>
      <c r="X373" s="13"/>
      <c r="Y373" s="13"/>
      <c r="Z373" s="13"/>
      <c r="AA373" s="13"/>
      <c r="AB373" s="13"/>
      <c r="AC373" s="13"/>
      <c r="AD373" s="13"/>
      <c r="AE373" s="13"/>
      <c r="AT373" s="244" t="s">
        <v>190</v>
      </c>
      <c r="AU373" s="244" t="s">
        <v>83</v>
      </c>
      <c r="AV373" s="13" t="s">
        <v>81</v>
      </c>
      <c r="AW373" s="13" t="s">
        <v>34</v>
      </c>
      <c r="AX373" s="13" t="s">
        <v>74</v>
      </c>
      <c r="AY373" s="244" t="s">
        <v>180</v>
      </c>
    </row>
    <row r="374" s="14" customFormat="1">
      <c r="A374" s="14"/>
      <c r="B374" s="245"/>
      <c r="C374" s="246"/>
      <c r="D374" s="236" t="s">
        <v>190</v>
      </c>
      <c r="E374" s="247" t="s">
        <v>19</v>
      </c>
      <c r="F374" s="248" t="s">
        <v>2613</v>
      </c>
      <c r="G374" s="246"/>
      <c r="H374" s="249">
        <v>1.288</v>
      </c>
      <c r="I374" s="250"/>
      <c r="J374" s="246"/>
      <c r="K374" s="246"/>
      <c r="L374" s="251"/>
      <c r="M374" s="252"/>
      <c r="N374" s="253"/>
      <c r="O374" s="253"/>
      <c r="P374" s="253"/>
      <c r="Q374" s="253"/>
      <c r="R374" s="253"/>
      <c r="S374" s="253"/>
      <c r="T374" s="254"/>
      <c r="U374" s="14"/>
      <c r="V374" s="14"/>
      <c r="W374" s="14"/>
      <c r="X374" s="14"/>
      <c r="Y374" s="14"/>
      <c r="Z374" s="14"/>
      <c r="AA374" s="14"/>
      <c r="AB374" s="14"/>
      <c r="AC374" s="14"/>
      <c r="AD374" s="14"/>
      <c r="AE374" s="14"/>
      <c r="AT374" s="255" t="s">
        <v>190</v>
      </c>
      <c r="AU374" s="255" t="s">
        <v>83</v>
      </c>
      <c r="AV374" s="14" t="s">
        <v>83</v>
      </c>
      <c r="AW374" s="14" t="s">
        <v>34</v>
      </c>
      <c r="AX374" s="14" t="s">
        <v>74</v>
      </c>
      <c r="AY374" s="255" t="s">
        <v>180</v>
      </c>
    </row>
    <row r="375" s="15" customFormat="1">
      <c r="A375" s="15"/>
      <c r="B375" s="256"/>
      <c r="C375" s="257"/>
      <c r="D375" s="236" t="s">
        <v>190</v>
      </c>
      <c r="E375" s="258" t="s">
        <v>19</v>
      </c>
      <c r="F375" s="259" t="s">
        <v>227</v>
      </c>
      <c r="G375" s="257"/>
      <c r="H375" s="260">
        <v>4.0880000000000001</v>
      </c>
      <c r="I375" s="261"/>
      <c r="J375" s="257"/>
      <c r="K375" s="257"/>
      <c r="L375" s="262"/>
      <c r="M375" s="263"/>
      <c r="N375" s="264"/>
      <c r="O375" s="264"/>
      <c r="P375" s="264"/>
      <c r="Q375" s="264"/>
      <c r="R375" s="264"/>
      <c r="S375" s="264"/>
      <c r="T375" s="265"/>
      <c r="U375" s="15"/>
      <c r="V375" s="15"/>
      <c r="W375" s="15"/>
      <c r="X375" s="15"/>
      <c r="Y375" s="15"/>
      <c r="Z375" s="15"/>
      <c r="AA375" s="15"/>
      <c r="AB375" s="15"/>
      <c r="AC375" s="15"/>
      <c r="AD375" s="15"/>
      <c r="AE375" s="15"/>
      <c r="AT375" s="266" t="s">
        <v>190</v>
      </c>
      <c r="AU375" s="266" t="s">
        <v>83</v>
      </c>
      <c r="AV375" s="15" t="s">
        <v>186</v>
      </c>
      <c r="AW375" s="15" t="s">
        <v>34</v>
      </c>
      <c r="AX375" s="15" t="s">
        <v>81</v>
      </c>
      <c r="AY375" s="266" t="s">
        <v>180</v>
      </c>
    </row>
    <row r="376" s="2" customFormat="1" ht="16.5" customHeight="1">
      <c r="A376" s="41"/>
      <c r="B376" s="42"/>
      <c r="C376" s="278" t="s">
        <v>622</v>
      </c>
      <c r="D376" s="278" t="s">
        <v>330</v>
      </c>
      <c r="E376" s="279" t="s">
        <v>1118</v>
      </c>
      <c r="F376" s="280" t="s">
        <v>1119</v>
      </c>
      <c r="G376" s="281" t="s">
        <v>122</v>
      </c>
      <c r="H376" s="282">
        <v>4.4969999999999999</v>
      </c>
      <c r="I376" s="283"/>
      <c r="J376" s="284">
        <f>ROUND(I376*H376,2)</f>
        <v>0</v>
      </c>
      <c r="K376" s="280" t="s">
        <v>185</v>
      </c>
      <c r="L376" s="285"/>
      <c r="M376" s="286" t="s">
        <v>19</v>
      </c>
      <c r="N376" s="287" t="s">
        <v>45</v>
      </c>
      <c r="O376" s="87"/>
      <c r="P376" s="225">
        <f>O376*H376</f>
        <v>0</v>
      </c>
      <c r="Q376" s="225">
        <v>0.021999999999999999</v>
      </c>
      <c r="R376" s="225">
        <f>Q376*H376</f>
        <v>0.098933999999999994</v>
      </c>
      <c r="S376" s="225">
        <v>0</v>
      </c>
      <c r="T376" s="226">
        <f>S376*H376</f>
        <v>0</v>
      </c>
      <c r="U376" s="41"/>
      <c r="V376" s="41"/>
      <c r="W376" s="41"/>
      <c r="X376" s="41"/>
      <c r="Y376" s="41"/>
      <c r="Z376" s="41"/>
      <c r="AA376" s="41"/>
      <c r="AB376" s="41"/>
      <c r="AC376" s="41"/>
      <c r="AD376" s="41"/>
      <c r="AE376" s="41"/>
      <c r="AR376" s="227" t="s">
        <v>409</v>
      </c>
      <c r="AT376" s="227" t="s">
        <v>330</v>
      </c>
      <c r="AU376" s="227" t="s">
        <v>83</v>
      </c>
      <c r="AY376" s="20" t="s">
        <v>180</v>
      </c>
      <c r="BE376" s="228">
        <f>IF(N376="základní",J376,0)</f>
        <v>0</v>
      </c>
      <c r="BF376" s="228">
        <f>IF(N376="snížená",J376,0)</f>
        <v>0</v>
      </c>
      <c r="BG376" s="228">
        <f>IF(N376="zákl. přenesená",J376,0)</f>
        <v>0</v>
      </c>
      <c r="BH376" s="228">
        <f>IF(N376="sníž. přenesená",J376,0)</f>
        <v>0</v>
      </c>
      <c r="BI376" s="228">
        <f>IF(N376="nulová",J376,0)</f>
        <v>0</v>
      </c>
      <c r="BJ376" s="20" t="s">
        <v>81</v>
      </c>
      <c r="BK376" s="228">
        <f>ROUND(I376*H376,2)</f>
        <v>0</v>
      </c>
      <c r="BL376" s="20" t="s">
        <v>279</v>
      </c>
      <c r="BM376" s="227" t="s">
        <v>2615</v>
      </c>
    </row>
    <row r="377" s="14" customFormat="1">
      <c r="A377" s="14"/>
      <c r="B377" s="245"/>
      <c r="C377" s="246"/>
      <c r="D377" s="236" t="s">
        <v>190</v>
      </c>
      <c r="E377" s="246"/>
      <c r="F377" s="248" t="s">
        <v>2616</v>
      </c>
      <c r="G377" s="246"/>
      <c r="H377" s="249">
        <v>4.4969999999999999</v>
      </c>
      <c r="I377" s="250"/>
      <c r="J377" s="246"/>
      <c r="K377" s="246"/>
      <c r="L377" s="251"/>
      <c r="M377" s="252"/>
      <c r="N377" s="253"/>
      <c r="O377" s="253"/>
      <c r="P377" s="253"/>
      <c r="Q377" s="253"/>
      <c r="R377" s="253"/>
      <c r="S377" s="253"/>
      <c r="T377" s="254"/>
      <c r="U377" s="14"/>
      <c r="V377" s="14"/>
      <c r="W377" s="14"/>
      <c r="X377" s="14"/>
      <c r="Y377" s="14"/>
      <c r="Z377" s="14"/>
      <c r="AA377" s="14"/>
      <c r="AB377" s="14"/>
      <c r="AC377" s="14"/>
      <c r="AD377" s="14"/>
      <c r="AE377" s="14"/>
      <c r="AT377" s="255" t="s">
        <v>190</v>
      </c>
      <c r="AU377" s="255" t="s">
        <v>83</v>
      </c>
      <c r="AV377" s="14" t="s">
        <v>83</v>
      </c>
      <c r="AW377" s="14" t="s">
        <v>4</v>
      </c>
      <c r="AX377" s="14" t="s">
        <v>81</v>
      </c>
      <c r="AY377" s="255" t="s">
        <v>180</v>
      </c>
    </row>
    <row r="378" s="2" customFormat="1" ht="24.15" customHeight="1">
      <c r="A378" s="41"/>
      <c r="B378" s="42"/>
      <c r="C378" s="216" t="s">
        <v>627</v>
      </c>
      <c r="D378" s="216" t="s">
        <v>182</v>
      </c>
      <c r="E378" s="217" t="s">
        <v>1129</v>
      </c>
      <c r="F378" s="218" t="s">
        <v>1130</v>
      </c>
      <c r="G378" s="219" t="s">
        <v>231</v>
      </c>
      <c r="H378" s="220">
        <v>0.13200000000000001</v>
      </c>
      <c r="I378" s="221"/>
      <c r="J378" s="222">
        <f>ROUND(I378*H378,2)</f>
        <v>0</v>
      </c>
      <c r="K378" s="218" t="s">
        <v>185</v>
      </c>
      <c r="L378" s="47"/>
      <c r="M378" s="223" t="s">
        <v>19</v>
      </c>
      <c r="N378" s="224" t="s">
        <v>45</v>
      </c>
      <c r="O378" s="87"/>
      <c r="P378" s="225">
        <f>O378*H378</f>
        <v>0</v>
      </c>
      <c r="Q378" s="225">
        <v>0</v>
      </c>
      <c r="R378" s="225">
        <f>Q378*H378</f>
        <v>0</v>
      </c>
      <c r="S378" s="225">
        <v>0</v>
      </c>
      <c r="T378" s="226">
        <f>S378*H378</f>
        <v>0</v>
      </c>
      <c r="U378" s="41"/>
      <c r="V378" s="41"/>
      <c r="W378" s="41"/>
      <c r="X378" s="41"/>
      <c r="Y378" s="41"/>
      <c r="Z378" s="41"/>
      <c r="AA378" s="41"/>
      <c r="AB378" s="41"/>
      <c r="AC378" s="41"/>
      <c r="AD378" s="41"/>
      <c r="AE378" s="41"/>
      <c r="AR378" s="227" t="s">
        <v>279</v>
      </c>
      <c r="AT378" s="227" t="s">
        <v>182</v>
      </c>
      <c r="AU378" s="227" t="s">
        <v>83</v>
      </c>
      <c r="AY378" s="20" t="s">
        <v>180</v>
      </c>
      <c r="BE378" s="228">
        <f>IF(N378="základní",J378,0)</f>
        <v>0</v>
      </c>
      <c r="BF378" s="228">
        <f>IF(N378="snížená",J378,0)</f>
        <v>0</v>
      </c>
      <c r="BG378" s="228">
        <f>IF(N378="zákl. přenesená",J378,0)</f>
        <v>0</v>
      </c>
      <c r="BH378" s="228">
        <f>IF(N378="sníž. přenesená",J378,0)</f>
        <v>0</v>
      </c>
      <c r="BI378" s="228">
        <f>IF(N378="nulová",J378,0)</f>
        <v>0</v>
      </c>
      <c r="BJ378" s="20" t="s">
        <v>81</v>
      </c>
      <c r="BK378" s="228">
        <f>ROUND(I378*H378,2)</f>
        <v>0</v>
      </c>
      <c r="BL378" s="20" t="s">
        <v>279</v>
      </c>
      <c r="BM378" s="227" t="s">
        <v>2617</v>
      </c>
    </row>
    <row r="379" s="2" customFormat="1">
      <c r="A379" s="41"/>
      <c r="B379" s="42"/>
      <c r="C379" s="43"/>
      <c r="D379" s="229" t="s">
        <v>188</v>
      </c>
      <c r="E379" s="43"/>
      <c r="F379" s="230" t="s">
        <v>1132</v>
      </c>
      <c r="G379" s="43"/>
      <c r="H379" s="43"/>
      <c r="I379" s="231"/>
      <c r="J379" s="43"/>
      <c r="K379" s="43"/>
      <c r="L379" s="47"/>
      <c r="M379" s="232"/>
      <c r="N379" s="233"/>
      <c r="O379" s="87"/>
      <c r="P379" s="87"/>
      <c r="Q379" s="87"/>
      <c r="R379" s="87"/>
      <c r="S379" s="87"/>
      <c r="T379" s="88"/>
      <c r="U379" s="41"/>
      <c r="V379" s="41"/>
      <c r="W379" s="41"/>
      <c r="X379" s="41"/>
      <c r="Y379" s="41"/>
      <c r="Z379" s="41"/>
      <c r="AA379" s="41"/>
      <c r="AB379" s="41"/>
      <c r="AC379" s="41"/>
      <c r="AD379" s="41"/>
      <c r="AE379" s="41"/>
      <c r="AT379" s="20" t="s">
        <v>188</v>
      </c>
      <c r="AU379" s="20" t="s">
        <v>83</v>
      </c>
    </row>
    <row r="380" s="12" customFormat="1" ht="22.8" customHeight="1">
      <c r="A380" s="12"/>
      <c r="B380" s="200"/>
      <c r="C380" s="201"/>
      <c r="D380" s="202" t="s">
        <v>73</v>
      </c>
      <c r="E380" s="214" t="s">
        <v>1133</v>
      </c>
      <c r="F380" s="214" t="s">
        <v>1134</v>
      </c>
      <c r="G380" s="201"/>
      <c r="H380" s="201"/>
      <c r="I380" s="204"/>
      <c r="J380" s="215">
        <f>BK380</f>
        <v>0</v>
      </c>
      <c r="K380" s="201"/>
      <c r="L380" s="206"/>
      <c r="M380" s="207"/>
      <c r="N380" s="208"/>
      <c r="O380" s="208"/>
      <c r="P380" s="209">
        <f>SUM(P381:P400)</f>
        <v>0</v>
      </c>
      <c r="Q380" s="208"/>
      <c r="R380" s="209">
        <f>SUM(R381:R400)</f>
        <v>0.053749279999999997</v>
      </c>
      <c r="S380" s="208"/>
      <c r="T380" s="210">
        <f>SUM(T381:T400)</f>
        <v>0</v>
      </c>
      <c r="U380" s="12"/>
      <c r="V380" s="12"/>
      <c r="W380" s="12"/>
      <c r="X380" s="12"/>
      <c r="Y380" s="12"/>
      <c r="Z380" s="12"/>
      <c r="AA380" s="12"/>
      <c r="AB380" s="12"/>
      <c r="AC380" s="12"/>
      <c r="AD380" s="12"/>
      <c r="AE380" s="12"/>
      <c r="AR380" s="211" t="s">
        <v>83</v>
      </c>
      <c r="AT380" s="212" t="s">
        <v>73</v>
      </c>
      <c r="AU380" s="212" t="s">
        <v>81</v>
      </c>
      <c r="AY380" s="211" t="s">
        <v>180</v>
      </c>
      <c r="BK380" s="213">
        <f>SUM(BK381:BK400)</f>
        <v>0</v>
      </c>
    </row>
    <row r="381" s="2" customFormat="1" ht="21.75" customHeight="1">
      <c r="A381" s="41"/>
      <c r="B381" s="42"/>
      <c r="C381" s="216" t="s">
        <v>634</v>
      </c>
      <c r="D381" s="216" t="s">
        <v>182</v>
      </c>
      <c r="E381" s="217" t="s">
        <v>2618</v>
      </c>
      <c r="F381" s="218" t="s">
        <v>2619</v>
      </c>
      <c r="G381" s="219" t="s">
        <v>122</v>
      </c>
      <c r="H381" s="220">
        <v>4.8760000000000003</v>
      </c>
      <c r="I381" s="221"/>
      <c r="J381" s="222">
        <f>ROUND(I381*H381,2)</f>
        <v>0</v>
      </c>
      <c r="K381" s="218" t="s">
        <v>185</v>
      </c>
      <c r="L381" s="47"/>
      <c r="M381" s="223" t="s">
        <v>19</v>
      </c>
      <c r="N381" s="224" t="s">
        <v>45</v>
      </c>
      <c r="O381" s="87"/>
      <c r="P381" s="225">
        <f>O381*H381</f>
        <v>0</v>
      </c>
      <c r="Q381" s="225">
        <v>0</v>
      </c>
      <c r="R381" s="225">
        <f>Q381*H381</f>
        <v>0</v>
      </c>
      <c r="S381" s="225">
        <v>0</v>
      </c>
      <c r="T381" s="226">
        <f>S381*H381</f>
        <v>0</v>
      </c>
      <c r="U381" s="41"/>
      <c r="V381" s="41"/>
      <c r="W381" s="41"/>
      <c r="X381" s="41"/>
      <c r="Y381" s="41"/>
      <c r="Z381" s="41"/>
      <c r="AA381" s="41"/>
      <c r="AB381" s="41"/>
      <c r="AC381" s="41"/>
      <c r="AD381" s="41"/>
      <c r="AE381" s="41"/>
      <c r="AR381" s="227" t="s">
        <v>279</v>
      </c>
      <c r="AT381" s="227" t="s">
        <v>182</v>
      </c>
      <c r="AU381" s="227" t="s">
        <v>83</v>
      </c>
      <c r="AY381" s="20" t="s">
        <v>180</v>
      </c>
      <c r="BE381" s="228">
        <f>IF(N381="základní",J381,0)</f>
        <v>0</v>
      </c>
      <c r="BF381" s="228">
        <f>IF(N381="snížená",J381,0)</f>
        <v>0</v>
      </c>
      <c r="BG381" s="228">
        <f>IF(N381="zákl. přenesená",J381,0)</f>
        <v>0</v>
      </c>
      <c r="BH381" s="228">
        <f>IF(N381="sníž. přenesená",J381,0)</f>
        <v>0</v>
      </c>
      <c r="BI381" s="228">
        <f>IF(N381="nulová",J381,0)</f>
        <v>0</v>
      </c>
      <c r="BJ381" s="20" t="s">
        <v>81</v>
      </c>
      <c r="BK381" s="228">
        <f>ROUND(I381*H381,2)</f>
        <v>0</v>
      </c>
      <c r="BL381" s="20" t="s">
        <v>279</v>
      </c>
      <c r="BM381" s="227" t="s">
        <v>2620</v>
      </c>
    </row>
    <row r="382" s="2" customFormat="1">
      <c r="A382" s="41"/>
      <c r="B382" s="42"/>
      <c r="C382" s="43"/>
      <c r="D382" s="229" t="s">
        <v>188</v>
      </c>
      <c r="E382" s="43"/>
      <c r="F382" s="230" t="s">
        <v>2621</v>
      </c>
      <c r="G382" s="43"/>
      <c r="H382" s="43"/>
      <c r="I382" s="231"/>
      <c r="J382" s="43"/>
      <c r="K382" s="43"/>
      <c r="L382" s="47"/>
      <c r="M382" s="232"/>
      <c r="N382" s="233"/>
      <c r="O382" s="87"/>
      <c r="P382" s="87"/>
      <c r="Q382" s="87"/>
      <c r="R382" s="87"/>
      <c r="S382" s="87"/>
      <c r="T382" s="88"/>
      <c r="U382" s="41"/>
      <c r="V382" s="41"/>
      <c r="W382" s="41"/>
      <c r="X382" s="41"/>
      <c r="Y382" s="41"/>
      <c r="Z382" s="41"/>
      <c r="AA382" s="41"/>
      <c r="AB382" s="41"/>
      <c r="AC382" s="41"/>
      <c r="AD382" s="41"/>
      <c r="AE382" s="41"/>
      <c r="AT382" s="20" t="s">
        <v>188</v>
      </c>
      <c r="AU382" s="20" t="s">
        <v>83</v>
      </c>
    </row>
    <row r="383" s="13" customFormat="1">
      <c r="A383" s="13"/>
      <c r="B383" s="234"/>
      <c r="C383" s="235"/>
      <c r="D383" s="236" t="s">
        <v>190</v>
      </c>
      <c r="E383" s="237" t="s">
        <v>19</v>
      </c>
      <c r="F383" s="238" t="s">
        <v>2622</v>
      </c>
      <c r="G383" s="235"/>
      <c r="H383" s="237" t="s">
        <v>19</v>
      </c>
      <c r="I383" s="239"/>
      <c r="J383" s="235"/>
      <c r="K383" s="235"/>
      <c r="L383" s="240"/>
      <c r="M383" s="241"/>
      <c r="N383" s="242"/>
      <c r="O383" s="242"/>
      <c r="P383" s="242"/>
      <c r="Q383" s="242"/>
      <c r="R383" s="242"/>
      <c r="S383" s="242"/>
      <c r="T383" s="243"/>
      <c r="U383" s="13"/>
      <c r="V383" s="13"/>
      <c r="W383" s="13"/>
      <c r="X383" s="13"/>
      <c r="Y383" s="13"/>
      <c r="Z383" s="13"/>
      <c r="AA383" s="13"/>
      <c r="AB383" s="13"/>
      <c r="AC383" s="13"/>
      <c r="AD383" s="13"/>
      <c r="AE383" s="13"/>
      <c r="AT383" s="244" t="s">
        <v>190</v>
      </c>
      <c r="AU383" s="244" t="s">
        <v>83</v>
      </c>
      <c r="AV383" s="13" t="s">
        <v>81</v>
      </c>
      <c r="AW383" s="13" t="s">
        <v>34</v>
      </c>
      <c r="AX383" s="13" t="s">
        <v>74</v>
      </c>
      <c r="AY383" s="244" t="s">
        <v>180</v>
      </c>
    </row>
    <row r="384" s="14" customFormat="1">
      <c r="A384" s="14"/>
      <c r="B384" s="245"/>
      <c r="C384" s="246"/>
      <c r="D384" s="236" t="s">
        <v>190</v>
      </c>
      <c r="E384" s="247" t="s">
        <v>19</v>
      </c>
      <c r="F384" s="248" t="s">
        <v>2623</v>
      </c>
      <c r="G384" s="246"/>
      <c r="H384" s="249">
        <v>4.8760000000000003</v>
      </c>
      <c r="I384" s="250"/>
      <c r="J384" s="246"/>
      <c r="K384" s="246"/>
      <c r="L384" s="251"/>
      <c r="M384" s="252"/>
      <c r="N384" s="253"/>
      <c r="O384" s="253"/>
      <c r="P384" s="253"/>
      <c r="Q384" s="253"/>
      <c r="R384" s="253"/>
      <c r="S384" s="253"/>
      <c r="T384" s="254"/>
      <c r="U384" s="14"/>
      <c r="V384" s="14"/>
      <c r="W384" s="14"/>
      <c r="X384" s="14"/>
      <c r="Y384" s="14"/>
      <c r="Z384" s="14"/>
      <c r="AA384" s="14"/>
      <c r="AB384" s="14"/>
      <c r="AC384" s="14"/>
      <c r="AD384" s="14"/>
      <c r="AE384" s="14"/>
      <c r="AT384" s="255" t="s">
        <v>190</v>
      </c>
      <c r="AU384" s="255" t="s">
        <v>83</v>
      </c>
      <c r="AV384" s="14" t="s">
        <v>83</v>
      </c>
      <c r="AW384" s="14" t="s">
        <v>34</v>
      </c>
      <c r="AX384" s="14" t="s">
        <v>81</v>
      </c>
      <c r="AY384" s="255" t="s">
        <v>180</v>
      </c>
    </row>
    <row r="385" s="2" customFormat="1" ht="16.5" customHeight="1">
      <c r="A385" s="41"/>
      <c r="B385" s="42"/>
      <c r="C385" s="216" t="s">
        <v>638</v>
      </c>
      <c r="D385" s="216" t="s">
        <v>182</v>
      </c>
      <c r="E385" s="217" t="s">
        <v>2624</v>
      </c>
      <c r="F385" s="218" t="s">
        <v>2625</v>
      </c>
      <c r="G385" s="219" t="s">
        <v>122</v>
      </c>
      <c r="H385" s="220">
        <v>4.8760000000000003</v>
      </c>
      <c r="I385" s="221"/>
      <c r="J385" s="222">
        <f>ROUND(I385*H385,2)</f>
        <v>0</v>
      </c>
      <c r="K385" s="218" t="s">
        <v>185</v>
      </c>
      <c r="L385" s="47"/>
      <c r="M385" s="223" t="s">
        <v>19</v>
      </c>
      <c r="N385" s="224" t="s">
        <v>45</v>
      </c>
      <c r="O385" s="87"/>
      <c r="P385" s="225">
        <f>O385*H385</f>
        <v>0</v>
      </c>
      <c r="Q385" s="225">
        <v>3.0000000000000001E-05</v>
      </c>
      <c r="R385" s="225">
        <f>Q385*H385</f>
        <v>0.00014628000000000002</v>
      </c>
      <c r="S385" s="225">
        <v>0</v>
      </c>
      <c r="T385" s="226">
        <f>S385*H385</f>
        <v>0</v>
      </c>
      <c r="U385" s="41"/>
      <c r="V385" s="41"/>
      <c r="W385" s="41"/>
      <c r="X385" s="41"/>
      <c r="Y385" s="41"/>
      <c r="Z385" s="41"/>
      <c r="AA385" s="41"/>
      <c r="AB385" s="41"/>
      <c r="AC385" s="41"/>
      <c r="AD385" s="41"/>
      <c r="AE385" s="41"/>
      <c r="AR385" s="227" t="s">
        <v>279</v>
      </c>
      <c r="AT385" s="227" t="s">
        <v>182</v>
      </c>
      <c r="AU385" s="227" t="s">
        <v>83</v>
      </c>
      <c r="AY385" s="20" t="s">
        <v>180</v>
      </c>
      <c r="BE385" s="228">
        <f>IF(N385="základní",J385,0)</f>
        <v>0</v>
      </c>
      <c r="BF385" s="228">
        <f>IF(N385="snížená",J385,0)</f>
        <v>0</v>
      </c>
      <c r="BG385" s="228">
        <f>IF(N385="zákl. přenesená",J385,0)</f>
        <v>0</v>
      </c>
      <c r="BH385" s="228">
        <f>IF(N385="sníž. přenesená",J385,0)</f>
        <v>0</v>
      </c>
      <c r="BI385" s="228">
        <f>IF(N385="nulová",J385,0)</f>
        <v>0</v>
      </c>
      <c r="BJ385" s="20" t="s">
        <v>81</v>
      </c>
      <c r="BK385" s="228">
        <f>ROUND(I385*H385,2)</f>
        <v>0</v>
      </c>
      <c r="BL385" s="20" t="s">
        <v>279</v>
      </c>
      <c r="BM385" s="227" t="s">
        <v>2626</v>
      </c>
    </row>
    <row r="386" s="2" customFormat="1">
      <c r="A386" s="41"/>
      <c r="B386" s="42"/>
      <c r="C386" s="43"/>
      <c r="D386" s="229" t="s">
        <v>188</v>
      </c>
      <c r="E386" s="43"/>
      <c r="F386" s="230" t="s">
        <v>2627</v>
      </c>
      <c r="G386" s="43"/>
      <c r="H386" s="43"/>
      <c r="I386" s="231"/>
      <c r="J386" s="43"/>
      <c r="K386" s="43"/>
      <c r="L386" s="47"/>
      <c r="M386" s="232"/>
      <c r="N386" s="233"/>
      <c r="O386" s="87"/>
      <c r="P386" s="87"/>
      <c r="Q386" s="87"/>
      <c r="R386" s="87"/>
      <c r="S386" s="87"/>
      <c r="T386" s="88"/>
      <c r="U386" s="41"/>
      <c r="V386" s="41"/>
      <c r="W386" s="41"/>
      <c r="X386" s="41"/>
      <c r="Y386" s="41"/>
      <c r="Z386" s="41"/>
      <c r="AA386" s="41"/>
      <c r="AB386" s="41"/>
      <c r="AC386" s="41"/>
      <c r="AD386" s="41"/>
      <c r="AE386" s="41"/>
      <c r="AT386" s="20" t="s">
        <v>188</v>
      </c>
      <c r="AU386" s="20" t="s">
        <v>83</v>
      </c>
    </row>
    <row r="387" s="13" customFormat="1">
      <c r="A387" s="13"/>
      <c r="B387" s="234"/>
      <c r="C387" s="235"/>
      <c r="D387" s="236" t="s">
        <v>190</v>
      </c>
      <c r="E387" s="237" t="s">
        <v>19</v>
      </c>
      <c r="F387" s="238" t="s">
        <v>2622</v>
      </c>
      <c r="G387" s="235"/>
      <c r="H387" s="237" t="s">
        <v>19</v>
      </c>
      <c r="I387" s="239"/>
      <c r="J387" s="235"/>
      <c r="K387" s="235"/>
      <c r="L387" s="240"/>
      <c r="M387" s="241"/>
      <c r="N387" s="242"/>
      <c r="O387" s="242"/>
      <c r="P387" s="242"/>
      <c r="Q387" s="242"/>
      <c r="R387" s="242"/>
      <c r="S387" s="242"/>
      <c r="T387" s="243"/>
      <c r="U387" s="13"/>
      <c r="V387" s="13"/>
      <c r="W387" s="13"/>
      <c r="X387" s="13"/>
      <c r="Y387" s="13"/>
      <c r="Z387" s="13"/>
      <c r="AA387" s="13"/>
      <c r="AB387" s="13"/>
      <c r="AC387" s="13"/>
      <c r="AD387" s="13"/>
      <c r="AE387" s="13"/>
      <c r="AT387" s="244" t="s">
        <v>190</v>
      </c>
      <c r="AU387" s="244" t="s">
        <v>83</v>
      </c>
      <c r="AV387" s="13" t="s">
        <v>81</v>
      </c>
      <c r="AW387" s="13" t="s">
        <v>34</v>
      </c>
      <c r="AX387" s="13" t="s">
        <v>74</v>
      </c>
      <c r="AY387" s="244" t="s">
        <v>180</v>
      </c>
    </row>
    <row r="388" s="14" customFormat="1">
      <c r="A388" s="14"/>
      <c r="B388" s="245"/>
      <c r="C388" s="246"/>
      <c r="D388" s="236" t="s">
        <v>190</v>
      </c>
      <c r="E388" s="247" t="s">
        <v>19</v>
      </c>
      <c r="F388" s="248" t="s">
        <v>2623</v>
      </c>
      <c r="G388" s="246"/>
      <c r="H388" s="249">
        <v>4.8760000000000003</v>
      </c>
      <c r="I388" s="250"/>
      <c r="J388" s="246"/>
      <c r="K388" s="246"/>
      <c r="L388" s="251"/>
      <c r="M388" s="252"/>
      <c r="N388" s="253"/>
      <c r="O388" s="253"/>
      <c r="P388" s="253"/>
      <c r="Q388" s="253"/>
      <c r="R388" s="253"/>
      <c r="S388" s="253"/>
      <c r="T388" s="254"/>
      <c r="U388" s="14"/>
      <c r="V388" s="14"/>
      <c r="W388" s="14"/>
      <c r="X388" s="14"/>
      <c r="Y388" s="14"/>
      <c r="Z388" s="14"/>
      <c r="AA388" s="14"/>
      <c r="AB388" s="14"/>
      <c r="AC388" s="14"/>
      <c r="AD388" s="14"/>
      <c r="AE388" s="14"/>
      <c r="AT388" s="255" t="s">
        <v>190</v>
      </c>
      <c r="AU388" s="255" t="s">
        <v>83</v>
      </c>
      <c r="AV388" s="14" t="s">
        <v>83</v>
      </c>
      <c r="AW388" s="14" t="s">
        <v>34</v>
      </c>
      <c r="AX388" s="14" t="s">
        <v>81</v>
      </c>
      <c r="AY388" s="255" t="s">
        <v>180</v>
      </c>
    </row>
    <row r="389" s="2" customFormat="1" ht="24.15" customHeight="1">
      <c r="A389" s="41"/>
      <c r="B389" s="42"/>
      <c r="C389" s="216" t="s">
        <v>642</v>
      </c>
      <c r="D389" s="216" t="s">
        <v>182</v>
      </c>
      <c r="E389" s="217" t="s">
        <v>2628</v>
      </c>
      <c r="F389" s="218" t="s">
        <v>2629</v>
      </c>
      <c r="G389" s="219" t="s">
        <v>122</v>
      </c>
      <c r="H389" s="220">
        <v>4.8760000000000003</v>
      </c>
      <c r="I389" s="221"/>
      <c r="J389" s="222">
        <f>ROUND(I389*H389,2)</f>
        <v>0</v>
      </c>
      <c r="K389" s="218" t="s">
        <v>185</v>
      </c>
      <c r="L389" s="47"/>
      <c r="M389" s="223" t="s">
        <v>19</v>
      </c>
      <c r="N389" s="224" t="s">
        <v>45</v>
      </c>
      <c r="O389" s="87"/>
      <c r="P389" s="225">
        <f>O389*H389</f>
        <v>0</v>
      </c>
      <c r="Q389" s="225">
        <v>0.0075799999999999999</v>
      </c>
      <c r="R389" s="225">
        <f>Q389*H389</f>
        <v>0.036960079999999999</v>
      </c>
      <c r="S389" s="225">
        <v>0</v>
      </c>
      <c r="T389" s="226">
        <f>S389*H389</f>
        <v>0</v>
      </c>
      <c r="U389" s="41"/>
      <c r="V389" s="41"/>
      <c r="W389" s="41"/>
      <c r="X389" s="41"/>
      <c r="Y389" s="41"/>
      <c r="Z389" s="41"/>
      <c r="AA389" s="41"/>
      <c r="AB389" s="41"/>
      <c r="AC389" s="41"/>
      <c r="AD389" s="41"/>
      <c r="AE389" s="41"/>
      <c r="AR389" s="227" t="s">
        <v>279</v>
      </c>
      <c r="AT389" s="227" t="s">
        <v>182</v>
      </c>
      <c r="AU389" s="227" t="s">
        <v>83</v>
      </c>
      <c r="AY389" s="20" t="s">
        <v>180</v>
      </c>
      <c r="BE389" s="228">
        <f>IF(N389="základní",J389,0)</f>
        <v>0</v>
      </c>
      <c r="BF389" s="228">
        <f>IF(N389="snížená",J389,0)</f>
        <v>0</v>
      </c>
      <c r="BG389" s="228">
        <f>IF(N389="zákl. přenesená",J389,0)</f>
        <v>0</v>
      </c>
      <c r="BH389" s="228">
        <f>IF(N389="sníž. přenesená",J389,0)</f>
        <v>0</v>
      </c>
      <c r="BI389" s="228">
        <f>IF(N389="nulová",J389,0)</f>
        <v>0</v>
      </c>
      <c r="BJ389" s="20" t="s">
        <v>81</v>
      </c>
      <c r="BK389" s="228">
        <f>ROUND(I389*H389,2)</f>
        <v>0</v>
      </c>
      <c r="BL389" s="20" t="s">
        <v>279</v>
      </c>
      <c r="BM389" s="227" t="s">
        <v>2630</v>
      </c>
    </row>
    <row r="390" s="2" customFormat="1">
      <c r="A390" s="41"/>
      <c r="B390" s="42"/>
      <c r="C390" s="43"/>
      <c r="D390" s="229" t="s">
        <v>188</v>
      </c>
      <c r="E390" s="43"/>
      <c r="F390" s="230" t="s">
        <v>2631</v>
      </c>
      <c r="G390" s="43"/>
      <c r="H390" s="43"/>
      <c r="I390" s="231"/>
      <c r="J390" s="43"/>
      <c r="K390" s="43"/>
      <c r="L390" s="47"/>
      <c r="M390" s="232"/>
      <c r="N390" s="233"/>
      <c r="O390" s="87"/>
      <c r="P390" s="87"/>
      <c r="Q390" s="87"/>
      <c r="R390" s="87"/>
      <c r="S390" s="87"/>
      <c r="T390" s="88"/>
      <c r="U390" s="41"/>
      <c r="V390" s="41"/>
      <c r="W390" s="41"/>
      <c r="X390" s="41"/>
      <c r="Y390" s="41"/>
      <c r="Z390" s="41"/>
      <c r="AA390" s="41"/>
      <c r="AB390" s="41"/>
      <c r="AC390" s="41"/>
      <c r="AD390" s="41"/>
      <c r="AE390" s="41"/>
      <c r="AT390" s="20" t="s">
        <v>188</v>
      </c>
      <c r="AU390" s="20" t="s">
        <v>83</v>
      </c>
    </row>
    <row r="391" s="13" customFormat="1">
      <c r="A391" s="13"/>
      <c r="B391" s="234"/>
      <c r="C391" s="235"/>
      <c r="D391" s="236" t="s">
        <v>190</v>
      </c>
      <c r="E391" s="237" t="s">
        <v>19</v>
      </c>
      <c r="F391" s="238" t="s">
        <v>2622</v>
      </c>
      <c r="G391" s="235"/>
      <c r="H391" s="237" t="s">
        <v>19</v>
      </c>
      <c r="I391" s="239"/>
      <c r="J391" s="235"/>
      <c r="K391" s="235"/>
      <c r="L391" s="240"/>
      <c r="M391" s="241"/>
      <c r="N391" s="242"/>
      <c r="O391" s="242"/>
      <c r="P391" s="242"/>
      <c r="Q391" s="242"/>
      <c r="R391" s="242"/>
      <c r="S391" s="242"/>
      <c r="T391" s="243"/>
      <c r="U391" s="13"/>
      <c r="V391" s="13"/>
      <c r="W391" s="13"/>
      <c r="X391" s="13"/>
      <c r="Y391" s="13"/>
      <c r="Z391" s="13"/>
      <c r="AA391" s="13"/>
      <c r="AB391" s="13"/>
      <c r="AC391" s="13"/>
      <c r="AD391" s="13"/>
      <c r="AE391" s="13"/>
      <c r="AT391" s="244" t="s">
        <v>190</v>
      </c>
      <c r="AU391" s="244" t="s">
        <v>83</v>
      </c>
      <c r="AV391" s="13" t="s">
        <v>81</v>
      </c>
      <c r="AW391" s="13" t="s">
        <v>34</v>
      </c>
      <c r="AX391" s="13" t="s">
        <v>74</v>
      </c>
      <c r="AY391" s="244" t="s">
        <v>180</v>
      </c>
    </row>
    <row r="392" s="14" customFormat="1">
      <c r="A392" s="14"/>
      <c r="B392" s="245"/>
      <c r="C392" s="246"/>
      <c r="D392" s="236" t="s">
        <v>190</v>
      </c>
      <c r="E392" s="247" t="s">
        <v>19</v>
      </c>
      <c r="F392" s="248" t="s">
        <v>2623</v>
      </c>
      <c r="G392" s="246"/>
      <c r="H392" s="249">
        <v>4.8760000000000003</v>
      </c>
      <c r="I392" s="250"/>
      <c r="J392" s="246"/>
      <c r="K392" s="246"/>
      <c r="L392" s="251"/>
      <c r="M392" s="252"/>
      <c r="N392" s="253"/>
      <c r="O392" s="253"/>
      <c r="P392" s="253"/>
      <c r="Q392" s="253"/>
      <c r="R392" s="253"/>
      <c r="S392" s="253"/>
      <c r="T392" s="254"/>
      <c r="U392" s="14"/>
      <c r="V392" s="14"/>
      <c r="W392" s="14"/>
      <c r="X392" s="14"/>
      <c r="Y392" s="14"/>
      <c r="Z392" s="14"/>
      <c r="AA392" s="14"/>
      <c r="AB392" s="14"/>
      <c r="AC392" s="14"/>
      <c r="AD392" s="14"/>
      <c r="AE392" s="14"/>
      <c r="AT392" s="255" t="s">
        <v>190</v>
      </c>
      <c r="AU392" s="255" t="s">
        <v>83</v>
      </c>
      <c r="AV392" s="14" t="s">
        <v>83</v>
      </c>
      <c r="AW392" s="14" t="s">
        <v>34</v>
      </c>
      <c r="AX392" s="14" t="s">
        <v>81</v>
      </c>
      <c r="AY392" s="255" t="s">
        <v>180</v>
      </c>
    </row>
    <row r="393" s="2" customFormat="1" ht="16.5" customHeight="1">
      <c r="A393" s="41"/>
      <c r="B393" s="42"/>
      <c r="C393" s="216" t="s">
        <v>649</v>
      </c>
      <c r="D393" s="216" t="s">
        <v>182</v>
      </c>
      <c r="E393" s="217" t="s">
        <v>2632</v>
      </c>
      <c r="F393" s="218" t="s">
        <v>2633</v>
      </c>
      <c r="G393" s="219" t="s">
        <v>122</v>
      </c>
      <c r="H393" s="220">
        <v>4.8760000000000003</v>
      </c>
      <c r="I393" s="221"/>
      <c r="J393" s="222">
        <f>ROUND(I393*H393,2)</f>
        <v>0</v>
      </c>
      <c r="K393" s="218" t="s">
        <v>185</v>
      </c>
      <c r="L393" s="47"/>
      <c r="M393" s="223" t="s">
        <v>19</v>
      </c>
      <c r="N393" s="224" t="s">
        <v>45</v>
      </c>
      <c r="O393" s="87"/>
      <c r="P393" s="225">
        <f>O393*H393</f>
        <v>0</v>
      </c>
      <c r="Q393" s="225">
        <v>0.00029999999999999997</v>
      </c>
      <c r="R393" s="225">
        <f>Q393*H393</f>
        <v>0.0014628</v>
      </c>
      <c r="S393" s="225">
        <v>0</v>
      </c>
      <c r="T393" s="226">
        <f>S393*H393</f>
        <v>0</v>
      </c>
      <c r="U393" s="41"/>
      <c r="V393" s="41"/>
      <c r="W393" s="41"/>
      <c r="X393" s="41"/>
      <c r="Y393" s="41"/>
      <c r="Z393" s="41"/>
      <c r="AA393" s="41"/>
      <c r="AB393" s="41"/>
      <c r="AC393" s="41"/>
      <c r="AD393" s="41"/>
      <c r="AE393" s="41"/>
      <c r="AR393" s="227" t="s">
        <v>279</v>
      </c>
      <c r="AT393" s="227" t="s">
        <v>182</v>
      </c>
      <c r="AU393" s="227" t="s">
        <v>83</v>
      </c>
      <c r="AY393" s="20" t="s">
        <v>180</v>
      </c>
      <c r="BE393" s="228">
        <f>IF(N393="základní",J393,0)</f>
        <v>0</v>
      </c>
      <c r="BF393" s="228">
        <f>IF(N393="snížená",J393,0)</f>
        <v>0</v>
      </c>
      <c r="BG393" s="228">
        <f>IF(N393="zákl. přenesená",J393,0)</f>
        <v>0</v>
      </c>
      <c r="BH393" s="228">
        <f>IF(N393="sníž. přenesená",J393,0)</f>
        <v>0</v>
      </c>
      <c r="BI393" s="228">
        <f>IF(N393="nulová",J393,0)</f>
        <v>0</v>
      </c>
      <c r="BJ393" s="20" t="s">
        <v>81</v>
      </c>
      <c r="BK393" s="228">
        <f>ROUND(I393*H393,2)</f>
        <v>0</v>
      </c>
      <c r="BL393" s="20" t="s">
        <v>279</v>
      </c>
      <c r="BM393" s="227" t="s">
        <v>2634</v>
      </c>
    </row>
    <row r="394" s="2" customFormat="1">
      <c r="A394" s="41"/>
      <c r="B394" s="42"/>
      <c r="C394" s="43"/>
      <c r="D394" s="229" t="s">
        <v>188</v>
      </c>
      <c r="E394" s="43"/>
      <c r="F394" s="230" t="s">
        <v>2635</v>
      </c>
      <c r="G394" s="43"/>
      <c r="H394" s="43"/>
      <c r="I394" s="231"/>
      <c r="J394" s="43"/>
      <c r="K394" s="43"/>
      <c r="L394" s="47"/>
      <c r="M394" s="232"/>
      <c r="N394" s="233"/>
      <c r="O394" s="87"/>
      <c r="P394" s="87"/>
      <c r="Q394" s="87"/>
      <c r="R394" s="87"/>
      <c r="S394" s="87"/>
      <c r="T394" s="88"/>
      <c r="U394" s="41"/>
      <c r="V394" s="41"/>
      <c r="W394" s="41"/>
      <c r="X394" s="41"/>
      <c r="Y394" s="41"/>
      <c r="Z394" s="41"/>
      <c r="AA394" s="41"/>
      <c r="AB394" s="41"/>
      <c r="AC394" s="41"/>
      <c r="AD394" s="41"/>
      <c r="AE394" s="41"/>
      <c r="AT394" s="20" t="s">
        <v>188</v>
      </c>
      <c r="AU394" s="20" t="s">
        <v>83</v>
      </c>
    </row>
    <row r="395" s="13" customFormat="1">
      <c r="A395" s="13"/>
      <c r="B395" s="234"/>
      <c r="C395" s="235"/>
      <c r="D395" s="236" t="s">
        <v>190</v>
      </c>
      <c r="E395" s="237" t="s">
        <v>19</v>
      </c>
      <c r="F395" s="238" t="s">
        <v>2622</v>
      </c>
      <c r="G395" s="235"/>
      <c r="H395" s="237" t="s">
        <v>19</v>
      </c>
      <c r="I395" s="239"/>
      <c r="J395" s="235"/>
      <c r="K395" s="235"/>
      <c r="L395" s="240"/>
      <c r="M395" s="241"/>
      <c r="N395" s="242"/>
      <c r="O395" s="242"/>
      <c r="P395" s="242"/>
      <c r="Q395" s="242"/>
      <c r="R395" s="242"/>
      <c r="S395" s="242"/>
      <c r="T395" s="243"/>
      <c r="U395" s="13"/>
      <c r="V395" s="13"/>
      <c r="W395" s="13"/>
      <c r="X395" s="13"/>
      <c r="Y395" s="13"/>
      <c r="Z395" s="13"/>
      <c r="AA395" s="13"/>
      <c r="AB395" s="13"/>
      <c r="AC395" s="13"/>
      <c r="AD395" s="13"/>
      <c r="AE395" s="13"/>
      <c r="AT395" s="244" t="s">
        <v>190</v>
      </c>
      <c r="AU395" s="244" t="s">
        <v>83</v>
      </c>
      <c r="AV395" s="13" t="s">
        <v>81</v>
      </c>
      <c r="AW395" s="13" t="s">
        <v>34</v>
      </c>
      <c r="AX395" s="13" t="s">
        <v>74</v>
      </c>
      <c r="AY395" s="244" t="s">
        <v>180</v>
      </c>
    </row>
    <row r="396" s="14" customFormat="1">
      <c r="A396" s="14"/>
      <c r="B396" s="245"/>
      <c r="C396" s="246"/>
      <c r="D396" s="236" t="s">
        <v>190</v>
      </c>
      <c r="E396" s="247" t="s">
        <v>19</v>
      </c>
      <c r="F396" s="248" t="s">
        <v>2623</v>
      </c>
      <c r="G396" s="246"/>
      <c r="H396" s="249">
        <v>4.8760000000000003</v>
      </c>
      <c r="I396" s="250"/>
      <c r="J396" s="246"/>
      <c r="K396" s="246"/>
      <c r="L396" s="251"/>
      <c r="M396" s="252"/>
      <c r="N396" s="253"/>
      <c r="O396" s="253"/>
      <c r="P396" s="253"/>
      <c r="Q396" s="253"/>
      <c r="R396" s="253"/>
      <c r="S396" s="253"/>
      <c r="T396" s="254"/>
      <c r="U396" s="14"/>
      <c r="V396" s="14"/>
      <c r="W396" s="14"/>
      <c r="X396" s="14"/>
      <c r="Y396" s="14"/>
      <c r="Z396" s="14"/>
      <c r="AA396" s="14"/>
      <c r="AB396" s="14"/>
      <c r="AC396" s="14"/>
      <c r="AD396" s="14"/>
      <c r="AE396" s="14"/>
      <c r="AT396" s="255" t="s">
        <v>190</v>
      </c>
      <c r="AU396" s="255" t="s">
        <v>83</v>
      </c>
      <c r="AV396" s="14" t="s">
        <v>83</v>
      </c>
      <c r="AW396" s="14" t="s">
        <v>34</v>
      </c>
      <c r="AX396" s="14" t="s">
        <v>81</v>
      </c>
      <c r="AY396" s="255" t="s">
        <v>180</v>
      </c>
    </row>
    <row r="397" s="2" customFormat="1" ht="16.5" customHeight="1">
      <c r="A397" s="41"/>
      <c r="B397" s="42"/>
      <c r="C397" s="278" t="s">
        <v>654</v>
      </c>
      <c r="D397" s="278" t="s">
        <v>330</v>
      </c>
      <c r="E397" s="279" t="s">
        <v>2636</v>
      </c>
      <c r="F397" s="280" t="s">
        <v>2637</v>
      </c>
      <c r="G397" s="281" t="s">
        <v>122</v>
      </c>
      <c r="H397" s="282">
        <v>5.3639999999999999</v>
      </c>
      <c r="I397" s="283"/>
      <c r="J397" s="284">
        <f>ROUND(I397*H397,2)</f>
        <v>0</v>
      </c>
      <c r="K397" s="280" t="s">
        <v>185</v>
      </c>
      <c r="L397" s="285"/>
      <c r="M397" s="286" t="s">
        <v>19</v>
      </c>
      <c r="N397" s="287" t="s">
        <v>45</v>
      </c>
      <c r="O397" s="87"/>
      <c r="P397" s="225">
        <f>O397*H397</f>
        <v>0</v>
      </c>
      <c r="Q397" s="225">
        <v>0.0028300000000000001</v>
      </c>
      <c r="R397" s="225">
        <f>Q397*H397</f>
        <v>0.01518012</v>
      </c>
      <c r="S397" s="225">
        <v>0</v>
      </c>
      <c r="T397" s="226">
        <f>S397*H397</f>
        <v>0</v>
      </c>
      <c r="U397" s="41"/>
      <c r="V397" s="41"/>
      <c r="W397" s="41"/>
      <c r="X397" s="41"/>
      <c r="Y397" s="41"/>
      <c r="Z397" s="41"/>
      <c r="AA397" s="41"/>
      <c r="AB397" s="41"/>
      <c r="AC397" s="41"/>
      <c r="AD397" s="41"/>
      <c r="AE397" s="41"/>
      <c r="AR397" s="227" t="s">
        <v>409</v>
      </c>
      <c r="AT397" s="227" t="s">
        <v>330</v>
      </c>
      <c r="AU397" s="227" t="s">
        <v>83</v>
      </c>
      <c r="AY397" s="20" t="s">
        <v>180</v>
      </c>
      <c r="BE397" s="228">
        <f>IF(N397="základní",J397,0)</f>
        <v>0</v>
      </c>
      <c r="BF397" s="228">
        <f>IF(N397="snížená",J397,0)</f>
        <v>0</v>
      </c>
      <c r="BG397" s="228">
        <f>IF(N397="zákl. přenesená",J397,0)</f>
        <v>0</v>
      </c>
      <c r="BH397" s="228">
        <f>IF(N397="sníž. přenesená",J397,0)</f>
        <v>0</v>
      </c>
      <c r="BI397" s="228">
        <f>IF(N397="nulová",J397,0)</f>
        <v>0</v>
      </c>
      <c r="BJ397" s="20" t="s">
        <v>81</v>
      </c>
      <c r="BK397" s="228">
        <f>ROUND(I397*H397,2)</f>
        <v>0</v>
      </c>
      <c r="BL397" s="20" t="s">
        <v>279</v>
      </c>
      <c r="BM397" s="227" t="s">
        <v>2638</v>
      </c>
    </row>
    <row r="398" s="14" customFormat="1">
      <c r="A398" s="14"/>
      <c r="B398" s="245"/>
      <c r="C398" s="246"/>
      <c r="D398" s="236" t="s">
        <v>190</v>
      </c>
      <c r="E398" s="246"/>
      <c r="F398" s="248" t="s">
        <v>2639</v>
      </c>
      <c r="G398" s="246"/>
      <c r="H398" s="249">
        <v>5.3639999999999999</v>
      </c>
      <c r="I398" s="250"/>
      <c r="J398" s="246"/>
      <c r="K398" s="246"/>
      <c r="L398" s="251"/>
      <c r="M398" s="252"/>
      <c r="N398" s="253"/>
      <c r="O398" s="253"/>
      <c r="P398" s="253"/>
      <c r="Q398" s="253"/>
      <c r="R398" s="253"/>
      <c r="S398" s="253"/>
      <c r="T398" s="254"/>
      <c r="U398" s="14"/>
      <c r="V398" s="14"/>
      <c r="W398" s="14"/>
      <c r="X398" s="14"/>
      <c r="Y398" s="14"/>
      <c r="Z398" s="14"/>
      <c r="AA398" s="14"/>
      <c r="AB398" s="14"/>
      <c r="AC398" s="14"/>
      <c r="AD398" s="14"/>
      <c r="AE398" s="14"/>
      <c r="AT398" s="255" t="s">
        <v>190</v>
      </c>
      <c r="AU398" s="255" t="s">
        <v>83</v>
      </c>
      <c r="AV398" s="14" t="s">
        <v>83</v>
      </c>
      <c r="AW398" s="14" t="s">
        <v>4</v>
      </c>
      <c r="AX398" s="14" t="s">
        <v>81</v>
      </c>
      <c r="AY398" s="255" t="s">
        <v>180</v>
      </c>
    </row>
    <row r="399" s="2" customFormat="1" ht="24.15" customHeight="1">
      <c r="A399" s="41"/>
      <c r="B399" s="42"/>
      <c r="C399" s="216" t="s">
        <v>659</v>
      </c>
      <c r="D399" s="216" t="s">
        <v>182</v>
      </c>
      <c r="E399" s="217" t="s">
        <v>1189</v>
      </c>
      <c r="F399" s="218" t="s">
        <v>1190</v>
      </c>
      <c r="G399" s="219" t="s">
        <v>231</v>
      </c>
      <c r="H399" s="220">
        <v>0.053999999999999999</v>
      </c>
      <c r="I399" s="221"/>
      <c r="J399" s="222">
        <f>ROUND(I399*H399,2)</f>
        <v>0</v>
      </c>
      <c r="K399" s="218" t="s">
        <v>185</v>
      </c>
      <c r="L399" s="47"/>
      <c r="M399" s="223" t="s">
        <v>19</v>
      </c>
      <c r="N399" s="224" t="s">
        <v>45</v>
      </c>
      <c r="O399" s="87"/>
      <c r="P399" s="225">
        <f>O399*H399</f>
        <v>0</v>
      </c>
      <c r="Q399" s="225">
        <v>0</v>
      </c>
      <c r="R399" s="225">
        <f>Q399*H399</f>
        <v>0</v>
      </c>
      <c r="S399" s="225">
        <v>0</v>
      </c>
      <c r="T399" s="226">
        <f>S399*H399</f>
        <v>0</v>
      </c>
      <c r="U399" s="41"/>
      <c r="V399" s="41"/>
      <c r="W399" s="41"/>
      <c r="X399" s="41"/>
      <c r="Y399" s="41"/>
      <c r="Z399" s="41"/>
      <c r="AA399" s="41"/>
      <c r="AB399" s="41"/>
      <c r="AC399" s="41"/>
      <c r="AD399" s="41"/>
      <c r="AE399" s="41"/>
      <c r="AR399" s="227" t="s">
        <v>279</v>
      </c>
      <c r="AT399" s="227" t="s">
        <v>182</v>
      </c>
      <c r="AU399" s="227" t="s">
        <v>83</v>
      </c>
      <c r="AY399" s="20" t="s">
        <v>180</v>
      </c>
      <c r="BE399" s="228">
        <f>IF(N399="základní",J399,0)</f>
        <v>0</v>
      </c>
      <c r="BF399" s="228">
        <f>IF(N399="snížená",J399,0)</f>
        <v>0</v>
      </c>
      <c r="BG399" s="228">
        <f>IF(N399="zákl. přenesená",J399,0)</f>
        <v>0</v>
      </c>
      <c r="BH399" s="228">
        <f>IF(N399="sníž. přenesená",J399,0)</f>
        <v>0</v>
      </c>
      <c r="BI399" s="228">
        <f>IF(N399="nulová",J399,0)</f>
        <v>0</v>
      </c>
      <c r="BJ399" s="20" t="s">
        <v>81</v>
      </c>
      <c r="BK399" s="228">
        <f>ROUND(I399*H399,2)</f>
        <v>0</v>
      </c>
      <c r="BL399" s="20" t="s">
        <v>279</v>
      </c>
      <c r="BM399" s="227" t="s">
        <v>2640</v>
      </c>
    </row>
    <row r="400" s="2" customFormat="1">
      <c r="A400" s="41"/>
      <c r="B400" s="42"/>
      <c r="C400" s="43"/>
      <c r="D400" s="229" t="s">
        <v>188</v>
      </c>
      <c r="E400" s="43"/>
      <c r="F400" s="230" t="s">
        <v>1192</v>
      </c>
      <c r="G400" s="43"/>
      <c r="H400" s="43"/>
      <c r="I400" s="231"/>
      <c r="J400" s="43"/>
      <c r="K400" s="43"/>
      <c r="L400" s="47"/>
      <c r="M400" s="232"/>
      <c r="N400" s="233"/>
      <c r="O400" s="87"/>
      <c r="P400" s="87"/>
      <c r="Q400" s="87"/>
      <c r="R400" s="87"/>
      <c r="S400" s="87"/>
      <c r="T400" s="88"/>
      <c r="U400" s="41"/>
      <c r="V400" s="41"/>
      <c r="W400" s="41"/>
      <c r="X400" s="41"/>
      <c r="Y400" s="41"/>
      <c r="Z400" s="41"/>
      <c r="AA400" s="41"/>
      <c r="AB400" s="41"/>
      <c r="AC400" s="41"/>
      <c r="AD400" s="41"/>
      <c r="AE400" s="41"/>
      <c r="AT400" s="20" t="s">
        <v>188</v>
      </c>
      <c r="AU400" s="20" t="s">
        <v>83</v>
      </c>
    </row>
    <row r="401" s="12" customFormat="1" ht="22.8" customHeight="1">
      <c r="A401" s="12"/>
      <c r="B401" s="200"/>
      <c r="C401" s="201"/>
      <c r="D401" s="202" t="s">
        <v>73</v>
      </c>
      <c r="E401" s="214" t="s">
        <v>1193</v>
      </c>
      <c r="F401" s="214" t="s">
        <v>1194</v>
      </c>
      <c r="G401" s="201"/>
      <c r="H401" s="201"/>
      <c r="I401" s="204"/>
      <c r="J401" s="215">
        <f>BK401</f>
        <v>0</v>
      </c>
      <c r="K401" s="201"/>
      <c r="L401" s="206"/>
      <c r="M401" s="207"/>
      <c r="N401" s="208"/>
      <c r="O401" s="208"/>
      <c r="P401" s="209">
        <f>SUM(P402:P417)</f>
        <v>0</v>
      </c>
      <c r="Q401" s="208"/>
      <c r="R401" s="209">
        <f>SUM(R402:R417)</f>
        <v>0.41430455999999993</v>
      </c>
      <c r="S401" s="208"/>
      <c r="T401" s="210">
        <f>SUM(T402:T417)</f>
        <v>0</v>
      </c>
      <c r="U401" s="12"/>
      <c r="V401" s="12"/>
      <c r="W401" s="12"/>
      <c r="X401" s="12"/>
      <c r="Y401" s="12"/>
      <c r="Z401" s="12"/>
      <c r="AA401" s="12"/>
      <c r="AB401" s="12"/>
      <c r="AC401" s="12"/>
      <c r="AD401" s="12"/>
      <c r="AE401" s="12"/>
      <c r="AR401" s="211" t="s">
        <v>83</v>
      </c>
      <c r="AT401" s="212" t="s">
        <v>73</v>
      </c>
      <c r="AU401" s="212" t="s">
        <v>81</v>
      </c>
      <c r="AY401" s="211" t="s">
        <v>180</v>
      </c>
      <c r="BK401" s="213">
        <f>SUM(BK402:BK417)</f>
        <v>0</v>
      </c>
    </row>
    <row r="402" s="2" customFormat="1" ht="16.5" customHeight="1">
      <c r="A402" s="41"/>
      <c r="B402" s="42"/>
      <c r="C402" s="216" t="s">
        <v>668</v>
      </c>
      <c r="D402" s="216" t="s">
        <v>182</v>
      </c>
      <c r="E402" s="217" t="s">
        <v>1196</v>
      </c>
      <c r="F402" s="218" t="s">
        <v>1197</v>
      </c>
      <c r="G402" s="219" t="s">
        <v>122</v>
      </c>
      <c r="H402" s="220">
        <v>23.129999999999999</v>
      </c>
      <c r="I402" s="221"/>
      <c r="J402" s="222">
        <f>ROUND(I402*H402,2)</f>
        <v>0</v>
      </c>
      <c r="K402" s="218" t="s">
        <v>185</v>
      </c>
      <c r="L402" s="47"/>
      <c r="M402" s="223" t="s">
        <v>19</v>
      </c>
      <c r="N402" s="224" t="s">
        <v>45</v>
      </c>
      <c r="O402" s="87"/>
      <c r="P402" s="225">
        <f>O402*H402</f>
        <v>0</v>
      </c>
      <c r="Q402" s="225">
        <v>0.00029999999999999997</v>
      </c>
      <c r="R402" s="225">
        <f>Q402*H402</f>
        <v>0.006938999999999999</v>
      </c>
      <c r="S402" s="225">
        <v>0</v>
      </c>
      <c r="T402" s="226">
        <f>S402*H402</f>
        <v>0</v>
      </c>
      <c r="U402" s="41"/>
      <c r="V402" s="41"/>
      <c r="W402" s="41"/>
      <c r="X402" s="41"/>
      <c r="Y402" s="41"/>
      <c r="Z402" s="41"/>
      <c r="AA402" s="41"/>
      <c r="AB402" s="41"/>
      <c r="AC402" s="41"/>
      <c r="AD402" s="41"/>
      <c r="AE402" s="41"/>
      <c r="AR402" s="227" t="s">
        <v>279</v>
      </c>
      <c r="AT402" s="227" t="s">
        <v>182</v>
      </c>
      <c r="AU402" s="227" t="s">
        <v>83</v>
      </c>
      <c r="AY402" s="20" t="s">
        <v>180</v>
      </c>
      <c r="BE402" s="228">
        <f>IF(N402="základní",J402,0)</f>
        <v>0</v>
      </c>
      <c r="BF402" s="228">
        <f>IF(N402="snížená",J402,0)</f>
        <v>0</v>
      </c>
      <c r="BG402" s="228">
        <f>IF(N402="zákl. přenesená",J402,0)</f>
        <v>0</v>
      </c>
      <c r="BH402" s="228">
        <f>IF(N402="sníž. přenesená",J402,0)</f>
        <v>0</v>
      </c>
      <c r="BI402" s="228">
        <f>IF(N402="nulová",J402,0)</f>
        <v>0</v>
      </c>
      <c r="BJ402" s="20" t="s">
        <v>81</v>
      </c>
      <c r="BK402" s="228">
        <f>ROUND(I402*H402,2)</f>
        <v>0</v>
      </c>
      <c r="BL402" s="20" t="s">
        <v>279</v>
      </c>
      <c r="BM402" s="227" t="s">
        <v>2641</v>
      </c>
    </row>
    <row r="403" s="2" customFormat="1">
      <c r="A403" s="41"/>
      <c r="B403" s="42"/>
      <c r="C403" s="43"/>
      <c r="D403" s="229" t="s">
        <v>188</v>
      </c>
      <c r="E403" s="43"/>
      <c r="F403" s="230" t="s">
        <v>1199</v>
      </c>
      <c r="G403" s="43"/>
      <c r="H403" s="43"/>
      <c r="I403" s="231"/>
      <c r="J403" s="43"/>
      <c r="K403" s="43"/>
      <c r="L403" s="47"/>
      <c r="M403" s="232"/>
      <c r="N403" s="233"/>
      <c r="O403" s="87"/>
      <c r="P403" s="87"/>
      <c r="Q403" s="87"/>
      <c r="R403" s="87"/>
      <c r="S403" s="87"/>
      <c r="T403" s="88"/>
      <c r="U403" s="41"/>
      <c r="V403" s="41"/>
      <c r="W403" s="41"/>
      <c r="X403" s="41"/>
      <c r="Y403" s="41"/>
      <c r="Z403" s="41"/>
      <c r="AA403" s="41"/>
      <c r="AB403" s="41"/>
      <c r="AC403" s="41"/>
      <c r="AD403" s="41"/>
      <c r="AE403" s="41"/>
      <c r="AT403" s="20" t="s">
        <v>188</v>
      </c>
      <c r="AU403" s="20" t="s">
        <v>83</v>
      </c>
    </row>
    <row r="404" s="14" customFormat="1">
      <c r="A404" s="14"/>
      <c r="B404" s="245"/>
      <c r="C404" s="246"/>
      <c r="D404" s="236" t="s">
        <v>190</v>
      </c>
      <c r="E404" s="247" t="s">
        <v>19</v>
      </c>
      <c r="F404" s="248" t="s">
        <v>2642</v>
      </c>
      <c r="G404" s="246"/>
      <c r="H404" s="249">
        <v>9.1199999999999992</v>
      </c>
      <c r="I404" s="250"/>
      <c r="J404" s="246"/>
      <c r="K404" s="246"/>
      <c r="L404" s="251"/>
      <c r="M404" s="252"/>
      <c r="N404" s="253"/>
      <c r="O404" s="253"/>
      <c r="P404" s="253"/>
      <c r="Q404" s="253"/>
      <c r="R404" s="253"/>
      <c r="S404" s="253"/>
      <c r="T404" s="254"/>
      <c r="U404" s="14"/>
      <c r="V404" s="14"/>
      <c r="W404" s="14"/>
      <c r="X404" s="14"/>
      <c r="Y404" s="14"/>
      <c r="Z404" s="14"/>
      <c r="AA404" s="14"/>
      <c r="AB404" s="14"/>
      <c r="AC404" s="14"/>
      <c r="AD404" s="14"/>
      <c r="AE404" s="14"/>
      <c r="AT404" s="255" t="s">
        <v>190</v>
      </c>
      <c r="AU404" s="255" t="s">
        <v>83</v>
      </c>
      <c r="AV404" s="14" t="s">
        <v>83</v>
      </c>
      <c r="AW404" s="14" t="s">
        <v>34</v>
      </c>
      <c r="AX404" s="14" t="s">
        <v>74</v>
      </c>
      <c r="AY404" s="255" t="s">
        <v>180</v>
      </c>
    </row>
    <row r="405" s="14" customFormat="1">
      <c r="A405" s="14"/>
      <c r="B405" s="245"/>
      <c r="C405" s="246"/>
      <c r="D405" s="236" t="s">
        <v>190</v>
      </c>
      <c r="E405" s="247" t="s">
        <v>19</v>
      </c>
      <c r="F405" s="248" t="s">
        <v>2643</v>
      </c>
      <c r="G405" s="246"/>
      <c r="H405" s="249">
        <v>1.95</v>
      </c>
      <c r="I405" s="250"/>
      <c r="J405" s="246"/>
      <c r="K405" s="246"/>
      <c r="L405" s="251"/>
      <c r="M405" s="252"/>
      <c r="N405" s="253"/>
      <c r="O405" s="253"/>
      <c r="P405" s="253"/>
      <c r="Q405" s="253"/>
      <c r="R405" s="253"/>
      <c r="S405" s="253"/>
      <c r="T405" s="254"/>
      <c r="U405" s="14"/>
      <c r="V405" s="14"/>
      <c r="W405" s="14"/>
      <c r="X405" s="14"/>
      <c r="Y405" s="14"/>
      <c r="Z405" s="14"/>
      <c r="AA405" s="14"/>
      <c r="AB405" s="14"/>
      <c r="AC405" s="14"/>
      <c r="AD405" s="14"/>
      <c r="AE405" s="14"/>
      <c r="AT405" s="255" t="s">
        <v>190</v>
      </c>
      <c r="AU405" s="255" t="s">
        <v>83</v>
      </c>
      <c r="AV405" s="14" t="s">
        <v>83</v>
      </c>
      <c r="AW405" s="14" t="s">
        <v>34</v>
      </c>
      <c r="AX405" s="14" t="s">
        <v>74</v>
      </c>
      <c r="AY405" s="255" t="s">
        <v>180</v>
      </c>
    </row>
    <row r="406" s="14" customFormat="1">
      <c r="A406" s="14"/>
      <c r="B406" s="245"/>
      <c r="C406" s="246"/>
      <c r="D406" s="236" t="s">
        <v>190</v>
      </c>
      <c r="E406" s="247" t="s">
        <v>19</v>
      </c>
      <c r="F406" s="248" t="s">
        <v>2644</v>
      </c>
      <c r="G406" s="246"/>
      <c r="H406" s="249">
        <v>12.060000000000001</v>
      </c>
      <c r="I406" s="250"/>
      <c r="J406" s="246"/>
      <c r="K406" s="246"/>
      <c r="L406" s="251"/>
      <c r="M406" s="252"/>
      <c r="N406" s="253"/>
      <c r="O406" s="253"/>
      <c r="P406" s="253"/>
      <c r="Q406" s="253"/>
      <c r="R406" s="253"/>
      <c r="S406" s="253"/>
      <c r="T406" s="254"/>
      <c r="U406" s="14"/>
      <c r="V406" s="14"/>
      <c r="W406" s="14"/>
      <c r="X406" s="14"/>
      <c r="Y406" s="14"/>
      <c r="Z406" s="14"/>
      <c r="AA406" s="14"/>
      <c r="AB406" s="14"/>
      <c r="AC406" s="14"/>
      <c r="AD406" s="14"/>
      <c r="AE406" s="14"/>
      <c r="AT406" s="255" t="s">
        <v>190</v>
      </c>
      <c r="AU406" s="255" t="s">
        <v>83</v>
      </c>
      <c r="AV406" s="14" t="s">
        <v>83</v>
      </c>
      <c r="AW406" s="14" t="s">
        <v>34</v>
      </c>
      <c r="AX406" s="14" t="s">
        <v>74</v>
      </c>
      <c r="AY406" s="255" t="s">
        <v>180</v>
      </c>
    </row>
    <row r="407" s="15" customFormat="1">
      <c r="A407" s="15"/>
      <c r="B407" s="256"/>
      <c r="C407" s="257"/>
      <c r="D407" s="236" t="s">
        <v>190</v>
      </c>
      <c r="E407" s="258" t="s">
        <v>19</v>
      </c>
      <c r="F407" s="259" t="s">
        <v>227</v>
      </c>
      <c r="G407" s="257"/>
      <c r="H407" s="260">
        <v>23.129999999999999</v>
      </c>
      <c r="I407" s="261"/>
      <c r="J407" s="257"/>
      <c r="K407" s="257"/>
      <c r="L407" s="262"/>
      <c r="M407" s="263"/>
      <c r="N407" s="264"/>
      <c r="O407" s="264"/>
      <c r="P407" s="264"/>
      <c r="Q407" s="264"/>
      <c r="R407" s="264"/>
      <c r="S407" s="264"/>
      <c r="T407" s="265"/>
      <c r="U407" s="15"/>
      <c r="V407" s="15"/>
      <c r="W407" s="15"/>
      <c r="X407" s="15"/>
      <c r="Y407" s="15"/>
      <c r="Z407" s="15"/>
      <c r="AA407" s="15"/>
      <c r="AB407" s="15"/>
      <c r="AC407" s="15"/>
      <c r="AD407" s="15"/>
      <c r="AE407" s="15"/>
      <c r="AT407" s="266" t="s">
        <v>190</v>
      </c>
      <c r="AU407" s="266" t="s">
        <v>83</v>
      </c>
      <c r="AV407" s="15" t="s">
        <v>186</v>
      </c>
      <c r="AW407" s="15" t="s">
        <v>34</v>
      </c>
      <c r="AX407" s="15" t="s">
        <v>81</v>
      </c>
      <c r="AY407" s="266" t="s">
        <v>180</v>
      </c>
    </row>
    <row r="408" s="2" customFormat="1" ht="21.75" customHeight="1">
      <c r="A408" s="41"/>
      <c r="B408" s="42"/>
      <c r="C408" s="216" t="s">
        <v>678</v>
      </c>
      <c r="D408" s="216" t="s">
        <v>182</v>
      </c>
      <c r="E408" s="217" t="s">
        <v>1212</v>
      </c>
      <c r="F408" s="218" t="s">
        <v>1213</v>
      </c>
      <c r="G408" s="219" t="s">
        <v>122</v>
      </c>
      <c r="H408" s="220">
        <v>23.129999999999999</v>
      </c>
      <c r="I408" s="221"/>
      <c r="J408" s="222">
        <f>ROUND(I408*H408,2)</f>
        <v>0</v>
      </c>
      <c r="K408" s="218" t="s">
        <v>185</v>
      </c>
      <c r="L408" s="47"/>
      <c r="M408" s="223" t="s">
        <v>19</v>
      </c>
      <c r="N408" s="224" t="s">
        <v>45</v>
      </c>
      <c r="O408" s="87"/>
      <c r="P408" s="225">
        <f>O408*H408</f>
        <v>0</v>
      </c>
      <c r="Q408" s="225">
        <v>0.0053800000000000002</v>
      </c>
      <c r="R408" s="225">
        <f>Q408*H408</f>
        <v>0.12443940000000001</v>
      </c>
      <c r="S408" s="225">
        <v>0</v>
      </c>
      <c r="T408" s="226">
        <f>S408*H408</f>
        <v>0</v>
      </c>
      <c r="U408" s="41"/>
      <c r="V408" s="41"/>
      <c r="W408" s="41"/>
      <c r="X408" s="41"/>
      <c r="Y408" s="41"/>
      <c r="Z408" s="41"/>
      <c r="AA408" s="41"/>
      <c r="AB408" s="41"/>
      <c r="AC408" s="41"/>
      <c r="AD408" s="41"/>
      <c r="AE408" s="41"/>
      <c r="AR408" s="227" t="s">
        <v>279</v>
      </c>
      <c r="AT408" s="227" t="s">
        <v>182</v>
      </c>
      <c r="AU408" s="227" t="s">
        <v>83</v>
      </c>
      <c r="AY408" s="20" t="s">
        <v>180</v>
      </c>
      <c r="BE408" s="228">
        <f>IF(N408="základní",J408,0)</f>
        <v>0</v>
      </c>
      <c r="BF408" s="228">
        <f>IF(N408="snížená",J408,0)</f>
        <v>0</v>
      </c>
      <c r="BG408" s="228">
        <f>IF(N408="zákl. přenesená",J408,0)</f>
        <v>0</v>
      </c>
      <c r="BH408" s="228">
        <f>IF(N408="sníž. přenesená",J408,0)</f>
        <v>0</v>
      </c>
      <c r="BI408" s="228">
        <f>IF(N408="nulová",J408,0)</f>
        <v>0</v>
      </c>
      <c r="BJ408" s="20" t="s">
        <v>81</v>
      </c>
      <c r="BK408" s="228">
        <f>ROUND(I408*H408,2)</f>
        <v>0</v>
      </c>
      <c r="BL408" s="20" t="s">
        <v>279</v>
      </c>
      <c r="BM408" s="227" t="s">
        <v>2645</v>
      </c>
    </row>
    <row r="409" s="2" customFormat="1">
      <c r="A409" s="41"/>
      <c r="B409" s="42"/>
      <c r="C409" s="43"/>
      <c r="D409" s="229" t="s">
        <v>188</v>
      </c>
      <c r="E409" s="43"/>
      <c r="F409" s="230" t="s">
        <v>1215</v>
      </c>
      <c r="G409" s="43"/>
      <c r="H409" s="43"/>
      <c r="I409" s="231"/>
      <c r="J409" s="43"/>
      <c r="K409" s="43"/>
      <c r="L409" s="47"/>
      <c r="M409" s="232"/>
      <c r="N409" s="233"/>
      <c r="O409" s="87"/>
      <c r="P409" s="87"/>
      <c r="Q409" s="87"/>
      <c r="R409" s="87"/>
      <c r="S409" s="87"/>
      <c r="T409" s="88"/>
      <c r="U409" s="41"/>
      <c r="V409" s="41"/>
      <c r="W409" s="41"/>
      <c r="X409" s="41"/>
      <c r="Y409" s="41"/>
      <c r="Z409" s="41"/>
      <c r="AA409" s="41"/>
      <c r="AB409" s="41"/>
      <c r="AC409" s="41"/>
      <c r="AD409" s="41"/>
      <c r="AE409" s="41"/>
      <c r="AT409" s="20" t="s">
        <v>188</v>
      </c>
      <c r="AU409" s="20" t="s">
        <v>83</v>
      </c>
    </row>
    <row r="410" s="14" customFormat="1">
      <c r="A410" s="14"/>
      <c r="B410" s="245"/>
      <c r="C410" s="246"/>
      <c r="D410" s="236" t="s">
        <v>190</v>
      </c>
      <c r="E410" s="247" t="s">
        <v>19</v>
      </c>
      <c r="F410" s="248" t="s">
        <v>2642</v>
      </c>
      <c r="G410" s="246"/>
      <c r="H410" s="249">
        <v>9.1199999999999992</v>
      </c>
      <c r="I410" s="250"/>
      <c r="J410" s="246"/>
      <c r="K410" s="246"/>
      <c r="L410" s="251"/>
      <c r="M410" s="252"/>
      <c r="N410" s="253"/>
      <c r="O410" s="253"/>
      <c r="P410" s="253"/>
      <c r="Q410" s="253"/>
      <c r="R410" s="253"/>
      <c r="S410" s="253"/>
      <c r="T410" s="254"/>
      <c r="U410" s="14"/>
      <c r="V410" s="14"/>
      <c r="W410" s="14"/>
      <c r="X410" s="14"/>
      <c r="Y410" s="14"/>
      <c r="Z410" s="14"/>
      <c r="AA410" s="14"/>
      <c r="AB410" s="14"/>
      <c r="AC410" s="14"/>
      <c r="AD410" s="14"/>
      <c r="AE410" s="14"/>
      <c r="AT410" s="255" t="s">
        <v>190</v>
      </c>
      <c r="AU410" s="255" t="s">
        <v>83</v>
      </c>
      <c r="AV410" s="14" t="s">
        <v>83</v>
      </c>
      <c r="AW410" s="14" t="s">
        <v>34</v>
      </c>
      <c r="AX410" s="14" t="s">
        <v>74</v>
      </c>
      <c r="AY410" s="255" t="s">
        <v>180</v>
      </c>
    </row>
    <row r="411" s="14" customFormat="1">
      <c r="A411" s="14"/>
      <c r="B411" s="245"/>
      <c r="C411" s="246"/>
      <c r="D411" s="236" t="s">
        <v>190</v>
      </c>
      <c r="E411" s="247" t="s">
        <v>19</v>
      </c>
      <c r="F411" s="248" t="s">
        <v>2643</v>
      </c>
      <c r="G411" s="246"/>
      <c r="H411" s="249">
        <v>1.95</v>
      </c>
      <c r="I411" s="250"/>
      <c r="J411" s="246"/>
      <c r="K411" s="246"/>
      <c r="L411" s="251"/>
      <c r="M411" s="252"/>
      <c r="N411" s="253"/>
      <c r="O411" s="253"/>
      <c r="P411" s="253"/>
      <c r="Q411" s="253"/>
      <c r="R411" s="253"/>
      <c r="S411" s="253"/>
      <c r="T411" s="254"/>
      <c r="U411" s="14"/>
      <c r="V411" s="14"/>
      <c r="W411" s="14"/>
      <c r="X411" s="14"/>
      <c r="Y411" s="14"/>
      <c r="Z411" s="14"/>
      <c r="AA411" s="14"/>
      <c r="AB411" s="14"/>
      <c r="AC411" s="14"/>
      <c r="AD411" s="14"/>
      <c r="AE411" s="14"/>
      <c r="AT411" s="255" t="s">
        <v>190</v>
      </c>
      <c r="AU411" s="255" t="s">
        <v>83</v>
      </c>
      <c r="AV411" s="14" t="s">
        <v>83</v>
      </c>
      <c r="AW411" s="14" t="s">
        <v>34</v>
      </c>
      <c r="AX411" s="14" t="s">
        <v>74</v>
      </c>
      <c r="AY411" s="255" t="s">
        <v>180</v>
      </c>
    </row>
    <row r="412" s="14" customFormat="1">
      <c r="A412" s="14"/>
      <c r="B412" s="245"/>
      <c r="C412" s="246"/>
      <c r="D412" s="236" t="s">
        <v>190</v>
      </c>
      <c r="E412" s="247" t="s">
        <v>19</v>
      </c>
      <c r="F412" s="248" t="s">
        <v>2644</v>
      </c>
      <c r="G412" s="246"/>
      <c r="H412" s="249">
        <v>12.060000000000001</v>
      </c>
      <c r="I412" s="250"/>
      <c r="J412" s="246"/>
      <c r="K412" s="246"/>
      <c r="L412" s="251"/>
      <c r="M412" s="252"/>
      <c r="N412" s="253"/>
      <c r="O412" s="253"/>
      <c r="P412" s="253"/>
      <c r="Q412" s="253"/>
      <c r="R412" s="253"/>
      <c r="S412" s="253"/>
      <c r="T412" s="254"/>
      <c r="U412" s="14"/>
      <c r="V412" s="14"/>
      <c r="W412" s="14"/>
      <c r="X412" s="14"/>
      <c r="Y412" s="14"/>
      <c r="Z412" s="14"/>
      <c r="AA412" s="14"/>
      <c r="AB412" s="14"/>
      <c r="AC412" s="14"/>
      <c r="AD412" s="14"/>
      <c r="AE412" s="14"/>
      <c r="AT412" s="255" t="s">
        <v>190</v>
      </c>
      <c r="AU412" s="255" t="s">
        <v>83</v>
      </c>
      <c r="AV412" s="14" t="s">
        <v>83</v>
      </c>
      <c r="AW412" s="14" t="s">
        <v>34</v>
      </c>
      <c r="AX412" s="14" t="s">
        <v>74</v>
      </c>
      <c r="AY412" s="255" t="s">
        <v>180</v>
      </c>
    </row>
    <row r="413" s="15" customFormat="1">
      <c r="A413" s="15"/>
      <c r="B413" s="256"/>
      <c r="C413" s="257"/>
      <c r="D413" s="236" t="s">
        <v>190</v>
      </c>
      <c r="E413" s="258" t="s">
        <v>19</v>
      </c>
      <c r="F413" s="259" t="s">
        <v>227</v>
      </c>
      <c r="G413" s="257"/>
      <c r="H413" s="260">
        <v>23.129999999999999</v>
      </c>
      <c r="I413" s="261"/>
      <c r="J413" s="257"/>
      <c r="K413" s="257"/>
      <c r="L413" s="262"/>
      <c r="M413" s="263"/>
      <c r="N413" s="264"/>
      <c r="O413" s="264"/>
      <c r="P413" s="264"/>
      <c r="Q413" s="264"/>
      <c r="R413" s="264"/>
      <c r="S413" s="264"/>
      <c r="T413" s="265"/>
      <c r="U413" s="15"/>
      <c r="V413" s="15"/>
      <c r="W413" s="15"/>
      <c r="X413" s="15"/>
      <c r="Y413" s="15"/>
      <c r="Z413" s="15"/>
      <c r="AA413" s="15"/>
      <c r="AB413" s="15"/>
      <c r="AC413" s="15"/>
      <c r="AD413" s="15"/>
      <c r="AE413" s="15"/>
      <c r="AT413" s="266" t="s">
        <v>190</v>
      </c>
      <c r="AU413" s="266" t="s">
        <v>83</v>
      </c>
      <c r="AV413" s="15" t="s">
        <v>186</v>
      </c>
      <c r="AW413" s="15" t="s">
        <v>34</v>
      </c>
      <c r="AX413" s="15" t="s">
        <v>81</v>
      </c>
      <c r="AY413" s="266" t="s">
        <v>180</v>
      </c>
    </row>
    <row r="414" s="2" customFormat="1" ht="16.5" customHeight="1">
      <c r="A414" s="41"/>
      <c r="B414" s="42"/>
      <c r="C414" s="278" t="s">
        <v>684</v>
      </c>
      <c r="D414" s="278" t="s">
        <v>330</v>
      </c>
      <c r="E414" s="279" t="s">
        <v>1217</v>
      </c>
      <c r="F414" s="280" t="s">
        <v>1218</v>
      </c>
      <c r="G414" s="281" t="s">
        <v>122</v>
      </c>
      <c r="H414" s="282">
        <v>25.443000000000001</v>
      </c>
      <c r="I414" s="283"/>
      <c r="J414" s="284">
        <f>ROUND(I414*H414,2)</f>
        <v>0</v>
      </c>
      <c r="K414" s="280" t="s">
        <v>185</v>
      </c>
      <c r="L414" s="285"/>
      <c r="M414" s="286" t="s">
        <v>19</v>
      </c>
      <c r="N414" s="287" t="s">
        <v>45</v>
      </c>
      <c r="O414" s="87"/>
      <c r="P414" s="225">
        <f>O414*H414</f>
        <v>0</v>
      </c>
      <c r="Q414" s="225">
        <v>0.01112</v>
      </c>
      <c r="R414" s="225">
        <f>Q414*H414</f>
        <v>0.28292615999999998</v>
      </c>
      <c r="S414" s="225">
        <v>0</v>
      </c>
      <c r="T414" s="226">
        <f>S414*H414</f>
        <v>0</v>
      </c>
      <c r="U414" s="41"/>
      <c r="V414" s="41"/>
      <c r="W414" s="41"/>
      <c r="X414" s="41"/>
      <c r="Y414" s="41"/>
      <c r="Z414" s="41"/>
      <c r="AA414" s="41"/>
      <c r="AB414" s="41"/>
      <c r="AC414" s="41"/>
      <c r="AD414" s="41"/>
      <c r="AE414" s="41"/>
      <c r="AR414" s="227" t="s">
        <v>409</v>
      </c>
      <c r="AT414" s="227" t="s">
        <v>330</v>
      </c>
      <c r="AU414" s="227" t="s">
        <v>83</v>
      </c>
      <c r="AY414" s="20" t="s">
        <v>180</v>
      </c>
      <c r="BE414" s="228">
        <f>IF(N414="základní",J414,0)</f>
        <v>0</v>
      </c>
      <c r="BF414" s="228">
        <f>IF(N414="snížená",J414,0)</f>
        <v>0</v>
      </c>
      <c r="BG414" s="228">
        <f>IF(N414="zákl. přenesená",J414,0)</f>
        <v>0</v>
      </c>
      <c r="BH414" s="228">
        <f>IF(N414="sníž. přenesená",J414,0)</f>
        <v>0</v>
      </c>
      <c r="BI414" s="228">
        <f>IF(N414="nulová",J414,0)</f>
        <v>0</v>
      </c>
      <c r="BJ414" s="20" t="s">
        <v>81</v>
      </c>
      <c r="BK414" s="228">
        <f>ROUND(I414*H414,2)</f>
        <v>0</v>
      </c>
      <c r="BL414" s="20" t="s">
        <v>279</v>
      </c>
      <c r="BM414" s="227" t="s">
        <v>2646</v>
      </c>
    </row>
    <row r="415" s="14" customFormat="1">
      <c r="A415" s="14"/>
      <c r="B415" s="245"/>
      <c r="C415" s="246"/>
      <c r="D415" s="236" t="s">
        <v>190</v>
      </c>
      <c r="E415" s="246"/>
      <c r="F415" s="248" t="s">
        <v>2647</v>
      </c>
      <c r="G415" s="246"/>
      <c r="H415" s="249">
        <v>25.443000000000001</v>
      </c>
      <c r="I415" s="250"/>
      <c r="J415" s="246"/>
      <c r="K415" s="246"/>
      <c r="L415" s="251"/>
      <c r="M415" s="252"/>
      <c r="N415" s="253"/>
      <c r="O415" s="253"/>
      <c r="P415" s="253"/>
      <c r="Q415" s="253"/>
      <c r="R415" s="253"/>
      <c r="S415" s="253"/>
      <c r="T415" s="254"/>
      <c r="U415" s="14"/>
      <c r="V415" s="14"/>
      <c r="W415" s="14"/>
      <c r="X415" s="14"/>
      <c r="Y415" s="14"/>
      <c r="Z415" s="14"/>
      <c r="AA415" s="14"/>
      <c r="AB415" s="14"/>
      <c r="AC415" s="14"/>
      <c r="AD415" s="14"/>
      <c r="AE415" s="14"/>
      <c r="AT415" s="255" t="s">
        <v>190</v>
      </c>
      <c r="AU415" s="255" t="s">
        <v>83</v>
      </c>
      <c r="AV415" s="14" t="s">
        <v>83</v>
      </c>
      <c r="AW415" s="14" t="s">
        <v>4</v>
      </c>
      <c r="AX415" s="14" t="s">
        <v>81</v>
      </c>
      <c r="AY415" s="255" t="s">
        <v>180</v>
      </c>
    </row>
    <row r="416" s="2" customFormat="1" ht="24.15" customHeight="1">
      <c r="A416" s="41"/>
      <c r="B416" s="42"/>
      <c r="C416" s="216" t="s">
        <v>689</v>
      </c>
      <c r="D416" s="216" t="s">
        <v>182</v>
      </c>
      <c r="E416" s="217" t="s">
        <v>1245</v>
      </c>
      <c r="F416" s="218" t="s">
        <v>1246</v>
      </c>
      <c r="G416" s="219" t="s">
        <v>231</v>
      </c>
      <c r="H416" s="220">
        <v>0.41399999999999998</v>
      </c>
      <c r="I416" s="221"/>
      <c r="J416" s="222">
        <f>ROUND(I416*H416,2)</f>
        <v>0</v>
      </c>
      <c r="K416" s="218" t="s">
        <v>185</v>
      </c>
      <c r="L416" s="47"/>
      <c r="M416" s="223" t="s">
        <v>19</v>
      </c>
      <c r="N416" s="224" t="s">
        <v>45</v>
      </c>
      <c r="O416" s="87"/>
      <c r="P416" s="225">
        <f>O416*H416</f>
        <v>0</v>
      </c>
      <c r="Q416" s="225">
        <v>0</v>
      </c>
      <c r="R416" s="225">
        <f>Q416*H416</f>
        <v>0</v>
      </c>
      <c r="S416" s="225">
        <v>0</v>
      </c>
      <c r="T416" s="226">
        <f>S416*H416</f>
        <v>0</v>
      </c>
      <c r="U416" s="41"/>
      <c r="V416" s="41"/>
      <c r="W416" s="41"/>
      <c r="X416" s="41"/>
      <c r="Y416" s="41"/>
      <c r="Z416" s="41"/>
      <c r="AA416" s="41"/>
      <c r="AB416" s="41"/>
      <c r="AC416" s="41"/>
      <c r="AD416" s="41"/>
      <c r="AE416" s="41"/>
      <c r="AR416" s="227" t="s">
        <v>279</v>
      </c>
      <c r="AT416" s="227" t="s">
        <v>182</v>
      </c>
      <c r="AU416" s="227" t="s">
        <v>83</v>
      </c>
      <c r="AY416" s="20" t="s">
        <v>180</v>
      </c>
      <c r="BE416" s="228">
        <f>IF(N416="základní",J416,0)</f>
        <v>0</v>
      </c>
      <c r="BF416" s="228">
        <f>IF(N416="snížená",J416,0)</f>
        <v>0</v>
      </c>
      <c r="BG416" s="228">
        <f>IF(N416="zákl. přenesená",J416,0)</f>
        <v>0</v>
      </c>
      <c r="BH416" s="228">
        <f>IF(N416="sníž. přenesená",J416,0)</f>
        <v>0</v>
      </c>
      <c r="BI416" s="228">
        <f>IF(N416="nulová",J416,0)</f>
        <v>0</v>
      </c>
      <c r="BJ416" s="20" t="s">
        <v>81</v>
      </c>
      <c r="BK416" s="228">
        <f>ROUND(I416*H416,2)</f>
        <v>0</v>
      </c>
      <c r="BL416" s="20" t="s">
        <v>279</v>
      </c>
      <c r="BM416" s="227" t="s">
        <v>2648</v>
      </c>
    </row>
    <row r="417" s="2" customFormat="1">
      <c r="A417" s="41"/>
      <c r="B417" s="42"/>
      <c r="C417" s="43"/>
      <c r="D417" s="229" t="s">
        <v>188</v>
      </c>
      <c r="E417" s="43"/>
      <c r="F417" s="230" t="s">
        <v>1248</v>
      </c>
      <c r="G417" s="43"/>
      <c r="H417" s="43"/>
      <c r="I417" s="231"/>
      <c r="J417" s="43"/>
      <c r="K417" s="43"/>
      <c r="L417" s="47"/>
      <c r="M417" s="232"/>
      <c r="N417" s="233"/>
      <c r="O417" s="87"/>
      <c r="P417" s="87"/>
      <c r="Q417" s="87"/>
      <c r="R417" s="87"/>
      <c r="S417" s="87"/>
      <c r="T417" s="88"/>
      <c r="U417" s="41"/>
      <c r="V417" s="41"/>
      <c r="W417" s="41"/>
      <c r="X417" s="41"/>
      <c r="Y417" s="41"/>
      <c r="Z417" s="41"/>
      <c r="AA417" s="41"/>
      <c r="AB417" s="41"/>
      <c r="AC417" s="41"/>
      <c r="AD417" s="41"/>
      <c r="AE417" s="41"/>
      <c r="AT417" s="20" t="s">
        <v>188</v>
      </c>
      <c r="AU417" s="20" t="s">
        <v>83</v>
      </c>
    </row>
    <row r="418" s="12" customFormat="1" ht="22.8" customHeight="1">
      <c r="A418" s="12"/>
      <c r="B418" s="200"/>
      <c r="C418" s="201"/>
      <c r="D418" s="202" t="s">
        <v>73</v>
      </c>
      <c r="E418" s="214" t="s">
        <v>2649</v>
      </c>
      <c r="F418" s="214" t="s">
        <v>2650</v>
      </c>
      <c r="G418" s="201"/>
      <c r="H418" s="201"/>
      <c r="I418" s="204"/>
      <c r="J418" s="215">
        <f>BK418</f>
        <v>0</v>
      </c>
      <c r="K418" s="201"/>
      <c r="L418" s="206"/>
      <c r="M418" s="207"/>
      <c r="N418" s="208"/>
      <c r="O418" s="208"/>
      <c r="P418" s="209">
        <f>SUM(P419:P428)</f>
        <v>0</v>
      </c>
      <c r="Q418" s="208"/>
      <c r="R418" s="209">
        <f>SUM(R419:R428)</f>
        <v>0.00092173999999999989</v>
      </c>
      <c r="S418" s="208"/>
      <c r="T418" s="210">
        <f>SUM(T419:T428)</f>
        <v>0</v>
      </c>
      <c r="U418" s="12"/>
      <c r="V418" s="12"/>
      <c r="W418" s="12"/>
      <c r="X418" s="12"/>
      <c r="Y418" s="12"/>
      <c r="Z418" s="12"/>
      <c r="AA418" s="12"/>
      <c r="AB418" s="12"/>
      <c r="AC418" s="12"/>
      <c r="AD418" s="12"/>
      <c r="AE418" s="12"/>
      <c r="AR418" s="211" t="s">
        <v>83</v>
      </c>
      <c r="AT418" s="212" t="s">
        <v>73</v>
      </c>
      <c r="AU418" s="212" t="s">
        <v>81</v>
      </c>
      <c r="AY418" s="211" t="s">
        <v>180</v>
      </c>
      <c r="BK418" s="213">
        <f>SUM(BK419:BK428)</f>
        <v>0</v>
      </c>
    </row>
    <row r="419" s="2" customFormat="1" ht="24.15" customHeight="1">
      <c r="A419" s="41"/>
      <c r="B419" s="42"/>
      <c r="C419" s="216" t="s">
        <v>694</v>
      </c>
      <c r="D419" s="216" t="s">
        <v>182</v>
      </c>
      <c r="E419" s="217" t="s">
        <v>2651</v>
      </c>
      <c r="F419" s="218" t="s">
        <v>2652</v>
      </c>
      <c r="G419" s="219" t="s">
        <v>122</v>
      </c>
      <c r="H419" s="220">
        <v>2.7109999999999999</v>
      </c>
      <c r="I419" s="221"/>
      <c r="J419" s="222">
        <f>ROUND(I419*H419,2)</f>
        <v>0</v>
      </c>
      <c r="K419" s="218" t="s">
        <v>185</v>
      </c>
      <c r="L419" s="47"/>
      <c r="M419" s="223" t="s">
        <v>19</v>
      </c>
      <c r="N419" s="224" t="s">
        <v>45</v>
      </c>
      <c r="O419" s="87"/>
      <c r="P419" s="225">
        <f>O419*H419</f>
        <v>0</v>
      </c>
      <c r="Q419" s="225">
        <v>8.0000000000000007E-05</v>
      </c>
      <c r="R419" s="225">
        <f>Q419*H419</f>
        <v>0.00021688</v>
      </c>
      <c r="S419" s="225">
        <v>0</v>
      </c>
      <c r="T419" s="226">
        <f>S419*H419</f>
        <v>0</v>
      </c>
      <c r="U419" s="41"/>
      <c r="V419" s="41"/>
      <c r="W419" s="41"/>
      <c r="X419" s="41"/>
      <c r="Y419" s="41"/>
      <c r="Z419" s="41"/>
      <c r="AA419" s="41"/>
      <c r="AB419" s="41"/>
      <c r="AC419" s="41"/>
      <c r="AD419" s="41"/>
      <c r="AE419" s="41"/>
      <c r="AR419" s="227" t="s">
        <v>279</v>
      </c>
      <c r="AT419" s="227" t="s">
        <v>182</v>
      </c>
      <c r="AU419" s="227" t="s">
        <v>83</v>
      </c>
      <c r="AY419" s="20" t="s">
        <v>180</v>
      </c>
      <c r="BE419" s="228">
        <f>IF(N419="základní",J419,0)</f>
        <v>0</v>
      </c>
      <c r="BF419" s="228">
        <f>IF(N419="snížená",J419,0)</f>
        <v>0</v>
      </c>
      <c r="BG419" s="228">
        <f>IF(N419="zákl. přenesená",J419,0)</f>
        <v>0</v>
      </c>
      <c r="BH419" s="228">
        <f>IF(N419="sníž. přenesená",J419,0)</f>
        <v>0</v>
      </c>
      <c r="BI419" s="228">
        <f>IF(N419="nulová",J419,0)</f>
        <v>0</v>
      </c>
      <c r="BJ419" s="20" t="s">
        <v>81</v>
      </c>
      <c r="BK419" s="228">
        <f>ROUND(I419*H419,2)</f>
        <v>0</v>
      </c>
      <c r="BL419" s="20" t="s">
        <v>279</v>
      </c>
      <c r="BM419" s="227" t="s">
        <v>2653</v>
      </c>
    </row>
    <row r="420" s="2" customFormat="1">
      <c r="A420" s="41"/>
      <c r="B420" s="42"/>
      <c r="C420" s="43"/>
      <c r="D420" s="229" t="s">
        <v>188</v>
      </c>
      <c r="E420" s="43"/>
      <c r="F420" s="230" t="s">
        <v>2654</v>
      </c>
      <c r="G420" s="43"/>
      <c r="H420" s="43"/>
      <c r="I420" s="231"/>
      <c r="J420" s="43"/>
      <c r="K420" s="43"/>
      <c r="L420" s="47"/>
      <c r="M420" s="232"/>
      <c r="N420" s="233"/>
      <c r="O420" s="87"/>
      <c r="P420" s="87"/>
      <c r="Q420" s="87"/>
      <c r="R420" s="87"/>
      <c r="S420" s="87"/>
      <c r="T420" s="88"/>
      <c r="U420" s="41"/>
      <c r="V420" s="41"/>
      <c r="W420" s="41"/>
      <c r="X420" s="41"/>
      <c r="Y420" s="41"/>
      <c r="Z420" s="41"/>
      <c r="AA420" s="41"/>
      <c r="AB420" s="41"/>
      <c r="AC420" s="41"/>
      <c r="AD420" s="41"/>
      <c r="AE420" s="41"/>
      <c r="AT420" s="20" t="s">
        <v>188</v>
      </c>
      <c r="AU420" s="20" t="s">
        <v>83</v>
      </c>
    </row>
    <row r="421" s="13" customFormat="1">
      <c r="A421" s="13"/>
      <c r="B421" s="234"/>
      <c r="C421" s="235"/>
      <c r="D421" s="236" t="s">
        <v>190</v>
      </c>
      <c r="E421" s="237" t="s">
        <v>19</v>
      </c>
      <c r="F421" s="238" t="s">
        <v>2655</v>
      </c>
      <c r="G421" s="235"/>
      <c r="H421" s="237" t="s">
        <v>19</v>
      </c>
      <c r="I421" s="239"/>
      <c r="J421" s="235"/>
      <c r="K421" s="235"/>
      <c r="L421" s="240"/>
      <c r="M421" s="241"/>
      <c r="N421" s="242"/>
      <c r="O421" s="242"/>
      <c r="P421" s="242"/>
      <c r="Q421" s="242"/>
      <c r="R421" s="242"/>
      <c r="S421" s="242"/>
      <c r="T421" s="243"/>
      <c r="U421" s="13"/>
      <c r="V421" s="13"/>
      <c r="W421" s="13"/>
      <c r="X421" s="13"/>
      <c r="Y421" s="13"/>
      <c r="Z421" s="13"/>
      <c r="AA421" s="13"/>
      <c r="AB421" s="13"/>
      <c r="AC421" s="13"/>
      <c r="AD421" s="13"/>
      <c r="AE421" s="13"/>
      <c r="AT421" s="244" t="s">
        <v>190</v>
      </c>
      <c r="AU421" s="244" t="s">
        <v>83</v>
      </c>
      <c r="AV421" s="13" t="s">
        <v>81</v>
      </c>
      <c r="AW421" s="13" t="s">
        <v>34</v>
      </c>
      <c r="AX421" s="13" t="s">
        <v>74</v>
      </c>
      <c r="AY421" s="244" t="s">
        <v>180</v>
      </c>
    </row>
    <row r="422" s="14" customFormat="1">
      <c r="A422" s="14"/>
      <c r="B422" s="245"/>
      <c r="C422" s="246"/>
      <c r="D422" s="236" t="s">
        <v>190</v>
      </c>
      <c r="E422" s="247" t="s">
        <v>19</v>
      </c>
      <c r="F422" s="248" t="s">
        <v>2656</v>
      </c>
      <c r="G422" s="246"/>
      <c r="H422" s="249">
        <v>1.0409999999999999</v>
      </c>
      <c r="I422" s="250"/>
      <c r="J422" s="246"/>
      <c r="K422" s="246"/>
      <c r="L422" s="251"/>
      <c r="M422" s="252"/>
      <c r="N422" s="253"/>
      <c r="O422" s="253"/>
      <c r="P422" s="253"/>
      <c r="Q422" s="253"/>
      <c r="R422" s="253"/>
      <c r="S422" s="253"/>
      <c r="T422" s="254"/>
      <c r="U422" s="14"/>
      <c r="V422" s="14"/>
      <c r="W422" s="14"/>
      <c r="X422" s="14"/>
      <c r="Y422" s="14"/>
      <c r="Z422" s="14"/>
      <c r="AA422" s="14"/>
      <c r="AB422" s="14"/>
      <c r="AC422" s="14"/>
      <c r="AD422" s="14"/>
      <c r="AE422" s="14"/>
      <c r="AT422" s="255" t="s">
        <v>190</v>
      </c>
      <c r="AU422" s="255" t="s">
        <v>83</v>
      </c>
      <c r="AV422" s="14" t="s">
        <v>83</v>
      </c>
      <c r="AW422" s="14" t="s">
        <v>34</v>
      </c>
      <c r="AX422" s="14" t="s">
        <v>74</v>
      </c>
      <c r="AY422" s="255" t="s">
        <v>180</v>
      </c>
    </row>
    <row r="423" s="14" customFormat="1">
      <c r="A423" s="14"/>
      <c r="B423" s="245"/>
      <c r="C423" s="246"/>
      <c r="D423" s="236" t="s">
        <v>190</v>
      </c>
      <c r="E423" s="247" t="s">
        <v>19</v>
      </c>
      <c r="F423" s="248" t="s">
        <v>2657</v>
      </c>
      <c r="G423" s="246"/>
      <c r="H423" s="249">
        <v>1.6699999999999999</v>
      </c>
      <c r="I423" s="250"/>
      <c r="J423" s="246"/>
      <c r="K423" s="246"/>
      <c r="L423" s="251"/>
      <c r="M423" s="252"/>
      <c r="N423" s="253"/>
      <c r="O423" s="253"/>
      <c r="P423" s="253"/>
      <c r="Q423" s="253"/>
      <c r="R423" s="253"/>
      <c r="S423" s="253"/>
      <c r="T423" s="254"/>
      <c r="U423" s="14"/>
      <c r="V423" s="14"/>
      <c r="W423" s="14"/>
      <c r="X423" s="14"/>
      <c r="Y423" s="14"/>
      <c r="Z423" s="14"/>
      <c r="AA423" s="14"/>
      <c r="AB423" s="14"/>
      <c r="AC423" s="14"/>
      <c r="AD423" s="14"/>
      <c r="AE423" s="14"/>
      <c r="AT423" s="255" t="s">
        <v>190</v>
      </c>
      <c r="AU423" s="255" t="s">
        <v>83</v>
      </c>
      <c r="AV423" s="14" t="s">
        <v>83</v>
      </c>
      <c r="AW423" s="14" t="s">
        <v>34</v>
      </c>
      <c r="AX423" s="14" t="s">
        <v>74</v>
      </c>
      <c r="AY423" s="255" t="s">
        <v>180</v>
      </c>
    </row>
    <row r="424" s="15" customFormat="1">
      <c r="A424" s="15"/>
      <c r="B424" s="256"/>
      <c r="C424" s="257"/>
      <c r="D424" s="236" t="s">
        <v>190</v>
      </c>
      <c r="E424" s="258" t="s">
        <v>19</v>
      </c>
      <c r="F424" s="259" t="s">
        <v>227</v>
      </c>
      <c r="G424" s="257"/>
      <c r="H424" s="260">
        <v>2.7109999999999999</v>
      </c>
      <c r="I424" s="261"/>
      <c r="J424" s="257"/>
      <c r="K424" s="257"/>
      <c r="L424" s="262"/>
      <c r="M424" s="263"/>
      <c r="N424" s="264"/>
      <c r="O424" s="264"/>
      <c r="P424" s="264"/>
      <c r="Q424" s="264"/>
      <c r="R424" s="264"/>
      <c r="S424" s="264"/>
      <c r="T424" s="265"/>
      <c r="U424" s="15"/>
      <c r="V424" s="15"/>
      <c r="W424" s="15"/>
      <c r="X424" s="15"/>
      <c r="Y424" s="15"/>
      <c r="Z424" s="15"/>
      <c r="AA424" s="15"/>
      <c r="AB424" s="15"/>
      <c r="AC424" s="15"/>
      <c r="AD424" s="15"/>
      <c r="AE424" s="15"/>
      <c r="AT424" s="266" t="s">
        <v>190</v>
      </c>
      <c r="AU424" s="266" t="s">
        <v>83</v>
      </c>
      <c r="AV424" s="15" t="s">
        <v>186</v>
      </c>
      <c r="AW424" s="15" t="s">
        <v>34</v>
      </c>
      <c r="AX424" s="15" t="s">
        <v>81</v>
      </c>
      <c r="AY424" s="266" t="s">
        <v>180</v>
      </c>
    </row>
    <row r="425" s="2" customFormat="1" ht="16.5" customHeight="1">
      <c r="A425" s="41"/>
      <c r="B425" s="42"/>
      <c r="C425" s="216" t="s">
        <v>700</v>
      </c>
      <c r="D425" s="216" t="s">
        <v>182</v>
      </c>
      <c r="E425" s="217" t="s">
        <v>2658</v>
      </c>
      <c r="F425" s="218" t="s">
        <v>2659</v>
      </c>
      <c r="G425" s="219" t="s">
        <v>122</v>
      </c>
      <c r="H425" s="220">
        <v>2.7109999999999999</v>
      </c>
      <c r="I425" s="221"/>
      <c r="J425" s="222">
        <f>ROUND(I425*H425,2)</f>
        <v>0</v>
      </c>
      <c r="K425" s="218" t="s">
        <v>185</v>
      </c>
      <c r="L425" s="47"/>
      <c r="M425" s="223" t="s">
        <v>19</v>
      </c>
      <c r="N425" s="224" t="s">
        <v>45</v>
      </c>
      <c r="O425" s="87"/>
      <c r="P425" s="225">
        <f>O425*H425</f>
        <v>0</v>
      </c>
      <c r="Q425" s="225">
        <v>0.00013999999999999999</v>
      </c>
      <c r="R425" s="225">
        <f>Q425*H425</f>
        <v>0.00037953999999999993</v>
      </c>
      <c r="S425" s="225">
        <v>0</v>
      </c>
      <c r="T425" s="226">
        <f>S425*H425</f>
        <v>0</v>
      </c>
      <c r="U425" s="41"/>
      <c r="V425" s="41"/>
      <c r="W425" s="41"/>
      <c r="X425" s="41"/>
      <c r="Y425" s="41"/>
      <c r="Z425" s="41"/>
      <c r="AA425" s="41"/>
      <c r="AB425" s="41"/>
      <c r="AC425" s="41"/>
      <c r="AD425" s="41"/>
      <c r="AE425" s="41"/>
      <c r="AR425" s="227" t="s">
        <v>279</v>
      </c>
      <c r="AT425" s="227" t="s">
        <v>182</v>
      </c>
      <c r="AU425" s="227" t="s">
        <v>83</v>
      </c>
      <c r="AY425" s="20" t="s">
        <v>180</v>
      </c>
      <c r="BE425" s="228">
        <f>IF(N425="základní",J425,0)</f>
        <v>0</v>
      </c>
      <c r="BF425" s="228">
        <f>IF(N425="snížená",J425,0)</f>
        <v>0</v>
      </c>
      <c r="BG425" s="228">
        <f>IF(N425="zákl. přenesená",J425,0)</f>
        <v>0</v>
      </c>
      <c r="BH425" s="228">
        <f>IF(N425="sníž. přenesená",J425,0)</f>
        <v>0</v>
      </c>
      <c r="BI425" s="228">
        <f>IF(N425="nulová",J425,0)</f>
        <v>0</v>
      </c>
      <c r="BJ425" s="20" t="s">
        <v>81</v>
      </c>
      <c r="BK425" s="228">
        <f>ROUND(I425*H425,2)</f>
        <v>0</v>
      </c>
      <c r="BL425" s="20" t="s">
        <v>279</v>
      </c>
      <c r="BM425" s="227" t="s">
        <v>2660</v>
      </c>
    </row>
    <row r="426" s="2" customFormat="1">
      <c r="A426" s="41"/>
      <c r="B426" s="42"/>
      <c r="C426" s="43"/>
      <c r="D426" s="229" t="s">
        <v>188</v>
      </c>
      <c r="E426" s="43"/>
      <c r="F426" s="230" t="s">
        <v>2661</v>
      </c>
      <c r="G426" s="43"/>
      <c r="H426" s="43"/>
      <c r="I426" s="231"/>
      <c r="J426" s="43"/>
      <c r="K426" s="43"/>
      <c r="L426" s="47"/>
      <c r="M426" s="232"/>
      <c r="N426" s="233"/>
      <c r="O426" s="87"/>
      <c r="P426" s="87"/>
      <c r="Q426" s="87"/>
      <c r="R426" s="87"/>
      <c r="S426" s="87"/>
      <c r="T426" s="88"/>
      <c r="U426" s="41"/>
      <c r="V426" s="41"/>
      <c r="W426" s="41"/>
      <c r="X426" s="41"/>
      <c r="Y426" s="41"/>
      <c r="Z426" s="41"/>
      <c r="AA426" s="41"/>
      <c r="AB426" s="41"/>
      <c r="AC426" s="41"/>
      <c r="AD426" s="41"/>
      <c r="AE426" s="41"/>
      <c r="AT426" s="20" t="s">
        <v>188</v>
      </c>
      <c r="AU426" s="20" t="s">
        <v>83</v>
      </c>
    </row>
    <row r="427" s="2" customFormat="1" ht="16.5" customHeight="1">
      <c r="A427" s="41"/>
      <c r="B427" s="42"/>
      <c r="C427" s="216" t="s">
        <v>706</v>
      </c>
      <c r="D427" s="216" t="s">
        <v>182</v>
      </c>
      <c r="E427" s="217" t="s">
        <v>2662</v>
      </c>
      <c r="F427" s="218" t="s">
        <v>2663</v>
      </c>
      <c r="G427" s="219" t="s">
        <v>122</v>
      </c>
      <c r="H427" s="220">
        <v>2.7109999999999999</v>
      </c>
      <c r="I427" s="221"/>
      <c r="J427" s="222">
        <f>ROUND(I427*H427,2)</f>
        <v>0</v>
      </c>
      <c r="K427" s="218" t="s">
        <v>185</v>
      </c>
      <c r="L427" s="47"/>
      <c r="M427" s="223" t="s">
        <v>19</v>
      </c>
      <c r="N427" s="224" t="s">
        <v>45</v>
      </c>
      <c r="O427" s="87"/>
      <c r="P427" s="225">
        <f>O427*H427</f>
        <v>0</v>
      </c>
      <c r="Q427" s="225">
        <v>0.00012</v>
      </c>
      <c r="R427" s="225">
        <f>Q427*H427</f>
        <v>0.00032531999999999998</v>
      </c>
      <c r="S427" s="225">
        <v>0</v>
      </c>
      <c r="T427" s="226">
        <f>S427*H427</f>
        <v>0</v>
      </c>
      <c r="U427" s="41"/>
      <c r="V427" s="41"/>
      <c r="W427" s="41"/>
      <c r="X427" s="41"/>
      <c r="Y427" s="41"/>
      <c r="Z427" s="41"/>
      <c r="AA427" s="41"/>
      <c r="AB427" s="41"/>
      <c r="AC427" s="41"/>
      <c r="AD427" s="41"/>
      <c r="AE427" s="41"/>
      <c r="AR427" s="227" t="s">
        <v>279</v>
      </c>
      <c r="AT427" s="227" t="s">
        <v>182</v>
      </c>
      <c r="AU427" s="227" t="s">
        <v>83</v>
      </c>
      <c r="AY427" s="20" t="s">
        <v>180</v>
      </c>
      <c r="BE427" s="228">
        <f>IF(N427="základní",J427,0)</f>
        <v>0</v>
      </c>
      <c r="BF427" s="228">
        <f>IF(N427="snížená",J427,0)</f>
        <v>0</v>
      </c>
      <c r="BG427" s="228">
        <f>IF(N427="zákl. přenesená",J427,0)</f>
        <v>0</v>
      </c>
      <c r="BH427" s="228">
        <f>IF(N427="sníž. přenesená",J427,0)</f>
        <v>0</v>
      </c>
      <c r="BI427" s="228">
        <f>IF(N427="nulová",J427,0)</f>
        <v>0</v>
      </c>
      <c r="BJ427" s="20" t="s">
        <v>81</v>
      </c>
      <c r="BK427" s="228">
        <f>ROUND(I427*H427,2)</f>
        <v>0</v>
      </c>
      <c r="BL427" s="20" t="s">
        <v>279</v>
      </c>
      <c r="BM427" s="227" t="s">
        <v>2664</v>
      </c>
    </row>
    <row r="428" s="2" customFormat="1">
      <c r="A428" s="41"/>
      <c r="B428" s="42"/>
      <c r="C428" s="43"/>
      <c r="D428" s="229" t="s">
        <v>188</v>
      </c>
      <c r="E428" s="43"/>
      <c r="F428" s="230" t="s">
        <v>2665</v>
      </c>
      <c r="G428" s="43"/>
      <c r="H428" s="43"/>
      <c r="I428" s="231"/>
      <c r="J428" s="43"/>
      <c r="K428" s="43"/>
      <c r="L428" s="47"/>
      <c r="M428" s="232"/>
      <c r="N428" s="233"/>
      <c r="O428" s="87"/>
      <c r="P428" s="87"/>
      <c r="Q428" s="87"/>
      <c r="R428" s="87"/>
      <c r="S428" s="87"/>
      <c r="T428" s="88"/>
      <c r="U428" s="41"/>
      <c r="V428" s="41"/>
      <c r="W428" s="41"/>
      <c r="X428" s="41"/>
      <c r="Y428" s="41"/>
      <c r="Z428" s="41"/>
      <c r="AA428" s="41"/>
      <c r="AB428" s="41"/>
      <c r="AC428" s="41"/>
      <c r="AD428" s="41"/>
      <c r="AE428" s="41"/>
      <c r="AT428" s="20" t="s">
        <v>188</v>
      </c>
      <c r="AU428" s="20" t="s">
        <v>83</v>
      </c>
    </row>
    <row r="429" s="12" customFormat="1" ht="22.8" customHeight="1">
      <c r="A429" s="12"/>
      <c r="B429" s="200"/>
      <c r="C429" s="201"/>
      <c r="D429" s="202" t="s">
        <v>73</v>
      </c>
      <c r="E429" s="214" t="s">
        <v>1249</v>
      </c>
      <c r="F429" s="214" t="s">
        <v>1250</v>
      </c>
      <c r="G429" s="201"/>
      <c r="H429" s="201"/>
      <c r="I429" s="204"/>
      <c r="J429" s="215">
        <f>BK429</f>
        <v>0</v>
      </c>
      <c r="K429" s="201"/>
      <c r="L429" s="206"/>
      <c r="M429" s="207"/>
      <c r="N429" s="208"/>
      <c r="O429" s="208"/>
      <c r="P429" s="209">
        <f>SUM(P430:P438)</f>
        <v>0</v>
      </c>
      <c r="Q429" s="208"/>
      <c r="R429" s="209">
        <f>SUM(R430:R438)</f>
        <v>0.022146800000000001</v>
      </c>
      <c r="S429" s="208"/>
      <c r="T429" s="210">
        <f>SUM(T430:T438)</f>
        <v>0</v>
      </c>
      <c r="U429" s="12"/>
      <c r="V429" s="12"/>
      <c r="W429" s="12"/>
      <c r="X429" s="12"/>
      <c r="Y429" s="12"/>
      <c r="Z429" s="12"/>
      <c r="AA429" s="12"/>
      <c r="AB429" s="12"/>
      <c r="AC429" s="12"/>
      <c r="AD429" s="12"/>
      <c r="AE429" s="12"/>
      <c r="AR429" s="211" t="s">
        <v>83</v>
      </c>
      <c r="AT429" s="212" t="s">
        <v>73</v>
      </c>
      <c r="AU429" s="212" t="s">
        <v>81</v>
      </c>
      <c r="AY429" s="211" t="s">
        <v>180</v>
      </c>
      <c r="BK429" s="213">
        <f>SUM(BK430:BK438)</f>
        <v>0</v>
      </c>
    </row>
    <row r="430" s="2" customFormat="1" ht="24.15" customHeight="1">
      <c r="A430" s="41"/>
      <c r="B430" s="42"/>
      <c r="C430" s="216" t="s">
        <v>714</v>
      </c>
      <c r="D430" s="216" t="s">
        <v>182</v>
      </c>
      <c r="E430" s="217" t="s">
        <v>1252</v>
      </c>
      <c r="F430" s="218" t="s">
        <v>1253</v>
      </c>
      <c r="G430" s="219" t="s">
        <v>122</v>
      </c>
      <c r="H430" s="220">
        <v>170.36000000000001</v>
      </c>
      <c r="I430" s="221"/>
      <c r="J430" s="222">
        <f>ROUND(I430*H430,2)</f>
        <v>0</v>
      </c>
      <c r="K430" s="218" t="s">
        <v>185</v>
      </c>
      <c r="L430" s="47"/>
      <c r="M430" s="223" t="s">
        <v>19</v>
      </c>
      <c r="N430" s="224" t="s">
        <v>45</v>
      </c>
      <c r="O430" s="87"/>
      <c r="P430" s="225">
        <f>O430*H430</f>
        <v>0</v>
      </c>
      <c r="Q430" s="225">
        <v>0.00012999999999999999</v>
      </c>
      <c r="R430" s="225">
        <f>Q430*H430</f>
        <v>0.022146800000000001</v>
      </c>
      <c r="S430" s="225">
        <v>0</v>
      </c>
      <c r="T430" s="226">
        <f>S430*H430</f>
        <v>0</v>
      </c>
      <c r="U430" s="41"/>
      <c r="V430" s="41"/>
      <c r="W430" s="41"/>
      <c r="X430" s="41"/>
      <c r="Y430" s="41"/>
      <c r="Z430" s="41"/>
      <c r="AA430" s="41"/>
      <c r="AB430" s="41"/>
      <c r="AC430" s="41"/>
      <c r="AD430" s="41"/>
      <c r="AE430" s="41"/>
      <c r="AR430" s="227" t="s">
        <v>279</v>
      </c>
      <c r="AT430" s="227" t="s">
        <v>182</v>
      </c>
      <c r="AU430" s="227" t="s">
        <v>83</v>
      </c>
      <c r="AY430" s="20" t="s">
        <v>180</v>
      </c>
      <c r="BE430" s="228">
        <f>IF(N430="základní",J430,0)</f>
        <v>0</v>
      </c>
      <c r="BF430" s="228">
        <f>IF(N430="snížená",J430,0)</f>
        <v>0</v>
      </c>
      <c r="BG430" s="228">
        <f>IF(N430="zákl. přenesená",J430,0)</f>
        <v>0</v>
      </c>
      <c r="BH430" s="228">
        <f>IF(N430="sníž. přenesená",J430,0)</f>
        <v>0</v>
      </c>
      <c r="BI430" s="228">
        <f>IF(N430="nulová",J430,0)</f>
        <v>0</v>
      </c>
      <c r="BJ430" s="20" t="s">
        <v>81</v>
      </c>
      <c r="BK430" s="228">
        <f>ROUND(I430*H430,2)</f>
        <v>0</v>
      </c>
      <c r="BL430" s="20" t="s">
        <v>279</v>
      </c>
      <c r="BM430" s="227" t="s">
        <v>2666</v>
      </c>
    </row>
    <row r="431" s="2" customFormat="1">
      <c r="A431" s="41"/>
      <c r="B431" s="42"/>
      <c r="C431" s="43"/>
      <c r="D431" s="229" t="s">
        <v>188</v>
      </c>
      <c r="E431" s="43"/>
      <c r="F431" s="230" t="s">
        <v>1255</v>
      </c>
      <c r="G431" s="43"/>
      <c r="H431" s="43"/>
      <c r="I431" s="231"/>
      <c r="J431" s="43"/>
      <c r="K431" s="43"/>
      <c r="L431" s="47"/>
      <c r="M431" s="232"/>
      <c r="N431" s="233"/>
      <c r="O431" s="87"/>
      <c r="P431" s="87"/>
      <c r="Q431" s="87"/>
      <c r="R431" s="87"/>
      <c r="S431" s="87"/>
      <c r="T431" s="88"/>
      <c r="U431" s="41"/>
      <c r="V431" s="41"/>
      <c r="W431" s="41"/>
      <c r="X431" s="41"/>
      <c r="Y431" s="41"/>
      <c r="Z431" s="41"/>
      <c r="AA431" s="41"/>
      <c r="AB431" s="41"/>
      <c r="AC431" s="41"/>
      <c r="AD431" s="41"/>
      <c r="AE431" s="41"/>
      <c r="AT431" s="20" t="s">
        <v>188</v>
      </c>
      <c r="AU431" s="20" t="s">
        <v>83</v>
      </c>
    </row>
    <row r="432" s="14" customFormat="1">
      <c r="A432" s="14"/>
      <c r="B432" s="245"/>
      <c r="C432" s="246"/>
      <c r="D432" s="236" t="s">
        <v>190</v>
      </c>
      <c r="E432" s="247" t="s">
        <v>19</v>
      </c>
      <c r="F432" s="248" t="s">
        <v>2667</v>
      </c>
      <c r="G432" s="246"/>
      <c r="H432" s="249">
        <v>53.320999999999998</v>
      </c>
      <c r="I432" s="250"/>
      <c r="J432" s="246"/>
      <c r="K432" s="246"/>
      <c r="L432" s="251"/>
      <c r="M432" s="252"/>
      <c r="N432" s="253"/>
      <c r="O432" s="253"/>
      <c r="P432" s="253"/>
      <c r="Q432" s="253"/>
      <c r="R432" s="253"/>
      <c r="S432" s="253"/>
      <c r="T432" s="254"/>
      <c r="U432" s="14"/>
      <c r="V432" s="14"/>
      <c r="W432" s="14"/>
      <c r="X432" s="14"/>
      <c r="Y432" s="14"/>
      <c r="Z432" s="14"/>
      <c r="AA432" s="14"/>
      <c r="AB432" s="14"/>
      <c r="AC432" s="14"/>
      <c r="AD432" s="14"/>
      <c r="AE432" s="14"/>
      <c r="AT432" s="255" t="s">
        <v>190</v>
      </c>
      <c r="AU432" s="255" t="s">
        <v>83</v>
      </c>
      <c r="AV432" s="14" t="s">
        <v>83</v>
      </c>
      <c r="AW432" s="14" t="s">
        <v>34</v>
      </c>
      <c r="AX432" s="14" t="s">
        <v>74</v>
      </c>
      <c r="AY432" s="255" t="s">
        <v>180</v>
      </c>
    </row>
    <row r="433" s="14" customFormat="1">
      <c r="A433" s="14"/>
      <c r="B433" s="245"/>
      <c r="C433" s="246"/>
      <c r="D433" s="236" t="s">
        <v>190</v>
      </c>
      <c r="E433" s="247" t="s">
        <v>19</v>
      </c>
      <c r="F433" s="248" t="s">
        <v>2668</v>
      </c>
      <c r="G433" s="246"/>
      <c r="H433" s="249">
        <v>35.829000000000001</v>
      </c>
      <c r="I433" s="250"/>
      <c r="J433" s="246"/>
      <c r="K433" s="246"/>
      <c r="L433" s="251"/>
      <c r="M433" s="252"/>
      <c r="N433" s="253"/>
      <c r="O433" s="253"/>
      <c r="P433" s="253"/>
      <c r="Q433" s="253"/>
      <c r="R433" s="253"/>
      <c r="S433" s="253"/>
      <c r="T433" s="254"/>
      <c r="U433" s="14"/>
      <c r="V433" s="14"/>
      <c r="W433" s="14"/>
      <c r="X433" s="14"/>
      <c r="Y433" s="14"/>
      <c r="Z433" s="14"/>
      <c r="AA433" s="14"/>
      <c r="AB433" s="14"/>
      <c r="AC433" s="14"/>
      <c r="AD433" s="14"/>
      <c r="AE433" s="14"/>
      <c r="AT433" s="255" t="s">
        <v>190</v>
      </c>
      <c r="AU433" s="255" t="s">
        <v>83</v>
      </c>
      <c r="AV433" s="14" t="s">
        <v>83</v>
      </c>
      <c r="AW433" s="14" t="s">
        <v>34</v>
      </c>
      <c r="AX433" s="14" t="s">
        <v>74</v>
      </c>
      <c r="AY433" s="255" t="s">
        <v>180</v>
      </c>
    </row>
    <row r="434" s="14" customFormat="1">
      <c r="A434" s="14"/>
      <c r="B434" s="245"/>
      <c r="C434" s="246"/>
      <c r="D434" s="236" t="s">
        <v>190</v>
      </c>
      <c r="E434" s="247" t="s">
        <v>19</v>
      </c>
      <c r="F434" s="248" t="s">
        <v>2669</v>
      </c>
      <c r="G434" s="246"/>
      <c r="H434" s="249">
        <v>26.222999999999999</v>
      </c>
      <c r="I434" s="250"/>
      <c r="J434" s="246"/>
      <c r="K434" s="246"/>
      <c r="L434" s="251"/>
      <c r="M434" s="252"/>
      <c r="N434" s="253"/>
      <c r="O434" s="253"/>
      <c r="P434" s="253"/>
      <c r="Q434" s="253"/>
      <c r="R434" s="253"/>
      <c r="S434" s="253"/>
      <c r="T434" s="254"/>
      <c r="U434" s="14"/>
      <c r="V434" s="14"/>
      <c r="W434" s="14"/>
      <c r="X434" s="14"/>
      <c r="Y434" s="14"/>
      <c r="Z434" s="14"/>
      <c r="AA434" s="14"/>
      <c r="AB434" s="14"/>
      <c r="AC434" s="14"/>
      <c r="AD434" s="14"/>
      <c r="AE434" s="14"/>
      <c r="AT434" s="255" t="s">
        <v>190</v>
      </c>
      <c r="AU434" s="255" t="s">
        <v>83</v>
      </c>
      <c r="AV434" s="14" t="s">
        <v>83</v>
      </c>
      <c r="AW434" s="14" t="s">
        <v>34</v>
      </c>
      <c r="AX434" s="14" t="s">
        <v>74</v>
      </c>
      <c r="AY434" s="255" t="s">
        <v>180</v>
      </c>
    </row>
    <row r="435" s="14" customFormat="1">
      <c r="A435" s="14"/>
      <c r="B435" s="245"/>
      <c r="C435" s="246"/>
      <c r="D435" s="236" t="s">
        <v>190</v>
      </c>
      <c r="E435" s="247" t="s">
        <v>19</v>
      </c>
      <c r="F435" s="248" t="s">
        <v>2670</v>
      </c>
      <c r="G435" s="246"/>
      <c r="H435" s="249">
        <v>45.776000000000003</v>
      </c>
      <c r="I435" s="250"/>
      <c r="J435" s="246"/>
      <c r="K435" s="246"/>
      <c r="L435" s="251"/>
      <c r="M435" s="252"/>
      <c r="N435" s="253"/>
      <c r="O435" s="253"/>
      <c r="P435" s="253"/>
      <c r="Q435" s="253"/>
      <c r="R435" s="253"/>
      <c r="S435" s="253"/>
      <c r="T435" s="254"/>
      <c r="U435" s="14"/>
      <c r="V435" s="14"/>
      <c r="W435" s="14"/>
      <c r="X435" s="14"/>
      <c r="Y435" s="14"/>
      <c r="Z435" s="14"/>
      <c r="AA435" s="14"/>
      <c r="AB435" s="14"/>
      <c r="AC435" s="14"/>
      <c r="AD435" s="14"/>
      <c r="AE435" s="14"/>
      <c r="AT435" s="255" t="s">
        <v>190</v>
      </c>
      <c r="AU435" s="255" t="s">
        <v>83</v>
      </c>
      <c r="AV435" s="14" t="s">
        <v>83</v>
      </c>
      <c r="AW435" s="14" t="s">
        <v>34</v>
      </c>
      <c r="AX435" s="14" t="s">
        <v>74</v>
      </c>
      <c r="AY435" s="255" t="s">
        <v>180</v>
      </c>
    </row>
    <row r="436" s="14" customFormat="1">
      <c r="A436" s="14"/>
      <c r="B436" s="245"/>
      <c r="C436" s="246"/>
      <c r="D436" s="236" t="s">
        <v>190</v>
      </c>
      <c r="E436" s="247" t="s">
        <v>19</v>
      </c>
      <c r="F436" s="248" t="s">
        <v>2671</v>
      </c>
      <c r="G436" s="246"/>
      <c r="H436" s="249">
        <v>-23.129999999999999</v>
      </c>
      <c r="I436" s="250"/>
      <c r="J436" s="246"/>
      <c r="K436" s="246"/>
      <c r="L436" s="251"/>
      <c r="M436" s="252"/>
      <c r="N436" s="253"/>
      <c r="O436" s="253"/>
      <c r="P436" s="253"/>
      <c r="Q436" s="253"/>
      <c r="R436" s="253"/>
      <c r="S436" s="253"/>
      <c r="T436" s="254"/>
      <c r="U436" s="14"/>
      <c r="V436" s="14"/>
      <c r="W436" s="14"/>
      <c r="X436" s="14"/>
      <c r="Y436" s="14"/>
      <c r="Z436" s="14"/>
      <c r="AA436" s="14"/>
      <c r="AB436" s="14"/>
      <c r="AC436" s="14"/>
      <c r="AD436" s="14"/>
      <c r="AE436" s="14"/>
      <c r="AT436" s="255" t="s">
        <v>190</v>
      </c>
      <c r="AU436" s="255" t="s">
        <v>83</v>
      </c>
      <c r="AV436" s="14" t="s">
        <v>83</v>
      </c>
      <c r="AW436" s="14" t="s">
        <v>34</v>
      </c>
      <c r="AX436" s="14" t="s">
        <v>74</v>
      </c>
      <c r="AY436" s="255" t="s">
        <v>180</v>
      </c>
    </row>
    <row r="437" s="14" customFormat="1">
      <c r="A437" s="14"/>
      <c r="B437" s="245"/>
      <c r="C437" s="246"/>
      <c r="D437" s="236" t="s">
        <v>190</v>
      </c>
      <c r="E437" s="247" t="s">
        <v>19</v>
      </c>
      <c r="F437" s="248" t="s">
        <v>2672</v>
      </c>
      <c r="G437" s="246"/>
      <c r="H437" s="249">
        <v>32.341000000000001</v>
      </c>
      <c r="I437" s="250"/>
      <c r="J437" s="246"/>
      <c r="K437" s="246"/>
      <c r="L437" s="251"/>
      <c r="M437" s="252"/>
      <c r="N437" s="253"/>
      <c r="O437" s="253"/>
      <c r="P437" s="253"/>
      <c r="Q437" s="253"/>
      <c r="R437" s="253"/>
      <c r="S437" s="253"/>
      <c r="T437" s="254"/>
      <c r="U437" s="14"/>
      <c r="V437" s="14"/>
      <c r="W437" s="14"/>
      <c r="X437" s="14"/>
      <c r="Y437" s="14"/>
      <c r="Z437" s="14"/>
      <c r="AA437" s="14"/>
      <c r="AB437" s="14"/>
      <c r="AC437" s="14"/>
      <c r="AD437" s="14"/>
      <c r="AE437" s="14"/>
      <c r="AT437" s="255" t="s">
        <v>190</v>
      </c>
      <c r="AU437" s="255" t="s">
        <v>83</v>
      </c>
      <c r="AV437" s="14" t="s">
        <v>83</v>
      </c>
      <c r="AW437" s="14" t="s">
        <v>34</v>
      </c>
      <c r="AX437" s="14" t="s">
        <v>74</v>
      </c>
      <c r="AY437" s="255" t="s">
        <v>180</v>
      </c>
    </row>
    <row r="438" s="15" customFormat="1">
      <c r="A438" s="15"/>
      <c r="B438" s="256"/>
      <c r="C438" s="257"/>
      <c r="D438" s="236" t="s">
        <v>190</v>
      </c>
      <c r="E438" s="258" t="s">
        <v>19</v>
      </c>
      <c r="F438" s="259" t="s">
        <v>227</v>
      </c>
      <c r="G438" s="257"/>
      <c r="H438" s="260">
        <v>170.36000000000001</v>
      </c>
      <c r="I438" s="261"/>
      <c r="J438" s="257"/>
      <c r="K438" s="257"/>
      <c r="L438" s="262"/>
      <c r="M438" s="263"/>
      <c r="N438" s="264"/>
      <c r="O438" s="264"/>
      <c r="P438" s="264"/>
      <c r="Q438" s="264"/>
      <c r="R438" s="264"/>
      <c r="S438" s="264"/>
      <c r="T438" s="265"/>
      <c r="U438" s="15"/>
      <c r="V438" s="15"/>
      <c r="W438" s="15"/>
      <c r="X438" s="15"/>
      <c r="Y438" s="15"/>
      <c r="Z438" s="15"/>
      <c r="AA438" s="15"/>
      <c r="AB438" s="15"/>
      <c r="AC438" s="15"/>
      <c r="AD438" s="15"/>
      <c r="AE438" s="15"/>
      <c r="AT438" s="266" t="s">
        <v>190</v>
      </c>
      <c r="AU438" s="266" t="s">
        <v>83</v>
      </c>
      <c r="AV438" s="15" t="s">
        <v>186</v>
      </c>
      <c r="AW438" s="15" t="s">
        <v>34</v>
      </c>
      <c r="AX438" s="15" t="s">
        <v>81</v>
      </c>
      <c r="AY438" s="266" t="s">
        <v>180</v>
      </c>
    </row>
    <row r="439" s="12" customFormat="1" ht="25.92" customHeight="1">
      <c r="A439" s="12"/>
      <c r="B439" s="200"/>
      <c r="C439" s="201"/>
      <c r="D439" s="202" t="s">
        <v>73</v>
      </c>
      <c r="E439" s="203" t="s">
        <v>117</v>
      </c>
      <c r="F439" s="203" t="s">
        <v>1259</v>
      </c>
      <c r="G439" s="201"/>
      <c r="H439" s="201"/>
      <c r="I439" s="204"/>
      <c r="J439" s="205">
        <f>BK439</f>
        <v>0</v>
      </c>
      <c r="K439" s="201"/>
      <c r="L439" s="206"/>
      <c r="M439" s="207"/>
      <c r="N439" s="208"/>
      <c r="O439" s="208"/>
      <c r="P439" s="209">
        <f>P440+P443</f>
        <v>0</v>
      </c>
      <c r="Q439" s="208"/>
      <c r="R439" s="209">
        <f>R440+R443</f>
        <v>0</v>
      </c>
      <c r="S439" s="208"/>
      <c r="T439" s="210">
        <f>T440+T443</f>
        <v>0</v>
      </c>
      <c r="U439" s="12"/>
      <c r="V439" s="12"/>
      <c r="W439" s="12"/>
      <c r="X439" s="12"/>
      <c r="Y439" s="12"/>
      <c r="Z439" s="12"/>
      <c r="AA439" s="12"/>
      <c r="AB439" s="12"/>
      <c r="AC439" s="12"/>
      <c r="AD439" s="12"/>
      <c r="AE439" s="12"/>
      <c r="AR439" s="211" t="s">
        <v>209</v>
      </c>
      <c r="AT439" s="212" t="s">
        <v>73</v>
      </c>
      <c r="AU439" s="212" t="s">
        <v>74</v>
      </c>
      <c r="AY439" s="211" t="s">
        <v>180</v>
      </c>
      <c r="BK439" s="213">
        <f>BK440+BK443</f>
        <v>0</v>
      </c>
    </row>
    <row r="440" s="12" customFormat="1" ht="22.8" customHeight="1">
      <c r="A440" s="12"/>
      <c r="B440" s="200"/>
      <c r="C440" s="201"/>
      <c r="D440" s="202" t="s">
        <v>73</v>
      </c>
      <c r="E440" s="214" t="s">
        <v>1268</v>
      </c>
      <c r="F440" s="214" t="s">
        <v>1269</v>
      </c>
      <c r="G440" s="201"/>
      <c r="H440" s="201"/>
      <c r="I440" s="204"/>
      <c r="J440" s="215">
        <f>BK440</f>
        <v>0</v>
      </c>
      <c r="K440" s="201"/>
      <c r="L440" s="206"/>
      <c r="M440" s="207"/>
      <c r="N440" s="208"/>
      <c r="O440" s="208"/>
      <c r="P440" s="209">
        <f>SUM(P441:P442)</f>
        <v>0</v>
      </c>
      <c r="Q440" s="208"/>
      <c r="R440" s="209">
        <f>SUM(R441:R442)</f>
        <v>0</v>
      </c>
      <c r="S440" s="208"/>
      <c r="T440" s="210">
        <f>SUM(T441:T442)</f>
        <v>0</v>
      </c>
      <c r="U440" s="12"/>
      <c r="V440" s="12"/>
      <c r="W440" s="12"/>
      <c r="X440" s="12"/>
      <c r="Y440" s="12"/>
      <c r="Z440" s="12"/>
      <c r="AA440" s="12"/>
      <c r="AB440" s="12"/>
      <c r="AC440" s="12"/>
      <c r="AD440" s="12"/>
      <c r="AE440" s="12"/>
      <c r="AR440" s="211" t="s">
        <v>209</v>
      </c>
      <c r="AT440" s="212" t="s">
        <v>73</v>
      </c>
      <c r="AU440" s="212" t="s">
        <v>81</v>
      </c>
      <c r="AY440" s="211" t="s">
        <v>180</v>
      </c>
      <c r="BK440" s="213">
        <f>SUM(BK441:BK442)</f>
        <v>0</v>
      </c>
    </row>
    <row r="441" s="2" customFormat="1" ht="16.5" customHeight="1">
      <c r="A441" s="41"/>
      <c r="B441" s="42"/>
      <c r="C441" s="216" t="s">
        <v>719</v>
      </c>
      <c r="D441" s="216" t="s">
        <v>182</v>
      </c>
      <c r="E441" s="217" t="s">
        <v>1271</v>
      </c>
      <c r="F441" s="218" t="s">
        <v>1269</v>
      </c>
      <c r="G441" s="219" t="s">
        <v>1272</v>
      </c>
      <c r="H441" s="220">
        <v>1</v>
      </c>
      <c r="I441" s="221"/>
      <c r="J441" s="222">
        <f>ROUND(I441*H441,2)</f>
        <v>0</v>
      </c>
      <c r="K441" s="218" t="s">
        <v>185</v>
      </c>
      <c r="L441" s="47"/>
      <c r="M441" s="223" t="s">
        <v>19</v>
      </c>
      <c r="N441" s="224" t="s">
        <v>45</v>
      </c>
      <c r="O441" s="87"/>
      <c r="P441" s="225">
        <f>O441*H441</f>
        <v>0</v>
      </c>
      <c r="Q441" s="225">
        <v>0</v>
      </c>
      <c r="R441" s="225">
        <f>Q441*H441</f>
        <v>0</v>
      </c>
      <c r="S441" s="225">
        <v>0</v>
      </c>
      <c r="T441" s="226">
        <f>S441*H441</f>
        <v>0</v>
      </c>
      <c r="U441" s="41"/>
      <c r="V441" s="41"/>
      <c r="W441" s="41"/>
      <c r="X441" s="41"/>
      <c r="Y441" s="41"/>
      <c r="Z441" s="41"/>
      <c r="AA441" s="41"/>
      <c r="AB441" s="41"/>
      <c r="AC441" s="41"/>
      <c r="AD441" s="41"/>
      <c r="AE441" s="41"/>
      <c r="AR441" s="227" t="s">
        <v>1265</v>
      </c>
      <c r="AT441" s="227" t="s">
        <v>182</v>
      </c>
      <c r="AU441" s="227" t="s">
        <v>83</v>
      </c>
      <c r="AY441" s="20" t="s">
        <v>180</v>
      </c>
      <c r="BE441" s="228">
        <f>IF(N441="základní",J441,0)</f>
        <v>0</v>
      </c>
      <c r="BF441" s="228">
        <f>IF(N441="snížená",J441,0)</f>
        <v>0</v>
      </c>
      <c r="BG441" s="228">
        <f>IF(N441="zákl. přenesená",J441,0)</f>
        <v>0</v>
      </c>
      <c r="BH441" s="228">
        <f>IF(N441="sníž. přenesená",J441,0)</f>
        <v>0</v>
      </c>
      <c r="BI441" s="228">
        <f>IF(N441="nulová",J441,0)</f>
        <v>0</v>
      </c>
      <c r="BJ441" s="20" t="s">
        <v>81</v>
      </c>
      <c r="BK441" s="228">
        <f>ROUND(I441*H441,2)</f>
        <v>0</v>
      </c>
      <c r="BL441" s="20" t="s">
        <v>1265</v>
      </c>
      <c r="BM441" s="227" t="s">
        <v>2673</v>
      </c>
    </row>
    <row r="442" s="2" customFormat="1">
      <c r="A442" s="41"/>
      <c r="B442" s="42"/>
      <c r="C442" s="43"/>
      <c r="D442" s="229" t="s">
        <v>188</v>
      </c>
      <c r="E442" s="43"/>
      <c r="F442" s="230" t="s">
        <v>1274</v>
      </c>
      <c r="G442" s="43"/>
      <c r="H442" s="43"/>
      <c r="I442" s="231"/>
      <c r="J442" s="43"/>
      <c r="K442" s="43"/>
      <c r="L442" s="47"/>
      <c r="M442" s="232"/>
      <c r="N442" s="233"/>
      <c r="O442" s="87"/>
      <c r="P442" s="87"/>
      <c r="Q442" s="87"/>
      <c r="R442" s="87"/>
      <c r="S442" s="87"/>
      <c r="T442" s="88"/>
      <c r="U442" s="41"/>
      <c r="V442" s="41"/>
      <c r="W442" s="41"/>
      <c r="X442" s="41"/>
      <c r="Y442" s="41"/>
      <c r="Z442" s="41"/>
      <c r="AA442" s="41"/>
      <c r="AB442" s="41"/>
      <c r="AC442" s="41"/>
      <c r="AD442" s="41"/>
      <c r="AE442" s="41"/>
      <c r="AT442" s="20" t="s">
        <v>188</v>
      </c>
      <c r="AU442" s="20" t="s">
        <v>83</v>
      </c>
    </row>
    <row r="443" s="12" customFormat="1" ht="22.8" customHeight="1">
      <c r="A443" s="12"/>
      <c r="B443" s="200"/>
      <c r="C443" s="201"/>
      <c r="D443" s="202" t="s">
        <v>73</v>
      </c>
      <c r="E443" s="214" t="s">
        <v>1275</v>
      </c>
      <c r="F443" s="214" t="s">
        <v>1276</v>
      </c>
      <c r="G443" s="201"/>
      <c r="H443" s="201"/>
      <c r="I443" s="204"/>
      <c r="J443" s="215">
        <f>BK443</f>
        <v>0</v>
      </c>
      <c r="K443" s="201"/>
      <c r="L443" s="206"/>
      <c r="M443" s="207"/>
      <c r="N443" s="208"/>
      <c r="O443" s="208"/>
      <c r="P443" s="209">
        <f>SUM(P444:P445)</f>
        <v>0</v>
      </c>
      <c r="Q443" s="208"/>
      <c r="R443" s="209">
        <f>SUM(R444:R445)</f>
        <v>0</v>
      </c>
      <c r="S443" s="208"/>
      <c r="T443" s="210">
        <f>SUM(T444:T445)</f>
        <v>0</v>
      </c>
      <c r="U443" s="12"/>
      <c r="V443" s="12"/>
      <c r="W443" s="12"/>
      <c r="X443" s="12"/>
      <c r="Y443" s="12"/>
      <c r="Z443" s="12"/>
      <c r="AA443" s="12"/>
      <c r="AB443" s="12"/>
      <c r="AC443" s="12"/>
      <c r="AD443" s="12"/>
      <c r="AE443" s="12"/>
      <c r="AR443" s="211" t="s">
        <v>209</v>
      </c>
      <c r="AT443" s="212" t="s">
        <v>73</v>
      </c>
      <c r="AU443" s="212" t="s">
        <v>81</v>
      </c>
      <c r="AY443" s="211" t="s">
        <v>180</v>
      </c>
      <c r="BK443" s="213">
        <f>SUM(BK444:BK445)</f>
        <v>0</v>
      </c>
    </row>
    <row r="444" s="2" customFormat="1" ht="16.5" customHeight="1">
      <c r="A444" s="41"/>
      <c r="B444" s="42"/>
      <c r="C444" s="216" t="s">
        <v>724</v>
      </c>
      <c r="D444" s="216" t="s">
        <v>182</v>
      </c>
      <c r="E444" s="217" t="s">
        <v>1278</v>
      </c>
      <c r="F444" s="218" t="s">
        <v>1276</v>
      </c>
      <c r="G444" s="219" t="s">
        <v>1272</v>
      </c>
      <c r="H444" s="220">
        <v>1</v>
      </c>
      <c r="I444" s="221"/>
      <c r="J444" s="222">
        <f>ROUND(I444*H444,2)</f>
        <v>0</v>
      </c>
      <c r="K444" s="218" t="s">
        <v>185</v>
      </c>
      <c r="L444" s="47"/>
      <c r="M444" s="223" t="s">
        <v>19</v>
      </c>
      <c r="N444" s="224" t="s">
        <v>45</v>
      </c>
      <c r="O444" s="87"/>
      <c r="P444" s="225">
        <f>O444*H444</f>
        <v>0</v>
      </c>
      <c r="Q444" s="225">
        <v>0</v>
      </c>
      <c r="R444" s="225">
        <f>Q444*H444</f>
        <v>0</v>
      </c>
      <c r="S444" s="225">
        <v>0</v>
      </c>
      <c r="T444" s="226">
        <f>S444*H444</f>
        <v>0</v>
      </c>
      <c r="U444" s="41"/>
      <c r="V444" s="41"/>
      <c r="W444" s="41"/>
      <c r="X444" s="41"/>
      <c r="Y444" s="41"/>
      <c r="Z444" s="41"/>
      <c r="AA444" s="41"/>
      <c r="AB444" s="41"/>
      <c r="AC444" s="41"/>
      <c r="AD444" s="41"/>
      <c r="AE444" s="41"/>
      <c r="AR444" s="227" t="s">
        <v>1265</v>
      </c>
      <c r="AT444" s="227" t="s">
        <v>182</v>
      </c>
      <c r="AU444" s="227" t="s">
        <v>83</v>
      </c>
      <c r="AY444" s="20" t="s">
        <v>180</v>
      </c>
      <c r="BE444" s="228">
        <f>IF(N444="základní",J444,0)</f>
        <v>0</v>
      </c>
      <c r="BF444" s="228">
        <f>IF(N444="snížená",J444,0)</f>
        <v>0</v>
      </c>
      <c r="BG444" s="228">
        <f>IF(N444="zákl. přenesená",J444,0)</f>
        <v>0</v>
      </c>
      <c r="BH444" s="228">
        <f>IF(N444="sníž. přenesená",J444,0)</f>
        <v>0</v>
      </c>
      <c r="BI444" s="228">
        <f>IF(N444="nulová",J444,0)</f>
        <v>0</v>
      </c>
      <c r="BJ444" s="20" t="s">
        <v>81</v>
      </c>
      <c r="BK444" s="228">
        <f>ROUND(I444*H444,2)</f>
        <v>0</v>
      </c>
      <c r="BL444" s="20" t="s">
        <v>1265</v>
      </c>
      <c r="BM444" s="227" t="s">
        <v>2674</v>
      </c>
    </row>
    <row r="445" s="2" customFormat="1">
      <c r="A445" s="41"/>
      <c r="B445" s="42"/>
      <c r="C445" s="43"/>
      <c r="D445" s="229" t="s">
        <v>188</v>
      </c>
      <c r="E445" s="43"/>
      <c r="F445" s="230" t="s">
        <v>1280</v>
      </c>
      <c r="G445" s="43"/>
      <c r="H445" s="43"/>
      <c r="I445" s="231"/>
      <c r="J445" s="43"/>
      <c r="K445" s="43"/>
      <c r="L445" s="47"/>
      <c r="M445" s="290"/>
      <c r="N445" s="291"/>
      <c r="O445" s="292"/>
      <c r="P445" s="292"/>
      <c r="Q445" s="292"/>
      <c r="R445" s="292"/>
      <c r="S445" s="292"/>
      <c r="T445" s="293"/>
      <c r="U445" s="41"/>
      <c r="V445" s="41"/>
      <c r="W445" s="41"/>
      <c r="X445" s="41"/>
      <c r="Y445" s="41"/>
      <c r="Z445" s="41"/>
      <c r="AA445" s="41"/>
      <c r="AB445" s="41"/>
      <c r="AC445" s="41"/>
      <c r="AD445" s="41"/>
      <c r="AE445" s="41"/>
      <c r="AT445" s="20" t="s">
        <v>188</v>
      </c>
      <c r="AU445" s="20" t="s">
        <v>83</v>
      </c>
    </row>
    <row r="446" s="2" customFormat="1" ht="6.96" customHeight="1">
      <c r="A446" s="41"/>
      <c r="B446" s="62"/>
      <c r="C446" s="63"/>
      <c r="D446" s="63"/>
      <c r="E446" s="63"/>
      <c r="F446" s="63"/>
      <c r="G446" s="63"/>
      <c r="H446" s="63"/>
      <c r="I446" s="63"/>
      <c r="J446" s="63"/>
      <c r="K446" s="63"/>
      <c r="L446" s="47"/>
      <c r="M446" s="41"/>
      <c r="O446" s="41"/>
      <c r="P446" s="41"/>
      <c r="Q446" s="41"/>
      <c r="R446" s="41"/>
      <c r="S446" s="41"/>
      <c r="T446" s="41"/>
      <c r="U446" s="41"/>
      <c r="V446" s="41"/>
      <c r="W446" s="41"/>
      <c r="X446" s="41"/>
      <c r="Y446" s="41"/>
      <c r="Z446" s="41"/>
      <c r="AA446" s="41"/>
      <c r="AB446" s="41"/>
      <c r="AC446" s="41"/>
      <c r="AD446" s="41"/>
      <c r="AE446" s="41"/>
    </row>
  </sheetData>
  <sheetProtection sheet="1" autoFilter="0" formatColumns="0" formatRows="0" objects="1" scenarios="1" spinCount="100000" saltValue="oHk5DZ/NlbfmZfC2GUkIqU+pVF2YmDproqD7+8rsdt/YXg2afSI5epBhkxWVDVOwlnb237AYTw3nxWOBI0mvWA==" hashValue="+zA310+bzWTozJc+q1wD+Bi8hgprb9duouOKSTnoJPGmo5ImxGahpPPs7uqy/SAmkO85t7C5kpROtSOIY5sLkg==" algorithmName="SHA-512" password="CC35"/>
  <autoFilter ref="C106:K445"/>
  <mergeCells count="12">
    <mergeCell ref="E7:H7"/>
    <mergeCell ref="E9:H9"/>
    <mergeCell ref="E11:H11"/>
    <mergeCell ref="E20:H20"/>
    <mergeCell ref="E29:H29"/>
    <mergeCell ref="E50:H50"/>
    <mergeCell ref="E52:H52"/>
    <mergeCell ref="E54:H54"/>
    <mergeCell ref="E95:H95"/>
    <mergeCell ref="E97:H97"/>
    <mergeCell ref="E99:H99"/>
    <mergeCell ref="L2:V2"/>
  </mergeCells>
  <hyperlinks>
    <hyperlink ref="F111" r:id="rId1" display="https://podminky.urs.cz/item/CS_URS_2024_01/133112811"/>
    <hyperlink ref="F115" r:id="rId2" display="https://podminky.urs.cz/item/CS_URS_2024_01/174111102"/>
    <hyperlink ref="F120" r:id="rId3" display="https://podminky.urs.cz/item/CS_URS_2024_01/273321411"/>
    <hyperlink ref="F124" r:id="rId4" display="https://podminky.urs.cz/item/CS_URS_2024_01/273362021"/>
    <hyperlink ref="F129" r:id="rId5" display="https://podminky.urs.cz/item/CS_URS_2024_01/310231015"/>
    <hyperlink ref="F132" r:id="rId6" display="https://podminky.urs.cz/item/CS_URS_2024_01/310231055"/>
    <hyperlink ref="F138" r:id="rId7" display="https://podminky.urs.cz/item/CS_URS_2024_01/317168011"/>
    <hyperlink ref="F140" r:id="rId8" display="https://podminky.urs.cz/item/CS_URS_2024_01/317168012"/>
    <hyperlink ref="F145" r:id="rId9" display="https://podminky.urs.cz/item/CS_URS_2024_01/317944321"/>
    <hyperlink ref="F149" r:id="rId10" display="https://podminky.urs.cz/item/CS_URS_2024_01/342244101"/>
    <hyperlink ref="F154" r:id="rId11" display="https://podminky.urs.cz/item/CS_URS_2024_01/342244111"/>
    <hyperlink ref="F162" r:id="rId12" display="https://podminky.urs.cz/item/CS_URS_2024_01/611325421"/>
    <hyperlink ref="F168" r:id="rId13" display="https://podminky.urs.cz/item/CS_URS_2024_01/612321141"/>
    <hyperlink ref="F176" r:id="rId14" display="https://podminky.urs.cz/item/CS_URS_2024_01/612325422"/>
    <hyperlink ref="F180" r:id="rId15" display="https://podminky.urs.cz/item/CS_URS_2024_01/631311114"/>
    <hyperlink ref="F187" r:id="rId16" display="https://podminky.urs.cz/item/CS_URS_2024_01/642942111"/>
    <hyperlink ref="F190" r:id="rId17" display="https://podminky.urs.cz/item/CS_URS_2024_01/642945111"/>
    <hyperlink ref="F198" r:id="rId18" display="https://podminky.urs.cz/item/CS_URS_2024_01/962031011"/>
    <hyperlink ref="F201" r:id="rId19" display="https://podminky.urs.cz/item/CS_URS_2024_01/962031013"/>
    <hyperlink ref="F204" r:id="rId20" display="https://podminky.urs.cz/item/CS_URS_2024_01/965043331"/>
    <hyperlink ref="F212" r:id="rId21" display="https://podminky.urs.cz/item/CS_URS_2024_01/965049111"/>
    <hyperlink ref="F214" r:id="rId22" display="https://podminky.urs.cz/item/CS_URS_2024_01/965081213"/>
    <hyperlink ref="F224" r:id="rId23" display="https://podminky.urs.cz/item/CS_URS_2024_01/966080105"/>
    <hyperlink ref="F232" r:id="rId24" display="https://podminky.urs.cz/item/CS_URS_2024_01/968072455"/>
    <hyperlink ref="F238" r:id="rId25" display="https://podminky.urs.cz/item/CS_URS_2024_01/968082017"/>
    <hyperlink ref="F245" r:id="rId26" display="https://podminky.urs.cz/item/CS_URS_2024_01/968082022"/>
    <hyperlink ref="F248" r:id="rId27" display="https://podminky.urs.cz/item/CS_URS_2024_01/971038531"/>
    <hyperlink ref="F252" r:id="rId28" display="https://podminky.urs.cz/item/CS_URS_2024_01/973032863"/>
    <hyperlink ref="F259" r:id="rId29" display="https://podminky.urs.cz/item/CS_URS_2024_01/974032664"/>
    <hyperlink ref="F263" r:id="rId30" display="https://podminky.urs.cz/item/CS_URS_2024_01/977151123"/>
    <hyperlink ref="F267" r:id="rId31" display="https://podminky.urs.cz/item/CS_URS_2024_01/978059541"/>
    <hyperlink ref="F273" r:id="rId32" display="https://podminky.urs.cz/item/CS_URS_2024_01/997013111"/>
    <hyperlink ref="F275" r:id="rId33" display="https://podminky.urs.cz/item/CS_URS_2024_01/997013501"/>
    <hyperlink ref="F277" r:id="rId34" display="https://podminky.urs.cz/item/CS_URS_2024_01/997013509"/>
    <hyperlink ref="F279" r:id="rId35" display="https://podminky.urs.cz/item/CS_URS_2024_01/997013863"/>
    <hyperlink ref="F282" r:id="rId36" display="https://podminky.urs.cz/item/CS_URS_2024_01/998011001"/>
    <hyperlink ref="F286" r:id="rId37" display="https://podminky.urs.cz/item/CS_URS_2024_01/711111001"/>
    <hyperlink ref="F290" r:id="rId38" display="https://podminky.urs.cz/item/CS_URS_2024_01/711112001"/>
    <hyperlink ref="F300" r:id="rId39" display="https://podminky.urs.cz/item/CS_URS_2024_01/711141559"/>
    <hyperlink ref="F302" r:id="rId40" display="https://podminky.urs.cz/item/CS_URS_2024_01/711142559"/>
    <hyperlink ref="F309" r:id="rId41" display="https://podminky.urs.cz/item/CS_URS_2024_01/998711101"/>
    <hyperlink ref="F312" r:id="rId42" display="https://podminky.urs.cz/item/CS_URS_2024_01/725122813"/>
    <hyperlink ref="F315" r:id="rId43" display="https://podminky.urs.cz/item/CS_URS_2024_01/763131421"/>
    <hyperlink ref="F320" r:id="rId44" display="https://podminky.urs.cz/item/CS_URS_2024_01/763131714"/>
    <hyperlink ref="F322" r:id="rId45" display="https://podminky.urs.cz/item/CS_URS_2024_01/998763301"/>
    <hyperlink ref="F325" r:id="rId46" display="https://podminky.urs.cz/item/CS_URS_2024_01/764002851"/>
    <hyperlink ref="F332" r:id="rId47" display="https://podminky.urs.cz/item/CS_URS_2024_01/766211611"/>
    <hyperlink ref="F341" r:id="rId48" display="https://podminky.urs.cz/item/CS_URS_2024_01/766660001"/>
    <hyperlink ref="F345" r:id="rId49" display="https://podminky.urs.cz/item/CS_URS_2024_01/766660021"/>
    <hyperlink ref="F349" r:id="rId50" display="https://podminky.urs.cz/item/CS_URS_2024_01/766660717"/>
    <hyperlink ref="F352" r:id="rId51" display="https://podminky.urs.cz/item/CS_URS_2024_01/766691811"/>
    <hyperlink ref="F359" r:id="rId52" display="https://podminky.urs.cz/item/CS_URS_2024_01/998766101"/>
    <hyperlink ref="F362" r:id="rId53" display="https://podminky.urs.cz/item/CS_URS_2024_01/771121011"/>
    <hyperlink ref="F366" r:id="rId54" display="https://podminky.urs.cz/item/CS_URS_2024_01/771151012"/>
    <hyperlink ref="F370" r:id="rId55" display="https://podminky.urs.cz/item/CS_URS_2024_01/771574419"/>
    <hyperlink ref="F379" r:id="rId56" display="https://podminky.urs.cz/item/CS_URS_2024_01/998771101"/>
    <hyperlink ref="F382" r:id="rId57" display="https://podminky.urs.cz/item/CS_URS_2024_01/776111115"/>
    <hyperlink ref="F386" r:id="rId58" display="https://podminky.urs.cz/item/CS_URS_2024_01/776121112"/>
    <hyperlink ref="F390" r:id="rId59" display="https://podminky.urs.cz/item/CS_URS_2024_01/776141112"/>
    <hyperlink ref="F394" r:id="rId60" display="https://podminky.urs.cz/item/CS_URS_2024_01/776221111"/>
    <hyperlink ref="F400" r:id="rId61" display="https://podminky.urs.cz/item/CS_URS_2024_01/998776101"/>
    <hyperlink ref="F403" r:id="rId62" display="https://podminky.urs.cz/item/CS_URS_2024_01/781121011"/>
    <hyperlink ref="F409" r:id="rId63" display="https://podminky.urs.cz/item/CS_URS_2024_01/781472219"/>
    <hyperlink ref="F417" r:id="rId64" display="https://podminky.urs.cz/item/CS_URS_2024_01/998781101"/>
    <hyperlink ref="F420" r:id="rId65" display="https://podminky.urs.cz/item/CS_URS_2024_01/783301311"/>
    <hyperlink ref="F426" r:id="rId66" display="https://podminky.urs.cz/item/CS_URS_2024_01/783314101"/>
    <hyperlink ref="F428" r:id="rId67" display="https://podminky.urs.cz/item/CS_URS_2024_01/783317101"/>
    <hyperlink ref="F431" r:id="rId68" display="https://podminky.urs.cz/item/CS_URS_2024_01/784211001"/>
    <hyperlink ref="F442" r:id="rId69" display="https://podminky.urs.cz/item/CS_URS_2024_01/030001000"/>
    <hyperlink ref="F445" r:id="rId70" display="https://podminky.urs.cz/item/CS_URS_2024_01/090001000"/>
  </hyperlinks>
  <pageMargins left="0.39375" right="0.39375" top="0.39375" bottom="0.39375" header="0" footer="0"/>
  <pageSetup paperSize="9" orientation="landscape" blackAndWhite="1" fitToHeight="100"/>
  <headerFooter>
    <oddFooter>&amp;CStrana &amp;P z &amp;N</oddFooter>
  </headerFooter>
  <drawing r:id="rId7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108</v>
      </c>
    </row>
    <row r="3" s="1" customFormat="1" ht="6.96" customHeight="1">
      <c r="B3" s="142"/>
      <c r="C3" s="143"/>
      <c r="D3" s="143"/>
      <c r="E3" s="143"/>
      <c r="F3" s="143"/>
      <c r="G3" s="143"/>
      <c r="H3" s="143"/>
      <c r="I3" s="143"/>
      <c r="J3" s="143"/>
      <c r="K3" s="143"/>
      <c r="L3" s="23"/>
      <c r="AT3" s="20" t="s">
        <v>83</v>
      </c>
    </row>
    <row r="4" s="1" customFormat="1" ht="24.96" customHeight="1">
      <c r="B4" s="23"/>
      <c r="D4" s="144" t="s">
        <v>128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MŠ Záchlumí - přístavba pavilonu</v>
      </c>
      <c r="F7" s="146"/>
      <c r="G7" s="146"/>
      <c r="H7" s="146"/>
      <c r="L7" s="23"/>
    </row>
    <row r="8" s="1" customFormat="1" ht="12" customHeight="1">
      <c r="B8" s="23"/>
      <c r="D8" s="146" t="s">
        <v>132</v>
      </c>
      <c r="L8" s="23"/>
    </row>
    <row r="9" s="2" customFormat="1" ht="16.5" customHeight="1">
      <c r="A9" s="41"/>
      <c r="B9" s="47"/>
      <c r="C9" s="41"/>
      <c r="D9" s="41"/>
      <c r="E9" s="147" t="s">
        <v>2309</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134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1472</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23. 4. 2024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Obec Záchlumí</v>
      </c>
      <c r="F17" s="41"/>
      <c r="G17" s="41"/>
      <c r="H17" s="41"/>
      <c r="I17" s="146" t="s">
        <v>28</v>
      </c>
      <c r="J17" s="136" t="str">
        <f>IF('Rekapitulace stavby'!AN11="","",'Rekapitulace stavby'!AN11)</f>
        <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tr">
        <f>IF('Rekapitulace stavby'!AN16="","",'Rekapitulace stavby'!AN16)</f>
        <v>65564618</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Ing. Miloš Valíček</v>
      </c>
      <c r="F23" s="41"/>
      <c r="G23" s="41"/>
      <c r="H23" s="41"/>
      <c r="I23" s="146" t="s">
        <v>28</v>
      </c>
      <c r="J23" s="136" t="str">
        <f>IF('Rekapitulace stavby'!AN17="","",'Rekapitulace stavby'!AN17)</f>
        <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35</v>
      </c>
      <c r="E25" s="41"/>
      <c r="F25" s="41"/>
      <c r="G25" s="41"/>
      <c r="H25" s="41"/>
      <c r="I25" s="146" t="s">
        <v>26</v>
      </c>
      <c r="J25" s="136" t="str">
        <f>IF('Rekapitulace stavby'!AN19="","",'Rekapitulace stavby'!AN19)</f>
        <v>47747528</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Veronika Šoulová </v>
      </c>
      <c r="F26" s="41"/>
      <c r="G26" s="41"/>
      <c r="H26" s="41"/>
      <c r="I26" s="146" t="s">
        <v>28</v>
      </c>
      <c r="J26" s="136" t="str">
        <f>IF('Rekapitulace stavby'!AN20="","",'Rekapitulace stavby'!AN20)</f>
        <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38</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40</v>
      </c>
      <c r="E32" s="41"/>
      <c r="F32" s="41"/>
      <c r="G32" s="41"/>
      <c r="H32" s="41"/>
      <c r="I32" s="41"/>
      <c r="J32" s="157">
        <f>ROUND(J94,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42</v>
      </c>
      <c r="G34" s="41"/>
      <c r="H34" s="41"/>
      <c r="I34" s="158" t="s">
        <v>41</v>
      </c>
      <c r="J34" s="158" t="s">
        <v>43</v>
      </c>
      <c r="K34" s="41"/>
      <c r="L34" s="148"/>
      <c r="S34" s="41"/>
      <c r="T34" s="41"/>
      <c r="U34" s="41"/>
      <c r="V34" s="41"/>
      <c r="W34" s="41"/>
      <c r="X34" s="41"/>
      <c r="Y34" s="41"/>
      <c r="Z34" s="41"/>
      <c r="AA34" s="41"/>
      <c r="AB34" s="41"/>
      <c r="AC34" s="41"/>
      <c r="AD34" s="41"/>
      <c r="AE34" s="41"/>
    </row>
    <row r="35" s="2" customFormat="1" ht="14.4" customHeight="1">
      <c r="A35" s="41"/>
      <c r="B35" s="47"/>
      <c r="C35" s="41"/>
      <c r="D35" s="159" t="s">
        <v>44</v>
      </c>
      <c r="E35" s="146" t="s">
        <v>45</v>
      </c>
      <c r="F35" s="160">
        <f>ROUND((SUM(BE94:BE132)),  2)</f>
        <v>0</v>
      </c>
      <c r="G35" s="41"/>
      <c r="H35" s="41"/>
      <c r="I35" s="161">
        <v>0.20999999999999999</v>
      </c>
      <c r="J35" s="160">
        <f>ROUND(((SUM(BE94:BE132))*I35),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46</v>
      </c>
      <c r="F36" s="160">
        <f>ROUND((SUM(BF94:BF132)),  2)</f>
        <v>0</v>
      </c>
      <c r="G36" s="41"/>
      <c r="H36" s="41"/>
      <c r="I36" s="161">
        <v>0.12</v>
      </c>
      <c r="J36" s="160">
        <f>ROUND(((SUM(BF94:BF132))*I36),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47</v>
      </c>
      <c r="F37" s="160">
        <f>ROUND((SUM(BG94:BG132)),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48</v>
      </c>
      <c r="F38" s="160">
        <f>ROUND((SUM(BH94:BH132)),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49</v>
      </c>
      <c r="F39" s="160">
        <f>ROUND((SUM(BI94:BI132)),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50</v>
      </c>
      <c r="E41" s="164"/>
      <c r="F41" s="164"/>
      <c r="G41" s="165" t="s">
        <v>51</v>
      </c>
      <c r="H41" s="166" t="s">
        <v>52</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MŠ Záchlumí - přístavba pavilonu</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132</v>
      </c>
      <c r="D51" s="25"/>
      <c r="E51" s="25"/>
      <c r="F51" s="25"/>
      <c r="G51" s="25"/>
      <c r="H51" s="25"/>
      <c r="I51" s="25"/>
      <c r="J51" s="25"/>
      <c r="K51" s="25"/>
      <c r="L51" s="23"/>
    </row>
    <row r="52" s="2" customFormat="1" ht="16.5" customHeight="1">
      <c r="A52" s="41"/>
      <c r="B52" s="42"/>
      <c r="C52" s="43"/>
      <c r="D52" s="43"/>
      <c r="E52" s="173" t="s">
        <v>2309</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134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02 - ZTI</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23. 4. 2024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Obec Záchlumí</v>
      </c>
      <c r="G58" s="43"/>
      <c r="H58" s="43"/>
      <c r="I58" s="35" t="s">
        <v>31</v>
      </c>
      <c r="J58" s="39" t="str">
        <f>E23</f>
        <v>Ing. Miloš Valíček</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35</v>
      </c>
      <c r="J59" s="39" t="str">
        <f>E26</f>
        <v xml:space="preserve">Veronika Šoulová </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137</v>
      </c>
      <c r="D61" s="175"/>
      <c r="E61" s="175"/>
      <c r="F61" s="175"/>
      <c r="G61" s="175"/>
      <c r="H61" s="175"/>
      <c r="I61" s="175"/>
      <c r="J61" s="176" t="s">
        <v>138</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72</v>
      </c>
      <c r="D63" s="43"/>
      <c r="E63" s="43"/>
      <c r="F63" s="43"/>
      <c r="G63" s="43"/>
      <c r="H63" s="43"/>
      <c r="I63" s="43"/>
      <c r="J63" s="105">
        <f>J94</f>
        <v>0</v>
      </c>
      <c r="K63" s="43"/>
      <c r="L63" s="148"/>
      <c r="S63" s="41"/>
      <c r="T63" s="41"/>
      <c r="U63" s="41"/>
      <c r="V63" s="41"/>
      <c r="W63" s="41"/>
      <c r="X63" s="41"/>
      <c r="Y63" s="41"/>
      <c r="Z63" s="41"/>
      <c r="AA63" s="41"/>
      <c r="AB63" s="41"/>
      <c r="AC63" s="41"/>
      <c r="AD63" s="41"/>
      <c r="AE63" s="41"/>
      <c r="AU63" s="20" t="s">
        <v>139</v>
      </c>
    </row>
    <row r="64" s="9" customFormat="1" ht="24.96" customHeight="1">
      <c r="A64" s="9"/>
      <c r="B64" s="178"/>
      <c r="C64" s="179"/>
      <c r="D64" s="180" t="s">
        <v>1484</v>
      </c>
      <c r="E64" s="181"/>
      <c r="F64" s="181"/>
      <c r="G64" s="181"/>
      <c r="H64" s="181"/>
      <c r="I64" s="181"/>
      <c r="J64" s="182">
        <f>J95</f>
        <v>0</v>
      </c>
      <c r="K64" s="179"/>
      <c r="L64" s="183"/>
      <c r="S64" s="9"/>
      <c r="T64" s="9"/>
      <c r="U64" s="9"/>
      <c r="V64" s="9"/>
      <c r="W64" s="9"/>
      <c r="X64" s="9"/>
      <c r="Y64" s="9"/>
      <c r="Z64" s="9"/>
      <c r="AA64" s="9"/>
      <c r="AB64" s="9"/>
      <c r="AC64" s="9"/>
      <c r="AD64" s="9"/>
      <c r="AE64" s="9"/>
    </row>
    <row r="65" s="9" customFormat="1" ht="24.96" customHeight="1">
      <c r="A65" s="9"/>
      <c r="B65" s="178"/>
      <c r="C65" s="179"/>
      <c r="D65" s="180" t="s">
        <v>1485</v>
      </c>
      <c r="E65" s="181"/>
      <c r="F65" s="181"/>
      <c r="G65" s="181"/>
      <c r="H65" s="181"/>
      <c r="I65" s="181"/>
      <c r="J65" s="182">
        <f>J102</f>
        <v>0</v>
      </c>
      <c r="K65" s="179"/>
      <c r="L65" s="183"/>
      <c r="S65" s="9"/>
      <c r="T65" s="9"/>
      <c r="U65" s="9"/>
      <c r="V65" s="9"/>
      <c r="W65" s="9"/>
      <c r="X65" s="9"/>
      <c r="Y65" s="9"/>
      <c r="Z65" s="9"/>
      <c r="AA65" s="9"/>
      <c r="AB65" s="9"/>
      <c r="AC65" s="9"/>
      <c r="AD65" s="9"/>
      <c r="AE65" s="9"/>
    </row>
    <row r="66" s="9" customFormat="1" ht="24.96" customHeight="1">
      <c r="A66" s="9"/>
      <c r="B66" s="178"/>
      <c r="C66" s="179"/>
      <c r="D66" s="180" t="s">
        <v>1486</v>
      </c>
      <c r="E66" s="181"/>
      <c r="F66" s="181"/>
      <c r="G66" s="181"/>
      <c r="H66" s="181"/>
      <c r="I66" s="181"/>
      <c r="J66" s="182">
        <f>J108</f>
        <v>0</v>
      </c>
      <c r="K66" s="179"/>
      <c r="L66" s="183"/>
      <c r="S66" s="9"/>
      <c r="T66" s="9"/>
      <c r="U66" s="9"/>
      <c r="V66" s="9"/>
      <c r="W66" s="9"/>
      <c r="X66" s="9"/>
      <c r="Y66" s="9"/>
      <c r="Z66" s="9"/>
      <c r="AA66" s="9"/>
      <c r="AB66" s="9"/>
      <c r="AC66" s="9"/>
      <c r="AD66" s="9"/>
      <c r="AE66" s="9"/>
    </row>
    <row r="67" s="9" customFormat="1" ht="24.96" customHeight="1">
      <c r="A67" s="9"/>
      <c r="B67" s="178"/>
      <c r="C67" s="179"/>
      <c r="D67" s="180" t="s">
        <v>1487</v>
      </c>
      <c r="E67" s="181"/>
      <c r="F67" s="181"/>
      <c r="G67" s="181"/>
      <c r="H67" s="181"/>
      <c r="I67" s="181"/>
      <c r="J67" s="182">
        <f>J120</f>
        <v>0</v>
      </c>
      <c r="K67" s="179"/>
      <c r="L67" s="183"/>
      <c r="S67" s="9"/>
      <c r="T67" s="9"/>
      <c r="U67" s="9"/>
      <c r="V67" s="9"/>
      <c r="W67" s="9"/>
      <c r="X67" s="9"/>
      <c r="Y67" s="9"/>
      <c r="Z67" s="9"/>
      <c r="AA67" s="9"/>
      <c r="AB67" s="9"/>
      <c r="AC67" s="9"/>
      <c r="AD67" s="9"/>
      <c r="AE67" s="9"/>
    </row>
    <row r="68" s="9" customFormat="1" ht="24.96" customHeight="1">
      <c r="A68" s="9"/>
      <c r="B68" s="178"/>
      <c r="C68" s="179"/>
      <c r="D68" s="180" t="s">
        <v>1492</v>
      </c>
      <c r="E68" s="181"/>
      <c r="F68" s="181"/>
      <c r="G68" s="181"/>
      <c r="H68" s="181"/>
      <c r="I68" s="181"/>
      <c r="J68" s="182">
        <f>J123</f>
        <v>0</v>
      </c>
      <c r="K68" s="179"/>
      <c r="L68" s="183"/>
      <c r="S68" s="9"/>
      <c r="T68" s="9"/>
      <c r="U68" s="9"/>
      <c r="V68" s="9"/>
      <c r="W68" s="9"/>
      <c r="X68" s="9"/>
      <c r="Y68" s="9"/>
      <c r="Z68" s="9"/>
      <c r="AA68" s="9"/>
      <c r="AB68" s="9"/>
      <c r="AC68" s="9"/>
      <c r="AD68" s="9"/>
      <c r="AE68" s="9"/>
    </row>
    <row r="69" s="9" customFormat="1" ht="24.96" customHeight="1">
      <c r="A69" s="9"/>
      <c r="B69" s="178"/>
      <c r="C69" s="179"/>
      <c r="D69" s="180" t="s">
        <v>1493</v>
      </c>
      <c r="E69" s="181"/>
      <c r="F69" s="181"/>
      <c r="G69" s="181"/>
      <c r="H69" s="181"/>
      <c r="I69" s="181"/>
      <c r="J69" s="182">
        <f>J125</f>
        <v>0</v>
      </c>
      <c r="K69" s="179"/>
      <c r="L69" s="183"/>
      <c r="S69" s="9"/>
      <c r="T69" s="9"/>
      <c r="U69" s="9"/>
      <c r="V69" s="9"/>
      <c r="W69" s="9"/>
      <c r="X69" s="9"/>
      <c r="Y69" s="9"/>
      <c r="Z69" s="9"/>
      <c r="AA69" s="9"/>
      <c r="AB69" s="9"/>
      <c r="AC69" s="9"/>
      <c r="AD69" s="9"/>
      <c r="AE69" s="9"/>
    </row>
    <row r="70" s="9" customFormat="1" ht="24.96" customHeight="1">
      <c r="A70" s="9"/>
      <c r="B70" s="178"/>
      <c r="C70" s="179"/>
      <c r="D70" s="180" t="s">
        <v>1494</v>
      </c>
      <c r="E70" s="181"/>
      <c r="F70" s="181"/>
      <c r="G70" s="181"/>
      <c r="H70" s="181"/>
      <c r="I70" s="181"/>
      <c r="J70" s="182">
        <f>J127</f>
        <v>0</v>
      </c>
      <c r="K70" s="179"/>
      <c r="L70" s="183"/>
      <c r="S70" s="9"/>
      <c r="T70" s="9"/>
      <c r="U70" s="9"/>
      <c r="V70" s="9"/>
      <c r="W70" s="9"/>
      <c r="X70" s="9"/>
      <c r="Y70" s="9"/>
      <c r="Z70" s="9"/>
      <c r="AA70" s="9"/>
      <c r="AB70" s="9"/>
      <c r="AC70" s="9"/>
      <c r="AD70" s="9"/>
      <c r="AE70" s="9"/>
    </row>
    <row r="71" s="9" customFormat="1" ht="24.96" customHeight="1">
      <c r="A71" s="9"/>
      <c r="B71" s="178"/>
      <c r="C71" s="179"/>
      <c r="D71" s="180" t="s">
        <v>1495</v>
      </c>
      <c r="E71" s="181"/>
      <c r="F71" s="181"/>
      <c r="G71" s="181"/>
      <c r="H71" s="181"/>
      <c r="I71" s="181"/>
      <c r="J71" s="182">
        <f>J129</f>
        <v>0</v>
      </c>
      <c r="K71" s="179"/>
      <c r="L71" s="183"/>
      <c r="S71" s="9"/>
      <c r="T71" s="9"/>
      <c r="U71" s="9"/>
      <c r="V71" s="9"/>
      <c r="W71" s="9"/>
      <c r="X71" s="9"/>
      <c r="Y71" s="9"/>
      <c r="Z71" s="9"/>
      <c r="AA71" s="9"/>
      <c r="AB71" s="9"/>
      <c r="AC71" s="9"/>
      <c r="AD71" s="9"/>
      <c r="AE71" s="9"/>
    </row>
    <row r="72" s="9" customFormat="1" ht="24.96" customHeight="1">
      <c r="A72" s="9"/>
      <c r="B72" s="178"/>
      <c r="C72" s="179"/>
      <c r="D72" s="180" t="s">
        <v>1497</v>
      </c>
      <c r="E72" s="181"/>
      <c r="F72" s="181"/>
      <c r="G72" s="181"/>
      <c r="H72" s="181"/>
      <c r="I72" s="181"/>
      <c r="J72" s="182">
        <f>J131</f>
        <v>0</v>
      </c>
      <c r="K72" s="179"/>
      <c r="L72" s="183"/>
      <c r="S72" s="9"/>
      <c r="T72" s="9"/>
      <c r="U72" s="9"/>
      <c r="V72" s="9"/>
      <c r="W72" s="9"/>
      <c r="X72" s="9"/>
      <c r="Y72" s="9"/>
      <c r="Z72" s="9"/>
      <c r="AA72" s="9"/>
      <c r="AB72" s="9"/>
      <c r="AC72" s="9"/>
      <c r="AD72" s="9"/>
      <c r="AE72" s="9"/>
    </row>
    <row r="73" s="2" customFormat="1" ht="21.84" customHeight="1">
      <c r="A73" s="41"/>
      <c r="B73" s="42"/>
      <c r="C73" s="43"/>
      <c r="D73" s="43"/>
      <c r="E73" s="43"/>
      <c r="F73" s="43"/>
      <c r="G73" s="43"/>
      <c r="H73" s="43"/>
      <c r="I73" s="43"/>
      <c r="J73" s="43"/>
      <c r="K73" s="43"/>
      <c r="L73" s="148"/>
      <c r="S73" s="41"/>
      <c r="T73" s="41"/>
      <c r="U73" s="41"/>
      <c r="V73" s="41"/>
      <c r="W73" s="41"/>
      <c r="X73" s="41"/>
      <c r="Y73" s="41"/>
      <c r="Z73" s="41"/>
      <c r="AA73" s="41"/>
      <c r="AB73" s="41"/>
      <c r="AC73" s="41"/>
      <c r="AD73" s="41"/>
      <c r="AE73" s="41"/>
    </row>
    <row r="74" s="2" customFormat="1" ht="6.96" customHeight="1">
      <c r="A74" s="41"/>
      <c r="B74" s="62"/>
      <c r="C74" s="63"/>
      <c r="D74" s="63"/>
      <c r="E74" s="63"/>
      <c r="F74" s="63"/>
      <c r="G74" s="63"/>
      <c r="H74" s="63"/>
      <c r="I74" s="63"/>
      <c r="J74" s="63"/>
      <c r="K74" s="63"/>
      <c r="L74" s="148"/>
      <c r="S74" s="41"/>
      <c r="T74" s="41"/>
      <c r="U74" s="41"/>
      <c r="V74" s="41"/>
      <c r="W74" s="41"/>
      <c r="X74" s="41"/>
      <c r="Y74" s="41"/>
      <c r="Z74" s="41"/>
      <c r="AA74" s="41"/>
      <c r="AB74" s="41"/>
      <c r="AC74" s="41"/>
      <c r="AD74" s="41"/>
      <c r="AE74" s="41"/>
    </row>
    <row r="78" s="2" customFormat="1" ht="6.96" customHeight="1">
      <c r="A78" s="41"/>
      <c r="B78" s="64"/>
      <c r="C78" s="65"/>
      <c r="D78" s="65"/>
      <c r="E78" s="65"/>
      <c r="F78" s="65"/>
      <c r="G78" s="65"/>
      <c r="H78" s="65"/>
      <c r="I78" s="65"/>
      <c r="J78" s="65"/>
      <c r="K78" s="65"/>
      <c r="L78" s="148"/>
      <c r="S78" s="41"/>
      <c r="T78" s="41"/>
      <c r="U78" s="41"/>
      <c r="V78" s="41"/>
      <c r="W78" s="41"/>
      <c r="X78" s="41"/>
      <c r="Y78" s="41"/>
      <c r="Z78" s="41"/>
      <c r="AA78" s="41"/>
      <c r="AB78" s="41"/>
      <c r="AC78" s="41"/>
      <c r="AD78" s="41"/>
      <c r="AE78" s="41"/>
    </row>
    <row r="79" s="2" customFormat="1" ht="24.96" customHeight="1">
      <c r="A79" s="41"/>
      <c r="B79" s="42"/>
      <c r="C79" s="26" t="s">
        <v>165</v>
      </c>
      <c r="D79" s="43"/>
      <c r="E79" s="43"/>
      <c r="F79" s="43"/>
      <c r="G79" s="43"/>
      <c r="H79" s="43"/>
      <c r="I79" s="43"/>
      <c r="J79" s="43"/>
      <c r="K79" s="43"/>
      <c r="L79" s="148"/>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8"/>
      <c r="S80" s="41"/>
      <c r="T80" s="41"/>
      <c r="U80" s="41"/>
      <c r="V80" s="41"/>
      <c r="W80" s="41"/>
      <c r="X80" s="41"/>
      <c r="Y80" s="41"/>
      <c r="Z80" s="41"/>
      <c r="AA80" s="41"/>
      <c r="AB80" s="41"/>
      <c r="AC80" s="41"/>
      <c r="AD80" s="41"/>
      <c r="AE80" s="41"/>
    </row>
    <row r="81" s="2" customFormat="1" ht="12" customHeight="1">
      <c r="A81" s="41"/>
      <c r="B81" s="42"/>
      <c r="C81" s="35" t="s">
        <v>16</v>
      </c>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16.5" customHeight="1">
      <c r="A82" s="41"/>
      <c r="B82" s="42"/>
      <c r="C82" s="43"/>
      <c r="D82" s="43"/>
      <c r="E82" s="173" t="str">
        <f>E7</f>
        <v>MŠ Záchlumí - přístavba pavilonu</v>
      </c>
      <c r="F82" s="35"/>
      <c r="G82" s="35"/>
      <c r="H82" s="35"/>
      <c r="I82" s="43"/>
      <c r="J82" s="43"/>
      <c r="K82" s="43"/>
      <c r="L82" s="148"/>
      <c r="S82" s="41"/>
      <c r="T82" s="41"/>
      <c r="U82" s="41"/>
      <c r="V82" s="41"/>
      <c r="W82" s="41"/>
      <c r="X82" s="41"/>
      <c r="Y82" s="41"/>
      <c r="Z82" s="41"/>
      <c r="AA82" s="41"/>
      <c r="AB82" s="41"/>
      <c r="AC82" s="41"/>
      <c r="AD82" s="41"/>
      <c r="AE82" s="41"/>
    </row>
    <row r="83" s="1" customFormat="1" ht="12" customHeight="1">
      <c r="B83" s="24"/>
      <c r="C83" s="35" t="s">
        <v>132</v>
      </c>
      <c r="D83" s="25"/>
      <c r="E83" s="25"/>
      <c r="F83" s="25"/>
      <c r="G83" s="25"/>
      <c r="H83" s="25"/>
      <c r="I83" s="25"/>
      <c r="J83" s="25"/>
      <c r="K83" s="25"/>
      <c r="L83" s="23"/>
    </row>
    <row r="84" s="2" customFormat="1" ht="16.5" customHeight="1">
      <c r="A84" s="41"/>
      <c r="B84" s="42"/>
      <c r="C84" s="43"/>
      <c r="D84" s="43"/>
      <c r="E84" s="173" t="s">
        <v>2309</v>
      </c>
      <c r="F84" s="43"/>
      <c r="G84" s="43"/>
      <c r="H84" s="43"/>
      <c r="I84" s="43"/>
      <c r="J84" s="43"/>
      <c r="K84" s="43"/>
      <c r="L84" s="148"/>
      <c r="S84" s="41"/>
      <c r="T84" s="41"/>
      <c r="U84" s="41"/>
      <c r="V84" s="41"/>
      <c r="W84" s="41"/>
      <c r="X84" s="41"/>
      <c r="Y84" s="41"/>
      <c r="Z84" s="41"/>
      <c r="AA84" s="41"/>
      <c r="AB84" s="41"/>
      <c r="AC84" s="41"/>
      <c r="AD84" s="41"/>
      <c r="AE84" s="41"/>
    </row>
    <row r="85" s="2" customFormat="1" ht="12" customHeight="1">
      <c r="A85" s="41"/>
      <c r="B85" s="42"/>
      <c r="C85" s="35" t="s">
        <v>134</v>
      </c>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16.5" customHeight="1">
      <c r="A86" s="41"/>
      <c r="B86" s="42"/>
      <c r="C86" s="43"/>
      <c r="D86" s="43"/>
      <c r="E86" s="72" t="str">
        <f>E11</f>
        <v>02 - ZTI</v>
      </c>
      <c r="F86" s="43"/>
      <c r="G86" s="43"/>
      <c r="H86" s="43"/>
      <c r="I86" s="43"/>
      <c r="J86" s="43"/>
      <c r="K86" s="43"/>
      <c r="L86" s="148"/>
      <c r="S86" s="41"/>
      <c r="T86" s="41"/>
      <c r="U86" s="41"/>
      <c r="V86" s="41"/>
      <c r="W86" s="41"/>
      <c r="X86" s="41"/>
      <c r="Y86" s="41"/>
      <c r="Z86" s="41"/>
      <c r="AA86" s="41"/>
      <c r="AB86" s="41"/>
      <c r="AC86" s="41"/>
      <c r="AD86" s="41"/>
      <c r="AE86" s="41"/>
    </row>
    <row r="87" s="2" customFormat="1" ht="6.96" customHeight="1">
      <c r="A87" s="41"/>
      <c r="B87" s="42"/>
      <c r="C87" s="43"/>
      <c r="D87" s="43"/>
      <c r="E87" s="43"/>
      <c r="F87" s="43"/>
      <c r="G87" s="43"/>
      <c r="H87" s="43"/>
      <c r="I87" s="43"/>
      <c r="J87" s="43"/>
      <c r="K87" s="43"/>
      <c r="L87" s="148"/>
      <c r="S87" s="41"/>
      <c r="T87" s="41"/>
      <c r="U87" s="41"/>
      <c r="V87" s="41"/>
      <c r="W87" s="41"/>
      <c r="X87" s="41"/>
      <c r="Y87" s="41"/>
      <c r="Z87" s="41"/>
      <c r="AA87" s="41"/>
      <c r="AB87" s="41"/>
      <c r="AC87" s="41"/>
      <c r="AD87" s="41"/>
      <c r="AE87" s="41"/>
    </row>
    <row r="88" s="2" customFormat="1" ht="12" customHeight="1">
      <c r="A88" s="41"/>
      <c r="B88" s="42"/>
      <c r="C88" s="35" t="s">
        <v>21</v>
      </c>
      <c r="D88" s="43"/>
      <c r="E88" s="43"/>
      <c r="F88" s="30" t="str">
        <f>F14</f>
        <v xml:space="preserve"> </v>
      </c>
      <c r="G88" s="43"/>
      <c r="H88" s="43"/>
      <c r="I88" s="35" t="s">
        <v>23</v>
      </c>
      <c r="J88" s="75" t="str">
        <f>IF(J14="","",J14)</f>
        <v>23. 4. 2024</v>
      </c>
      <c r="K88" s="43"/>
      <c r="L88" s="148"/>
      <c r="S88" s="41"/>
      <c r="T88" s="41"/>
      <c r="U88" s="41"/>
      <c r="V88" s="41"/>
      <c r="W88" s="41"/>
      <c r="X88" s="41"/>
      <c r="Y88" s="41"/>
      <c r="Z88" s="41"/>
      <c r="AA88" s="41"/>
      <c r="AB88" s="41"/>
      <c r="AC88" s="41"/>
      <c r="AD88" s="41"/>
      <c r="AE88" s="41"/>
    </row>
    <row r="89" s="2" customFormat="1" ht="6.96" customHeight="1">
      <c r="A89" s="41"/>
      <c r="B89" s="42"/>
      <c r="C89" s="43"/>
      <c r="D89" s="43"/>
      <c r="E89" s="43"/>
      <c r="F89" s="43"/>
      <c r="G89" s="43"/>
      <c r="H89" s="43"/>
      <c r="I89" s="43"/>
      <c r="J89" s="43"/>
      <c r="K89" s="43"/>
      <c r="L89" s="148"/>
      <c r="S89" s="41"/>
      <c r="T89" s="41"/>
      <c r="U89" s="41"/>
      <c r="V89" s="41"/>
      <c r="W89" s="41"/>
      <c r="X89" s="41"/>
      <c r="Y89" s="41"/>
      <c r="Z89" s="41"/>
      <c r="AA89" s="41"/>
      <c r="AB89" s="41"/>
      <c r="AC89" s="41"/>
      <c r="AD89" s="41"/>
      <c r="AE89" s="41"/>
    </row>
    <row r="90" s="2" customFormat="1" ht="15.15" customHeight="1">
      <c r="A90" s="41"/>
      <c r="B90" s="42"/>
      <c r="C90" s="35" t="s">
        <v>25</v>
      </c>
      <c r="D90" s="43"/>
      <c r="E90" s="43"/>
      <c r="F90" s="30" t="str">
        <f>E17</f>
        <v>Obec Záchlumí</v>
      </c>
      <c r="G90" s="43"/>
      <c r="H90" s="43"/>
      <c r="I90" s="35" t="s">
        <v>31</v>
      </c>
      <c r="J90" s="39" t="str">
        <f>E23</f>
        <v>Ing. Miloš Valíček</v>
      </c>
      <c r="K90" s="43"/>
      <c r="L90" s="148"/>
      <c r="S90" s="41"/>
      <c r="T90" s="41"/>
      <c r="U90" s="41"/>
      <c r="V90" s="41"/>
      <c r="W90" s="41"/>
      <c r="X90" s="41"/>
      <c r="Y90" s="41"/>
      <c r="Z90" s="41"/>
      <c r="AA90" s="41"/>
      <c r="AB90" s="41"/>
      <c r="AC90" s="41"/>
      <c r="AD90" s="41"/>
      <c r="AE90" s="41"/>
    </row>
    <row r="91" s="2" customFormat="1" ht="15.15" customHeight="1">
      <c r="A91" s="41"/>
      <c r="B91" s="42"/>
      <c r="C91" s="35" t="s">
        <v>29</v>
      </c>
      <c r="D91" s="43"/>
      <c r="E91" s="43"/>
      <c r="F91" s="30" t="str">
        <f>IF(E20="","",E20)</f>
        <v>Vyplň údaj</v>
      </c>
      <c r="G91" s="43"/>
      <c r="H91" s="43"/>
      <c r="I91" s="35" t="s">
        <v>35</v>
      </c>
      <c r="J91" s="39" t="str">
        <f>E26</f>
        <v xml:space="preserve">Veronika Šoulová </v>
      </c>
      <c r="K91" s="43"/>
      <c r="L91" s="148"/>
      <c r="S91" s="41"/>
      <c r="T91" s="41"/>
      <c r="U91" s="41"/>
      <c r="V91" s="41"/>
      <c r="W91" s="41"/>
      <c r="X91" s="41"/>
      <c r="Y91" s="41"/>
      <c r="Z91" s="41"/>
      <c r="AA91" s="41"/>
      <c r="AB91" s="41"/>
      <c r="AC91" s="41"/>
      <c r="AD91" s="41"/>
      <c r="AE91" s="41"/>
    </row>
    <row r="92" s="2" customFormat="1" ht="10.32" customHeight="1">
      <c r="A92" s="41"/>
      <c r="B92" s="42"/>
      <c r="C92" s="43"/>
      <c r="D92" s="43"/>
      <c r="E92" s="43"/>
      <c r="F92" s="43"/>
      <c r="G92" s="43"/>
      <c r="H92" s="43"/>
      <c r="I92" s="43"/>
      <c r="J92" s="43"/>
      <c r="K92" s="43"/>
      <c r="L92" s="148"/>
      <c r="S92" s="41"/>
      <c r="T92" s="41"/>
      <c r="U92" s="41"/>
      <c r="V92" s="41"/>
      <c r="W92" s="41"/>
      <c r="X92" s="41"/>
      <c r="Y92" s="41"/>
      <c r="Z92" s="41"/>
      <c r="AA92" s="41"/>
      <c r="AB92" s="41"/>
      <c r="AC92" s="41"/>
      <c r="AD92" s="41"/>
      <c r="AE92" s="41"/>
    </row>
    <row r="93" s="11" customFormat="1" ht="29.28" customHeight="1">
      <c r="A93" s="189"/>
      <c r="B93" s="190"/>
      <c r="C93" s="191" t="s">
        <v>166</v>
      </c>
      <c r="D93" s="192" t="s">
        <v>59</v>
      </c>
      <c r="E93" s="192" t="s">
        <v>55</v>
      </c>
      <c r="F93" s="192" t="s">
        <v>56</v>
      </c>
      <c r="G93" s="192" t="s">
        <v>167</v>
      </c>
      <c r="H93" s="192" t="s">
        <v>168</v>
      </c>
      <c r="I93" s="192" t="s">
        <v>169</v>
      </c>
      <c r="J93" s="192" t="s">
        <v>138</v>
      </c>
      <c r="K93" s="193" t="s">
        <v>170</v>
      </c>
      <c r="L93" s="194"/>
      <c r="M93" s="95" t="s">
        <v>19</v>
      </c>
      <c r="N93" s="96" t="s">
        <v>44</v>
      </c>
      <c r="O93" s="96" t="s">
        <v>171</v>
      </c>
      <c r="P93" s="96" t="s">
        <v>172</v>
      </c>
      <c r="Q93" s="96" t="s">
        <v>173</v>
      </c>
      <c r="R93" s="96" t="s">
        <v>174</v>
      </c>
      <c r="S93" s="96" t="s">
        <v>175</v>
      </c>
      <c r="T93" s="97" t="s">
        <v>176</v>
      </c>
      <c r="U93" s="189"/>
      <c r="V93" s="189"/>
      <c r="W93" s="189"/>
      <c r="X93" s="189"/>
      <c r="Y93" s="189"/>
      <c r="Z93" s="189"/>
      <c r="AA93" s="189"/>
      <c r="AB93" s="189"/>
      <c r="AC93" s="189"/>
      <c r="AD93" s="189"/>
      <c r="AE93" s="189"/>
    </row>
    <row r="94" s="2" customFormat="1" ht="22.8" customHeight="1">
      <c r="A94" s="41"/>
      <c r="B94" s="42"/>
      <c r="C94" s="102" t="s">
        <v>177</v>
      </c>
      <c r="D94" s="43"/>
      <c r="E94" s="43"/>
      <c r="F94" s="43"/>
      <c r="G94" s="43"/>
      <c r="H94" s="43"/>
      <c r="I94" s="43"/>
      <c r="J94" s="195">
        <f>BK94</f>
        <v>0</v>
      </c>
      <c r="K94" s="43"/>
      <c r="L94" s="47"/>
      <c r="M94" s="98"/>
      <c r="N94" s="196"/>
      <c r="O94" s="99"/>
      <c r="P94" s="197">
        <f>P95+P102+P108+P120+P123+P125+P127+P129+P131</f>
        <v>0</v>
      </c>
      <c r="Q94" s="99"/>
      <c r="R94" s="197">
        <f>R95+R102+R108+R120+R123+R125+R127+R129+R131</f>
        <v>0</v>
      </c>
      <c r="S94" s="99"/>
      <c r="T94" s="198">
        <f>T95+T102+T108+T120+T123+T125+T127+T129+T131</f>
        <v>0</v>
      </c>
      <c r="U94" s="41"/>
      <c r="V94" s="41"/>
      <c r="W94" s="41"/>
      <c r="X94" s="41"/>
      <c r="Y94" s="41"/>
      <c r="Z94" s="41"/>
      <c r="AA94" s="41"/>
      <c r="AB94" s="41"/>
      <c r="AC94" s="41"/>
      <c r="AD94" s="41"/>
      <c r="AE94" s="41"/>
      <c r="AT94" s="20" t="s">
        <v>73</v>
      </c>
      <c r="AU94" s="20" t="s">
        <v>139</v>
      </c>
      <c r="BK94" s="199">
        <f>BK95+BK102+BK108+BK120+BK123+BK125+BK127+BK129+BK131</f>
        <v>0</v>
      </c>
    </row>
    <row r="95" s="12" customFormat="1" ht="25.92" customHeight="1">
      <c r="A95" s="12"/>
      <c r="B95" s="200"/>
      <c r="C95" s="201"/>
      <c r="D95" s="202" t="s">
        <v>73</v>
      </c>
      <c r="E95" s="203" t="s">
        <v>1566</v>
      </c>
      <c r="F95" s="203" t="s">
        <v>1567</v>
      </c>
      <c r="G95" s="201"/>
      <c r="H95" s="201"/>
      <c r="I95" s="204"/>
      <c r="J95" s="205">
        <f>BK95</f>
        <v>0</v>
      </c>
      <c r="K95" s="201"/>
      <c r="L95" s="206"/>
      <c r="M95" s="207"/>
      <c r="N95" s="208"/>
      <c r="O95" s="208"/>
      <c r="P95" s="209">
        <f>SUM(P96:P101)</f>
        <v>0</v>
      </c>
      <c r="Q95" s="208"/>
      <c r="R95" s="209">
        <f>SUM(R96:R101)</f>
        <v>0</v>
      </c>
      <c r="S95" s="208"/>
      <c r="T95" s="210">
        <f>SUM(T96:T101)</f>
        <v>0</v>
      </c>
      <c r="U95" s="12"/>
      <c r="V95" s="12"/>
      <c r="W95" s="12"/>
      <c r="X95" s="12"/>
      <c r="Y95" s="12"/>
      <c r="Z95" s="12"/>
      <c r="AA95" s="12"/>
      <c r="AB95" s="12"/>
      <c r="AC95" s="12"/>
      <c r="AD95" s="12"/>
      <c r="AE95" s="12"/>
      <c r="AR95" s="211" t="s">
        <v>83</v>
      </c>
      <c r="AT95" s="212" t="s">
        <v>73</v>
      </c>
      <c r="AU95" s="212" t="s">
        <v>74</v>
      </c>
      <c r="AY95" s="211" t="s">
        <v>180</v>
      </c>
      <c r="BK95" s="213">
        <f>SUM(BK96:BK101)</f>
        <v>0</v>
      </c>
    </row>
    <row r="96" s="2" customFormat="1" ht="16.5" customHeight="1">
      <c r="A96" s="41"/>
      <c r="B96" s="42"/>
      <c r="C96" s="216" t="s">
        <v>74</v>
      </c>
      <c r="D96" s="216" t="s">
        <v>182</v>
      </c>
      <c r="E96" s="217" t="s">
        <v>1568</v>
      </c>
      <c r="F96" s="218" t="s">
        <v>1569</v>
      </c>
      <c r="G96" s="219" t="s">
        <v>350</v>
      </c>
      <c r="H96" s="220">
        <v>0.5</v>
      </c>
      <c r="I96" s="221"/>
      <c r="J96" s="222">
        <f>ROUND(I96*H96,2)</f>
        <v>0</v>
      </c>
      <c r="K96" s="218" t="s">
        <v>1570</v>
      </c>
      <c r="L96" s="47"/>
      <c r="M96" s="223" t="s">
        <v>19</v>
      </c>
      <c r="N96" s="224" t="s">
        <v>45</v>
      </c>
      <c r="O96" s="87"/>
      <c r="P96" s="225">
        <f>O96*H96</f>
        <v>0</v>
      </c>
      <c r="Q96" s="225">
        <v>0</v>
      </c>
      <c r="R96" s="225">
        <f>Q96*H96</f>
        <v>0</v>
      </c>
      <c r="S96" s="225">
        <v>0</v>
      </c>
      <c r="T96" s="226">
        <f>S96*H96</f>
        <v>0</v>
      </c>
      <c r="U96" s="41"/>
      <c r="V96" s="41"/>
      <c r="W96" s="41"/>
      <c r="X96" s="41"/>
      <c r="Y96" s="41"/>
      <c r="Z96" s="41"/>
      <c r="AA96" s="41"/>
      <c r="AB96" s="41"/>
      <c r="AC96" s="41"/>
      <c r="AD96" s="41"/>
      <c r="AE96" s="41"/>
      <c r="AR96" s="227" t="s">
        <v>279</v>
      </c>
      <c r="AT96" s="227" t="s">
        <v>182</v>
      </c>
      <c r="AU96" s="227" t="s">
        <v>81</v>
      </c>
      <c r="AY96" s="20" t="s">
        <v>180</v>
      </c>
      <c r="BE96" s="228">
        <f>IF(N96="základní",J96,0)</f>
        <v>0</v>
      </c>
      <c r="BF96" s="228">
        <f>IF(N96="snížená",J96,0)</f>
        <v>0</v>
      </c>
      <c r="BG96" s="228">
        <f>IF(N96="zákl. přenesená",J96,0)</f>
        <v>0</v>
      </c>
      <c r="BH96" s="228">
        <f>IF(N96="sníž. přenesená",J96,0)</f>
        <v>0</v>
      </c>
      <c r="BI96" s="228">
        <f>IF(N96="nulová",J96,0)</f>
        <v>0</v>
      </c>
      <c r="BJ96" s="20" t="s">
        <v>81</v>
      </c>
      <c r="BK96" s="228">
        <f>ROUND(I96*H96,2)</f>
        <v>0</v>
      </c>
      <c r="BL96" s="20" t="s">
        <v>279</v>
      </c>
      <c r="BM96" s="227" t="s">
        <v>83</v>
      </c>
    </row>
    <row r="97" s="2" customFormat="1" ht="16.5" customHeight="1">
      <c r="A97" s="41"/>
      <c r="B97" s="42"/>
      <c r="C97" s="216" t="s">
        <v>74</v>
      </c>
      <c r="D97" s="216" t="s">
        <v>182</v>
      </c>
      <c r="E97" s="217" t="s">
        <v>1571</v>
      </c>
      <c r="F97" s="218" t="s">
        <v>1572</v>
      </c>
      <c r="G97" s="219" t="s">
        <v>350</v>
      </c>
      <c r="H97" s="220">
        <v>1.5</v>
      </c>
      <c r="I97" s="221"/>
      <c r="J97" s="222">
        <f>ROUND(I97*H97,2)</f>
        <v>0</v>
      </c>
      <c r="K97" s="218" t="s">
        <v>1570</v>
      </c>
      <c r="L97" s="47"/>
      <c r="M97" s="223" t="s">
        <v>19</v>
      </c>
      <c r="N97" s="224" t="s">
        <v>45</v>
      </c>
      <c r="O97" s="87"/>
      <c r="P97" s="225">
        <f>O97*H97</f>
        <v>0</v>
      </c>
      <c r="Q97" s="225">
        <v>0</v>
      </c>
      <c r="R97" s="225">
        <f>Q97*H97</f>
        <v>0</v>
      </c>
      <c r="S97" s="225">
        <v>0</v>
      </c>
      <c r="T97" s="226">
        <f>S97*H97</f>
        <v>0</v>
      </c>
      <c r="U97" s="41"/>
      <c r="V97" s="41"/>
      <c r="W97" s="41"/>
      <c r="X97" s="41"/>
      <c r="Y97" s="41"/>
      <c r="Z97" s="41"/>
      <c r="AA97" s="41"/>
      <c r="AB97" s="41"/>
      <c r="AC97" s="41"/>
      <c r="AD97" s="41"/>
      <c r="AE97" s="41"/>
      <c r="AR97" s="227" t="s">
        <v>279</v>
      </c>
      <c r="AT97" s="227" t="s">
        <v>182</v>
      </c>
      <c r="AU97" s="227" t="s">
        <v>81</v>
      </c>
      <c r="AY97" s="20" t="s">
        <v>180</v>
      </c>
      <c r="BE97" s="228">
        <f>IF(N97="základní",J97,0)</f>
        <v>0</v>
      </c>
      <c r="BF97" s="228">
        <f>IF(N97="snížená",J97,0)</f>
        <v>0</v>
      </c>
      <c r="BG97" s="228">
        <f>IF(N97="zákl. přenesená",J97,0)</f>
        <v>0</v>
      </c>
      <c r="BH97" s="228">
        <f>IF(N97="sníž. přenesená",J97,0)</f>
        <v>0</v>
      </c>
      <c r="BI97" s="228">
        <f>IF(N97="nulová",J97,0)</f>
        <v>0</v>
      </c>
      <c r="BJ97" s="20" t="s">
        <v>81</v>
      </c>
      <c r="BK97" s="228">
        <f>ROUND(I97*H97,2)</f>
        <v>0</v>
      </c>
      <c r="BL97" s="20" t="s">
        <v>279</v>
      </c>
      <c r="BM97" s="227" t="s">
        <v>186</v>
      </c>
    </row>
    <row r="98" s="2" customFormat="1" ht="16.5" customHeight="1">
      <c r="A98" s="41"/>
      <c r="B98" s="42"/>
      <c r="C98" s="216" t="s">
        <v>74</v>
      </c>
      <c r="D98" s="216" t="s">
        <v>182</v>
      </c>
      <c r="E98" s="217" t="s">
        <v>1573</v>
      </c>
      <c r="F98" s="218" t="s">
        <v>1574</v>
      </c>
      <c r="G98" s="219" t="s">
        <v>350</v>
      </c>
      <c r="H98" s="220">
        <v>1</v>
      </c>
      <c r="I98" s="221"/>
      <c r="J98" s="222">
        <f>ROUND(I98*H98,2)</f>
        <v>0</v>
      </c>
      <c r="K98" s="218" t="s">
        <v>1570</v>
      </c>
      <c r="L98" s="47"/>
      <c r="M98" s="223" t="s">
        <v>19</v>
      </c>
      <c r="N98" s="224" t="s">
        <v>45</v>
      </c>
      <c r="O98" s="87"/>
      <c r="P98" s="225">
        <f>O98*H98</f>
        <v>0</v>
      </c>
      <c r="Q98" s="225">
        <v>0</v>
      </c>
      <c r="R98" s="225">
        <f>Q98*H98</f>
        <v>0</v>
      </c>
      <c r="S98" s="225">
        <v>0</v>
      </c>
      <c r="T98" s="226">
        <f>S98*H98</f>
        <v>0</v>
      </c>
      <c r="U98" s="41"/>
      <c r="V98" s="41"/>
      <c r="W98" s="41"/>
      <c r="X98" s="41"/>
      <c r="Y98" s="41"/>
      <c r="Z98" s="41"/>
      <c r="AA98" s="41"/>
      <c r="AB98" s="41"/>
      <c r="AC98" s="41"/>
      <c r="AD98" s="41"/>
      <c r="AE98" s="41"/>
      <c r="AR98" s="227" t="s">
        <v>279</v>
      </c>
      <c r="AT98" s="227" t="s">
        <v>182</v>
      </c>
      <c r="AU98" s="227" t="s">
        <v>81</v>
      </c>
      <c r="AY98" s="20" t="s">
        <v>180</v>
      </c>
      <c r="BE98" s="228">
        <f>IF(N98="základní",J98,0)</f>
        <v>0</v>
      </c>
      <c r="BF98" s="228">
        <f>IF(N98="snížená",J98,0)</f>
        <v>0</v>
      </c>
      <c r="BG98" s="228">
        <f>IF(N98="zákl. přenesená",J98,0)</f>
        <v>0</v>
      </c>
      <c r="BH98" s="228">
        <f>IF(N98="sníž. přenesená",J98,0)</f>
        <v>0</v>
      </c>
      <c r="BI98" s="228">
        <f>IF(N98="nulová",J98,0)</f>
        <v>0</v>
      </c>
      <c r="BJ98" s="20" t="s">
        <v>81</v>
      </c>
      <c r="BK98" s="228">
        <f>ROUND(I98*H98,2)</f>
        <v>0</v>
      </c>
      <c r="BL98" s="20" t="s">
        <v>279</v>
      </c>
      <c r="BM98" s="227" t="s">
        <v>214</v>
      </c>
    </row>
    <row r="99" s="2" customFormat="1" ht="16.5" customHeight="1">
      <c r="A99" s="41"/>
      <c r="B99" s="42"/>
      <c r="C99" s="216" t="s">
        <v>74</v>
      </c>
      <c r="D99" s="216" t="s">
        <v>182</v>
      </c>
      <c r="E99" s="217" t="s">
        <v>1579</v>
      </c>
      <c r="F99" s="218" t="s">
        <v>1580</v>
      </c>
      <c r="G99" s="219" t="s">
        <v>350</v>
      </c>
      <c r="H99" s="220">
        <v>0.5</v>
      </c>
      <c r="I99" s="221"/>
      <c r="J99" s="222">
        <f>ROUND(I99*H99,2)</f>
        <v>0</v>
      </c>
      <c r="K99" s="218" t="s">
        <v>1501</v>
      </c>
      <c r="L99" s="47"/>
      <c r="M99" s="223" t="s">
        <v>19</v>
      </c>
      <c r="N99" s="224" t="s">
        <v>45</v>
      </c>
      <c r="O99" s="87"/>
      <c r="P99" s="225">
        <f>O99*H99</f>
        <v>0</v>
      </c>
      <c r="Q99" s="225">
        <v>0</v>
      </c>
      <c r="R99" s="225">
        <f>Q99*H99</f>
        <v>0</v>
      </c>
      <c r="S99" s="225">
        <v>0</v>
      </c>
      <c r="T99" s="226">
        <f>S99*H99</f>
        <v>0</v>
      </c>
      <c r="U99" s="41"/>
      <c r="V99" s="41"/>
      <c r="W99" s="41"/>
      <c r="X99" s="41"/>
      <c r="Y99" s="41"/>
      <c r="Z99" s="41"/>
      <c r="AA99" s="41"/>
      <c r="AB99" s="41"/>
      <c r="AC99" s="41"/>
      <c r="AD99" s="41"/>
      <c r="AE99" s="41"/>
      <c r="AR99" s="227" t="s">
        <v>279</v>
      </c>
      <c r="AT99" s="227" t="s">
        <v>182</v>
      </c>
      <c r="AU99" s="227" t="s">
        <v>81</v>
      </c>
      <c r="AY99" s="20" t="s">
        <v>180</v>
      </c>
      <c r="BE99" s="228">
        <f>IF(N99="základní",J99,0)</f>
        <v>0</v>
      </c>
      <c r="BF99" s="228">
        <f>IF(N99="snížená",J99,0)</f>
        <v>0</v>
      </c>
      <c r="BG99" s="228">
        <f>IF(N99="zákl. přenesená",J99,0)</f>
        <v>0</v>
      </c>
      <c r="BH99" s="228">
        <f>IF(N99="sníž. přenesená",J99,0)</f>
        <v>0</v>
      </c>
      <c r="BI99" s="228">
        <f>IF(N99="nulová",J99,0)</f>
        <v>0</v>
      </c>
      <c r="BJ99" s="20" t="s">
        <v>81</v>
      </c>
      <c r="BK99" s="228">
        <f>ROUND(I99*H99,2)</f>
        <v>0</v>
      </c>
      <c r="BL99" s="20" t="s">
        <v>279</v>
      </c>
      <c r="BM99" s="227" t="s">
        <v>228</v>
      </c>
    </row>
    <row r="100" s="2" customFormat="1" ht="16.5" customHeight="1">
      <c r="A100" s="41"/>
      <c r="B100" s="42"/>
      <c r="C100" s="216" t="s">
        <v>74</v>
      </c>
      <c r="D100" s="216" t="s">
        <v>182</v>
      </c>
      <c r="E100" s="217" t="s">
        <v>1583</v>
      </c>
      <c r="F100" s="218" t="s">
        <v>1584</v>
      </c>
      <c r="G100" s="219" t="s">
        <v>386</v>
      </c>
      <c r="H100" s="220">
        <v>1</v>
      </c>
      <c r="I100" s="221"/>
      <c r="J100" s="222">
        <f>ROUND(I100*H100,2)</f>
        <v>0</v>
      </c>
      <c r="K100" s="218" t="s">
        <v>1570</v>
      </c>
      <c r="L100" s="47"/>
      <c r="M100" s="223" t="s">
        <v>19</v>
      </c>
      <c r="N100" s="224" t="s">
        <v>45</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279</v>
      </c>
      <c r="AT100" s="227" t="s">
        <v>182</v>
      </c>
      <c r="AU100" s="227" t="s">
        <v>81</v>
      </c>
      <c r="AY100" s="20" t="s">
        <v>180</v>
      </c>
      <c r="BE100" s="228">
        <f>IF(N100="základní",J100,0)</f>
        <v>0</v>
      </c>
      <c r="BF100" s="228">
        <f>IF(N100="snížená",J100,0)</f>
        <v>0</v>
      </c>
      <c r="BG100" s="228">
        <f>IF(N100="zákl. přenesená",J100,0)</f>
        <v>0</v>
      </c>
      <c r="BH100" s="228">
        <f>IF(N100="sníž. přenesená",J100,0)</f>
        <v>0</v>
      </c>
      <c r="BI100" s="228">
        <f>IF(N100="nulová",J100,0)</f>
        <v>0</v>
      </c>
      <c r="BJ100" s="20" t="s">
        <v>81</v>
      </c>
      <c r="BK100" s="228">
        <f>ROUND(I100*H100,2)</f>
        <v>0</v>
      </c>
      <c r="BL100" s="20" t="s">
        <v>279</v>
      </c>
      <c r="BM100" s="227" t="s">
        <v>243</v>
      </c>
    </row>
    <row r="101" s="2" customFormat="1" ht="16.5" customHeight="1">
      <c r="A101" s="41"/>
      <c r="B101" s="42"/>
      <c r="C101" s="216" t="s">
        <v>74</v>
      </c>
      <c r="D101" s="216" t="s">
        <v>182</v>
      </c>
      <c r="E101" s="217" t="s">
        <v>1589</v>
      </c>
      <c r="F101" s="218" t="s">
        <v>1590</v>
      </c>
      <c r="G101" s="219" t="s">
        <v>350</v>
      </c>
      <c r="H101" s="220">
        <v>3.5</v>
      </c>
      <c r="I101" s="221"/>
      <c r="J101" s="222">
        <f>ROUND(I101*H101,2)</f>
        <v>0</v>
      </c>
      <c r="K101" s="218" t="s">
        <v>1570</v>
      </c>
      <c r="L101" s="47"/>
      <c r="M101" s="223" t="s">
        <v>19</v>
      </c>
      <c r="N101" s="224" t="s">
        <v>45</v>
      </c>
      <c r="O101" s="87"/>
      <c r="P101" s="225">
        <f>O101*H101</f>
        <v>0</v>
      </c>
      <c r="Q101" s="225">
        <v>0</v>
      </c>
      <c r="R101" s="225">
        <f>Q101*H101</f>
        <v>0</v>
      </c>
      <c r="S101" s="225">
        <v>0</v>
      </c>
      <c r="T101" s="226">
        <f>S101*H101</f>
        <v>0</v>
      </c>
      <c r="U101" s="41"/>
      <c r="V101" s="41"/>
      <c r="W101" s="41"/>
      <c r="X101" s="41"/>
      <c r="Y101" s="41"/>
      <c r="Z101" s="41"/>
      <c r="AA101" s="41"/>
      <c r="AB101" s="41"/>
      <c r="AC101" s="41"/>
      <c r="AD101" s="41"/>
      <c r="AE101" s="41"/>
      <c r="AR101" s="227" t="s">
        <v>279</v>
      </c>
      <c r="AT101" s="227" t="s">
        <v>182</v>
      </c>
      <c r="AU101" s="227" t="s">
        <v>81</v>
      </c>
      <c r="AY101" s="20" t="s">
        <v>180</v>
      </c>
      <c r="BE101" s="228">
        <f>IF(N101="základní",J101,0)</f>
        <v>0</v>
      </c>
      <c r="BF101" s="228">
        <f>IF(N101="snížená",J101,0)</f>
        <v>0</v>
      </c>
      <c r="BG101" s="228">
        <f>IF(N101="zákl. přenesená",J101,0)</f>
        <v>0</v>
      </c>
      <c r="BH101" s="228">
        <f>IF(N101="sníž. přenesená",J101,0)</f>
        <v>0</v>
      </c>
      <c r="BI101" s="228">
        <f>IF(N101="nulová",J101,0)</f>
        <v>0</v>
      </c>
      <c r="BJ101" s="20" t="s">
        <v>81</v>
      </c>
      <c r="BK101" s="228">
        <f>ROUND(I101*H101,2)</f>
        <v>0</v>
      </c>
      <c r="BL101" s="20" t="s">
        <v>279</v>
      </c>
      <c r="BM101" s="227" t="s">
        <v>8</v>
      </c>
    </row>
    <row r="102" s="12" customFormat="1" ht="25.92" customHeight="1">
      <c r="A102" s="12"/>
      <c r="B102" s="200"/>
      <c r="C102" s="201"/>
      <c r="D102" s="202" t="s">
        <v>73</v>
      </c>
      <c r="E102" s="203" t="s">
        <v>632</v>
      </c>
      <c r="F102" s="203" t="s">
        <v>1595</v>
      </c>
      <c r="G102" s="201"/>
      <c r="H102" s="201"/>
      <c r="I102" s="204"/>
      <c r="J102" s="205">
        <f>BK102</f>
        <v>0</v>
      </c>
      <c r="K102" s="201"/>
      <c r="L102" s="206"/>
      <c r="M102" s="207"/>
      <c r="N102" s="208"/>
      <c r="O102" s="208"/>
      <c r="P102" s="209">
        <f>SUM(P103:P107)</f>
        <v>0</v>
      </c>
      <c r="Q102" s="208"/>
      <c r="R102" s="209">
        <f>SUM(R103:R107)</f>
        <v>0</v>
      </c>
      <c r="S102" s="208"/>
      <c r="T102" s="210">
        <f>SUM(T103:T107)</f>
        <v>0</v>
      </c>
      <c r="U102" s="12"/>
      <c r="V102" s="12"/>
      <c r="W102" s="12"/>
      <c r="X102" s="12"/>
      <c r="Y102" s="12"/>
      <c r="Z102" s="12"/>
      <c r="AA102" s="12"/>
      <c r="AB102" s="12"/>
      <c r="AC102" s="12"/>
      <c r="AD102" s="12"/>
      <c r="AE102" s="12"/>
      <c r="AR102" s="211" t="s">
        <v>83</v>
      </c>
      <c r="AT102" s="212" t="s">
        <v>73</v>
      </c>
      <c r="AU102" s="212" t="s">
        <v>74</v>
      </c>
      <c r="AY102" s="211" t="s">
        <v>180</v>
      </c>
      <c r="BK102" s="213">
        <f>SUM(BK103:BK107)</f>
        <v>0</v>
      </c>
    </row>
    <row r="103" s="2" customFormat="1" ht="16.5" customHeight="1">
      <c r="A103" s="41"/>
      <c r="B103" s="42"/>
      <c r="C103" s="216" t="s">
        <v>74</v>
      </c>
      <c r="D103" s="216" t="s">
        <v>182</v>
      </c>
      <c r="E103" s="217" t="s">
        <v>1621</v>
      </c>
      <c r="F103" s="218" t="s">
        <v>1622</v>
      </c>
      <c r="G103" s="219" t="s">
        <v>350</v>
      </c>
      <c r="H103" s="220">
        <v>4.5</v>
      </c>
      <c r="I103" s="221"/>
      <c r="J103" s="222">
        <f>ROUND(I103*H103,2)</f>
        <v>0</v>
      </c>
      <c r="K103" s="218" t="s">
        <v>1570</v>
      </c>
      <c r="L103" s="47"/>
      <c r="M103" s="223" t="s">
        <v>19</v>
      </c>
      <c r="N103" s="224" t="s">
        <v>45</v>
      </c>
      <c r="O103" s="87"/>
      <c r="P103" s="225">
        <f>O103*H103</f>
        <v>0</v>
      </c>
      <c r="Q103" s="225">
        <v>0</v>
      </c>
      <c r="R103" s="225">
        <f>Q103*H103</f>
        <v>0</v>
      </c>
      <c r="S103" s="225">
        <v>0</v>
      </c>
      <c r="T103" s="226">
        <f>S103*H103</f>
        <v>0</v>
      </c>
      <c r="U103" s="41"/>
      <c r="V103" s="41"/>
      <c r="W103" s="41"/>
      <c r="X103" s="41"/>
      <c r="Y103" s="41"/>
      <c r="Z103" s="41"/>
      <c r="AA103" s="41"/>
      <c r="AB103" s="41"/>
      <c r="AC103" s="41"/>
      <c r="AD103" s="41"/>
      <c r="AE103" s="41"/>
      <c r="AR103" s="227" t="s">
        <v>279</v>
      </c>
      <c r="AT103" s="227" t="s">
        <v>182</v>
      </c>
      <c r="AU103" s="227" t="s">
        <v>81</v>
      </c>
      <c r="AY103" s="20" t="s">
        <v>180</v>
      </c>
      <c r="BE103" s="228">
        <f>IF(N103="základní",J103,0)</f>
        <v>0</v>
      </c>
      <c r="BF103" s="228">
        <f>IF(N103="snížená",J103,0)</f>
        <v>0</v>
      </c>
      <c r="BG103" s="228">
        <f>IF(N103="zákl. přenesená",J103,0)</f>
        <v>0</v>
      </c>
      <c r="BH103" s="228">
        <f>IF(N103="sníž. přenesená",J103,0)</f>
        <v>0</v>
      </c>
      <c r="BI103" s="228">
        <f>IF(N103="nulová",J103,0)</f>
        <v>0</v>
      </c>
      <c r="BJ103" s="20" t="s">
        <v>81</v>
      </c>
      <c r="BK103" s="228">
        <f>ROUND(I103*H103,2)</f>
        <v>0</v>
      </c>
      <c r="BL103" s="20" t="s">
        <v>279</v>
      </c>
      <c r="BM103" s="227" t="s">
        <v>268</v>
      </c>
    </row>
    <row r="104" s="2" customFormat="1" ht="16.5" customHeight="1">
      <c r="A104" s="41"/>
      <c r="B104" s="42"/>
      <c r="C104" s="216" t="s">
        <v>74</v>
      </c>
      <c r="D104" s="216" t="s">
        <v>182</v>
      </c>
      <c r="E104" s="217" t="s">
        <v>1623</v>
      </c>
      <c r="F104" s="218" t="s">
        <v>1624</v>
      </c>
      <c r="G104" s="219" t="s">
        <v>350</v>
      </c>
      <c r="H104" s="220">
        <v>4.5</v>
      </c>
      <c r="I104" s="221"/>
      <c r="J104" s="222">
        <f>ROUND(I104*H104,2)</f>
        <v>0</v>
      </c>
      <c r="K104" s="218" t="s">
        <v>1570</v>
      </c>
      <c r="L104" s="47"/>
      <c r="M104" s="223" t="s">
        <v>19</v>
      </c>
      <c r="N104" s="224" t="s">
        <v>45</v>
      </c>
      <c r="O104" s="87"/>
      <c r="P104" s="225">
        <f>O104*H104</f>
        <v>0</v>
      </c>
      <c r="Q104" s="225">
        <v>0</v>
      </c>
      <c r="R104" s="225">
        <f>Q104*H104</f>
        <v>0</v>
      </c>
      <c r="S104" s="225">
        <v>0</v>
      </c>
      <c r="T104" s="226">
        <f>S104*H104</f>
        <v>0</v>
      </c>
      <c r="U104" s="41"/>
      <c r="V104" s="41"/>
      <c r="W104" s="41"/>
      <c r="X104" s="41"/>
      <c r="Y104" s="41"/>
      <c r="Z104" s="41"/>
      <c r="AA104" s="41"/>
      <c r="AB104" s="41"/>
      <c r="AC104" s="41"/>
      <c r="AD104" s="41"/>
      <c r="AE104" s="41"/>
      <c r="AR104" s="227" t="s">
        <v>279</v>
      </c>
      <c r="AT104" s="227" t="s">
        <v>182</v>
      </c>
      <c r="AU104" s="227" t="s">
        <v>81</v>
      </c>
      <c r="AY104" s="20" t="s">
        <v>180</v>
      </c>
      <c r="BE104" s="228">
        <f>IF(N104="základní",J104,0)</f>
        <v>0</v>
      </c>
      <c r="BF104" s="228">
        <f>IF(N104="snížená",J104,0)</f>
        <v>0</v>
      </c>
      <c r="BG104" s="228">
        <f>IF(N104="zákl. přenesená",J104,0)</f>
        <v>0</v>
      </c>
      <c r="BH104" s="228">
        <f>IF(N104="sníž. přenesená",J104,0)</f>
        <v>0</v>
      </c>
      <c r="BI104" s="228">
        <f>IF(N104="nulová",J104,0)</f>
        <v>0</v>
      </c>
      <c r="BJ104" s="20" t="s">
        <v>81</v>
      </c>
      <c r="BK104" s="228">
        <f>ROUND(I104*H104,2)</f>
        <v>0</v>
      </c>
      <c r="BL104" s="20" t="s">
        <v>279</v>
      </c>
      <c r="BM104" s="227" t="s">
        <v>279</v>
      </c>
    </row>
    <row r="105" s="2" customFormat="1" ht="16.5" customHeight="1">
      <c r="A105" s="41"/>
      <c r="B105" s="42"/>
      <c r="C105" s="216" t="s">
        <v>74</v>
      </c>
      <c r="D105" s="216" t="s">
        <v>182</v>
      </c>
      <c r="E105" s="217" t="s">
        <v>2675</v>
      </c>
      <c r="F105" s="218" t="s">
        <v>2676</v>
      </c>
      <c r="G105" s="219" t="s">
        <v>2677</v>
      </c>
      <c r="H105" s="220">
        <v>1</v>
      </c>
      <c r="I105" s="221"/>
      <c r="J105" s="222">
        <f>ROUND(I105*H105,2)</f>
        <v>0</v>
      </c>
      <c r="K105" s="218" t="s">
        <v>1570</v>
      </c>
      <c r="L105" s="47"/>
      <c r="M105" s="223" t="s">
        <v>19</v>
      </c>
      <c r="N105" s="224" t="s">
        <v>45</v>
      </c>
      <c r="O105" s="87"/>
      <c r="P105" s="225">
        <f>O105*H105</f>
        <v>0</v>
      </c>
      <c r="Q105" s="225">
        <v>0</v>
      </c>
      <c r="R105" s="225">
        <f>Q105*H105</f>
        <v>0</v>
      </c>
      <c r="S105" s="225">
        <v>0</v>
      </c>
      <c r="T105" s="226">
        <f>S105*H105</f>
        <v>0</v>
      </c>
      <c r="U105" s="41"/>
      <c r="V105" s="41"/>
      <c r="W105" s="41"/>
      <c r="X105" s="41"/>
      <c r="Y105" s="41"/>
      <c r="Z105" s="41"/>
      <c r="AA105" s="41"/>
      <c r="AB105" s="41"/>
      <c r="AC105" s="41"/>
      <c r="AD105" s="41"/>
      <c r="AE105" s="41"/>
      <c r="AR105" s="227" t="s">
        <v>279</v>
      </c>
      <c r="AT105" s="227" t="s">
        <v>182</v>
      </c>
      <c r="AU105" s="227" t="s">
        <v>81</v>
      </c>
      <c r="AY105" s="20" t="s">
        <v>180</v>
      </c>
      <c r="BE105" s="228">
        <f>IF(N105="základní",J105,0)</f>
        <v>0</v>
      </c>
      <c r="BF105" s="228">
        <f>IF(N105="snížená",J105,0)</f>
        <v>0</v>
      </c>
      <c r="BG105" s="228">
        <f>IF(N105="zákl. přenesená",J105,0)</f>
        <v>0</v>
      </c>
      <c r="BH105" s="228">
        <f>IF(N105="sníž. přenesená",J105,0)</f>
        <v>0</v>
      </c>
      <c r="BI105" s="228">
        <f>IF(N105="nulová",J105,0)</f>
        <v>0</v>
      </c>
      <c r="BJ105" s="20" t="s">
        <v>81</v>
      </c>
      <c r="BK105" s="228">
        <f>ROUND(I105*H105,2)</f>
        <v>0</v>
      </c>
      <c r="BL105" s="20" t="s">
        <v>279</v>
      </c>
      <c r="BM105" s="227" t="s">
        <v>294</v>
      </c>
    </row>
    <row r="106" s="2" customFormat="1" ht="16.5" customHeight="1">
      <c r="A106" s="41"/>
      <c r="B106" s="42"/>
      <c r="C106" s="216" t="s">
        <v>74</v>
      </c>
      <c r="D106" s="216" t="s">
        <v>182</v>
      </c>
      <c r="E106" s="217" t="s">
        <v>1596</v>
      </c>
      <c r="F106" s="218" t="s">
        <v>1597</v>
      </c>
      <c r="G106" s="219" t="s">
        <v>350</v>
      </c>
      <c r="H106" s="220">
        <v>4.5</v>
      </c>
      <c r="I106" s="221"/>
      <c r="J106" s="222">
        <f>ROUND(I106*H106,2)</f>
        <v>0</v>
      </c>
      <c r="K106" s="218" t="s">
        <v>1570</v>
      </c>
      <c r="L106" s="47"/>
      <c r="M106" s="223" t="s">
        <v>19</v>
      </c>
      <c r="N106" s="224" t="s">
        <v>45</v>
      </c>
      <c r="O106" s="87"/>
      <c r="P106" s="225">
        <f>O106*H106</f>
        <v>0</v>
      </c>
      <c r="Q106" s="225">
        <v>0</v>
      </c>
      <c r="R106" s="225">
        <f>Q106*H106</f>
        <v>0</v>
      </c>
      <c r="S106" s="225">
        <v>0</v>
      </c>
      <c r="T106" s="226">
        <f>S106*H106</f>
        <v>0</v>
      </c>
      <c r="U106" s="41"/>
      <c r="V106" s="41"/>
      <c r="W106" s="41"/>
      <c r="X106" s="41"/>
      <c r="Y106" s="41"/>
      <c r="Z106" s="41"/>
      <c r="AA106" s="41"/>
      <c r="AB106" s="41"/>
      <c r="AC106" s="41"/>
      <c r="AD106" s="41"/>
      <c r="AE106" s="41"/>
      <c r="AR106" s="227" t="s">
        <v>279</v>
      </c>
      <c r="AT106" s="227" t="s">
        <v>182</v>
      </c>
      <c r="AU106" s="227" t="s">
        <v>81</v>
      </c>
      <c r="AY106" s="20" t="s">
        <v>180</v>
      </c>
      <c r="BE106" s="228">
        <f>IF(N106="základní",J106,0)</f>
        <v>0</v>
      </c>
      <c r="BF106" s="228">
        <f>IF(N106="snížená",J106,0)</f>
        <v>0</v>
      </c>
      <c r="BG106" s="228">
        <f>IF(N106="zákl. přenesená",J106,0)</f>
        <v>0</v>
      </c>
      <c r="BH106" s="228">
        <f>IF(N106="sníž. přenesená",J106,0)</f>
        <v>0</v>
      </c>
      <c r="BI106" s="228">
        <f>IF(N106="nulová",J106,0)</f>
        <v>0</v>
      </c>
      <c r="BJ106" s="20" t="s">
        <v>81</v>
      </c>
      <c r="BK106" s="228">
        <f>ROUND(I106*H106,2)</f>
        <v>0</v>
      </c>
      <c r="BL106" s="20" t="s">
        <v>279</v>
      </c>
      <c r="BM106" s="227" t="s">
        <v>308</v>
      </c>
    </row>
    <row r="107" s="2" customFormat="1" ht="16.5" customHeight="1">
      <c r="A107" s="41"/>
      <c r="B107" s="42"/>
      <c r="C107" s="216" t="s">
        <v>74</v>
      </c>
      <c r="D107" s="216" t="s">
        <v>182</v>
      </c>
      <c r="E107" s="217" t="s">
        <v>1602</v>
      </c>
      <c r="F107" s="218" t="s">
        <v>2678</v>
      </c>
      <c r="G107" s="219" t="s">
        <v>350</v>
      </c>
      <c r="H107" s="220">
        <v>4.5</v>
      </c>
      <c r="I107" s="221"/>
      <c r="J107" s="222">
        <f>ROUND(I107*H107,2)</f>
        <v>0</v>
      </c>
      <c r="K107" s="218" t="s">
        <v>1501</v>
      </c>
      <c r="L107" s="47"/>
      <c r="M107" s="223" t="s">
        <v>19</v>
      </c>
      <c r="N107" s="224" t="s">
        <v>45</v>
      </c>
      <c r="O107" s="87"/>
      <c r="P107" s="225">
        <f>O107*H107</f>
        <v>0</v>
      </c>
      <c r="Q107" s="225">
        <v>0</v>
      </c>
      <c r="R107" s="225">
        <f>Q107*H107</f>
        <v>0</v>
      </c>
      <c r="S107" s="225">
        <v>0</v>
      </c>
      <c r="T107" s="226">
        <f>S107*H107</f>
        <v>0</v>
      </c>
      <c r="U107" s="41"/>
      <c r="V107" s="41"/>
      <c r="W107" s="41"/>
      <c r="X107" s="41"/>
      <c r="Y107" s="41"/>
      <c r="Z107" s="41"/>
      <c r="AA107" s="41"/>
      <c r="AB107" s="41"/>
      <c r="AC107" s="41"/>
      <c r="AD107" s="41"/>
      <c r="AE107" s="41"/>
      <c r="AR107" s="227" t="s">
        <v>279</v>
      </c>
      <c r="AT107" s="227" t="s">
        <v>182</v>
      </c>
      <c r="AU107" s="227" t="s">
        <v>81</v>
      </c>
      <c r="AY107" s="20" t="s">
        <v>180</v>
      </c>
      <c r="BE107" s="228">
        <f>IF(N107="základní",J107,0)</f>
        <v>0</v>
      </c>
      <c r="BF107" s="228">
        <f>IF(N107="snížená",J107,0)</f>
        <v>0</v>
      </c>
      <c r="BG107" s="228">
        <f>IF(N107="zákl. přenesená",J107,0)</f>
        <v>0</v>
      </c>
      <c r="BH107" s="228">
        <f>IF(N107="sníž. přenesená",J107,0)</f>
        <v>0</v>
      </c>
      <c r="BI107" s="228">
        <f>IF(N107="nulová",J107,0)</f>
        <v>0</v>
      </c>
      <c r="BJ107" s="20" t="s">
        <v>81</v>
      </c>
      <c r="BK107" s="228">
        <f>ROUND(I107*H107,2)</f>
        <v>0</v>
      </c>
      <c r="BL107" s="20" t="s">
        <v>279</v>
      </c>
      <c r="BM107" s="227" t="s">
        <v>329</v>
      </c>
    </row>
    <row r="108" s="12" customFormat="1" ht="25.92" customHeight="1">
      <c r="A108" s="12"/>
      <c r="B108" s="200"/>
      <c r="C108" s="201"/>
      <c r="D108" s="202" t="s">
        <v>73</v>
      </c>
      <c r="E108" s="203" t="s">
        <v>1625</v>
      </c>
      <c r="F108" s="203" t="s">
        <v>1626</v>
      </c>
      <c r="G108" s="201"/>
      <c r="H108" s="201"/>
      <c r="I108" s="204"/>
      <c r="J108" s="205">
        <f>BK108</f>
        <v>0</v>
      </c>
      <c r="K108" s="201"/>
      <c r="L108" s="206"/>
      <c r="M108" s="207"/>
      <c r="N108" s="208"/>
      <c r="O108" s="208"/>
      <c r="P108" s="209">
        <f>SUM(P109:P119)</f>
        <v>0</v>
      </c>
      <c r="Q108" s="208"/>
      <c r="R108" s="209">
        <f>SUM(R109:R119)</f>
        <v>0</v>
      </c>
      <c r="S108" s="208"/>
      <c r="T108" s="210">
        <f>SUM(T109:T119)</f>
        <v>0</v>
      </c>
      <c r="U108" s="12"/>
      <c r="V108" s="12"/>
      <c r="W108" s="12"/>
      <c r="X108" s="12"/>
      <c r="Y108" s="12"/>
      <c r="Z108" s="12"/>
      <c r="AA108" s="12"/>
      <c r="AB108" s="12"/>
      <c r="AC108" s="12"/>
      <c r="AD108" s="12"/>
      <c r="AE108" s="12"/>
      <c r="AR108" s="211" t="s">
        <v>83</v>
      </c>
      <c r="AT108" s="212" t="s">
        <v>73</v>
      </c>
      <c r="AU108" s="212" t="s">
        <v>74</v>
      </c>
      <c r="AY108" s="211" t="s">
        <v>180</v>
      </c>
      <c r="BK108" s="213">
        <f>SUM(BK109:BK119)</f>
        <v>0</v>
      </c>
    </row>
    <row r="109" s="2" customFormat="1" ht="16.5" customHeight="1">
      <c r="A109" s="41"/>
      <c r="B109" s="42"/>
      <c r="C109" s="216" t="s">
        <v>74</v>
      </c>
      <c r="D109" s="216" t="s">
        <v>182</v>
      </c>
      <c r="E109" s="217" t="s">
        <v>1627</v>
      </c>
      <c r="F109" s="218" t="s">
        <v>2679</v>
      </c>
      <c r="G109" s="219" t="s">
        <v>1629</v>
      </c>
      <c r="H109" s="220">
        <v>1</v>
      </c>
      <c r="I109" s="221"/>
      <c r="J109" s="222">
        <f>ROUND(I109*H109,2)</f>
        <v>0</v>
      </c>
      <c r="K109" s="218" t="s">
        <v>1570</v>
      </c>
      <c r="L109" s="47"/>
      <c r="M109" s="223" t="s">
        <v>19</v>
      </c>
      <c r="N109" s="224" t="s">
        <v>45</v>
      </c>
      <c r="O109" s="87"/>
      <c r="P109" s="225">
        <f>O109*H109</f>
        <v>0</v>
      </c>
      <c r="Q109" s="225">
        <v>0</v>
      </c>
      <c r="R109" s="225">
        <f>Q109*H109</f>
        <v>0</v>
      </c>
      <c r="S109" s="225">
        <v>0</v>
      </c>
      <c r="T109" s="226">
        <f>S109*H109</f>
        <v>0</v>
      </c>
      <c r="U109" s="41"/>
      <c r="V109" s="41"/>
      <c r="W109" s="41"/>
      <c r="X109" s="41"/>
      <c r="Y109" s="41"/>
      <c r="Z109" s="41"/>
      <c r="AA109" s="41"/>
      <c r="AB109" s="41"/>
      <c r="AC109" s="41"/>
      <c r="AD109" s="41"/>
      <c r="AE109" s="41"/>
      <c r="AR109" s="227" t="s">
        <v>279</v>
      </c>
      <c r="AT109" s="227" t="s">
        <v>182</v>
      </c>
      <c r="AU109" s="227" t="s">
        <v>81</v>
      </c>
      <c r="AY109" s="20" t="s">
        <v>180</v>
      </c>
      <c r="BE109" s="228">
        <f>IF(N109="základní",J109,0)</f>
        <v>0</v>
      </c>
      <c r="BF109" s="228">
        <f>IF(N109="snížená",J109,0)</f>
        <v>0</v>
      </c>
      <c r="BG109" s="228">
        <f>IF(N109="zákl. přenesená",J109,0)</f>
        <v>0</v>
      </c>
      <c r="BH109" s="228">
        <f>IF(N109="sníž. přenesená",J109,0)</f>
        <v>0</v>
      </c>
      <c r="BI109" s="228">
        <f>IF(N109="nulová",J109,0)</f>
        <v>0</v>
      </c>
      <c r="BJ109" s="20" t="s">
        <v>81</v>
      </c>
      <c r="BK109" s="228">
        <f>ROUND(I109*H109,2)</f>
        <v>0</v>
      </c>
      <c r="BL109" s="20" t="s">
        <v>279</v>
      </c>
      <c r="BM109" s="227" t="s">
        <v>340</v>
      </c>
    </row>
    <row r="110" s="2" customFormat="1" ht="16.5" customHeight="1">
      <c r="A110" s="41"/>
      <c r="B110" s="42"/>
      <c r="C110" s="216" t="s">
        <v>74</v>
      </c>
      <c r="D110" s="216" t="s">
        <v>182</v>
      </c>
      <c r="E110" s="217" t="s">
        <v>1630</v>
      </c>
      <c r="F110" s="218" t="s">
        <v>1631</v>
      </c>
      <c r="G110" s="219" t="s">
        <v>1629</v>
      </c>
      <c r="H110" s="220">
        <v>1</v>
      </c>
      <c r="I110" s="221"/>
      <c r="J110" s="222">
        <f>ROUND(I110*H110,2)</f>
        <v>0</v>
      </c>
      <c r="K110" s="218" t="s">
        <v>1570</v>
      </c>
      <c r="L110" s="47"/>
      <c r="M110" s="223" t="s">
        <v>19</v>
      </c>
      <c r="N110" s="224" t="s">
        <v>45</v>
      </c>
      <c r="O110" s="87"/>
      <c r="P110" s="225">
        <f>O110*H110</f>
        <v>0</v>
      </c>
      <c r="Q110" s="225">
        <v>0</v>
      </c>
      <c r="R110" s="225">
        <f>Q110*H110</f>
        <v>0</v>
      </c>
      <c r="S110" s="225">
        <v>0</v>
      </c>
      <c r="T110" s="226">
        <f>S110*H110</f>
        <v>0</v>
      </c>
      <c r="U110" s="41"/>
      <c r="V110" s="41"/>
      <c r="W110" s="41"/>
      <c r="X110" s="41"/>
      <c r="Y110" s="41"/>
      <c r="Z110" s="41"/>
      <c r="AA110" s="41"/>
      <c r="AB110" s="41"/>
      <c r="AC110" s="41"/>
      <c r="AD110" s="41"/>
      <c r="AE110" s="41"/>
      <c r="AR110" s="227" t="s">
        <v>279</v>
      </c>
      <c r="AT110" s="227" t="s">
        <v>182</v>
      </c>
      <c r="AU110" s="227" t="s">
        <v>81</v>
      </c>
      <c r="AY110" s="20" t="s">
        <v>180</v>
      </c>
      <c r="BE110" s="228">
        <f>IF(N110="základní",J110,0)</f>
        <v>0</v>
      </c>
      <c r="BF110" s="228">
        <f>IF(N110="snížená",J110,0)</f>
        <v>0</v>
      </c>
      <c r="BG110" s="228">
        <f>IF(N110="zákl. přenesená",J110,0)</f>
        <v>0</v>
      </c>
      <c r="BH110" s="228">
        <f>IF(N110="sníž. přenesená",J110,0)</f>
        <v>0</v>
      </c>
      <c r="BI110" s="228">
        <f>IF(N110="nulová",J110,0)</f>
        <v>0</v>
      </c>
      <c r="BJ110" s="20" t="s">
        <v>81</v>
      </c>
      <c r="BK110" s="228">
        <f>ROUND(I110*H110,2)</f>
        <v>0</v>
      </c>
      <c r="BL110" s="20" t="s">
        <v>279</v>
      </c>
      <c r="BM110" s="227" t="s">
        <v>361</v>
      </c>
    </row>
    <row r="111" s="2" customFormat="1" ht="16.5" customHeight="1">
      <c r="A111" s="41"/>
      <c r="B111" s="42"/>
      <c r="C111" s="216" t="s">
        <v>74</v>
      </c>
      <c r="D111" s="216" t="s">
        <v>182</v>
      </c>
      <c r="E111" s="217" t="s">
        <v>1638</v>
      </c>
      <c r="F111" s="218" t="s">
        <v>2680</v>
      </c>
      <c r="G111" s="219" t="s">
        <v>1629</v>
      </c>
      <c r="H111" s="220">
        <v>3</v>
      </c>
      <c r="I111" s="221"/>
      <c r="J111" s="222">
        <f>ROUND(I111*H111,2)</f>
        <v>0</v>
      </c>
      <c r="K111" s="218" t="s">
        <v>1570</v>
      </c>
      <c r="L111" s="47"/>
      <c r="M111" s="223" t="s">
        <v>19</v>
      </c>
      <c r="N111" s="224" t="s">
        <v>45</v>
      </c>
      <c r="O111" s="87"/>
      <c r="P111" s="225">
        <f>O111*H111</f>
        <v>0</v>
      </c>
      <c r="Q111" s="225">
        <v>0</v>
      </c>
      <c r="R111" s="225">
        <f>Q111*H111</f>
        <v>0</v>
      </c>
      <c r="S111" s="225">
        <v>0</v>
      </c>
      <c r="T111" s="226">
        <f>S111*H111</f>
        <v>0</v>
      </c>
      <c r="U111" s="41"/>
      <c r="V111" s="41"/>
      <c r="W111" s="41"/>
      <c r="X111" s="41"/>
      <c r="Y111" s="41"/>
      <c r="Z111" s="41"/>
      <c r="AA111" s="41"/>
      <c r="AB111" s="41"/>
      <c r="AC111" s="41"/>
      <c r="AD111" s="41"/>
      <c r="AE111" s="41"/>
      <c r="AR111" s="227" t="s">
        <v>279</v>
      </c>
      <c r="AT111" s="227" t="s">
        <v>182</v>
      </c>
      <c r="AU111" s="227" t="s">
        <v>81</v>
      </c>
      <c r="AY111" s="20" t="s">
        <v>180</v>
      </c>
      <c r="BE111" s="228">
        <f>IF(N111="základní",J111,0)</f>
        <v>0</v>
      </c>
      <c r="BF111" s="228">
        <f>IF(N111="snížená",J111,0)</f>
        <v>0</v>
      </c>
      <c r="BG111" s="228">
        <f>IF(N111="zákl. přenesená",J111,0)</f>
        <v>0</v>
      </c>
      <c r="BH111" s="228">
        <f>IF(N111="sníž. přenesená",J111,0)</f>
        <v>0</v>
      </c>
      <c r="BI111" s="228">
        <f>IF(N111="nulová",J111,0)</f>
        <v>0</v>
      </c>
      <c r="BJ111" s="20" t="s">
        <v>81</v>
      </c>
      <c r="BK111" s="228">
        <f>ROUND(I111*H111,2)</f>
        <v>0</v>
      </c>
      <c r="BL111" s="20" t="s">
        <v>279</v>
      </c>
      <c r="BM111" s="227" t="s">
        <v>378</v>
      </c>
    </row>
    <row r="112" s="2" customFormat="1" ht="16.5" customHeight="1">
      <c r="A112" s="41"/>
      <c r="B112" s="42"/>
      <c r="C112" s="216" t="s">
        <v>74</v>
      </c>
      <c r="D112" s="216" t="s">
        <v>182</v>
      </c>
      <c r="E112" s="217" t="s">
        <v>1634</v>
      </c>
      <c r="F112" s="218" t="s">
        <v>2681</v>
      </c>
      <c r="G112" s="219" t="s">
        <v>386</v>
      </c>
      <c r="H112" s="220">
        <v>1</v>
      </c>
      <c r="I112" s="221"/>
      <c r="J112" s="222">
        <f>ROUND(I112*H112,2)</f>
        <v>0</v>
      </c>
      <c r="K112" s="218" t="s">
        <v>1570</v>
      </c>
      <c r="L112" s="47"/>
      <c r="M112" s="223" t="s">
        <v>19</v>
      </c>
      <c r="N112" s="224" t="s">
        <v>45</v>
      </c>
      <c r="O112" s="87"/>
      <c r="P112" s="225">
        <f>O112*H112</f>
        <v>0</v>
      </c>
      <c r="Q112" s="225">
        <v>0</v>
      </c>
      <c r="R112" s="225">
        <f>Q112*H112</f>
        <v>0</v>
      </c>
      <c r="S112" s="225">
        <v>0</v>
      </c>
      <c r="T112" s="226">
        <f>S112*H112</f>
        <v>0</v>
      </c>
      <c r="U112" s="41"/>
      <c r="V112" s="41"/>
      <c r="W112" s="41"/>
      <c r="X112" s="41"/>
      <c r="Y112" s="41"/>
      <c r="Z112" s="41"/>
      <c r="AA112" s="41"/>
      <c r="AB112" s="41"/>
      <c r="AC112" s="41"/>
      <c r="AD112" s="41"/>
      <c r="AE112" s="41"/>
      <c r="AR112" s="227" t="s">
        <v>279</v>
      </c>
      <c r="AT112" s="227" t="s">
        <v>182</v>
      </c>
      <c r="AU112" s="227" t="s">
        <v>81</v>
      </c>
      <c r="AY112" s="20" t="s">
        <v>180</v>
      </c>
      <c r="BE112" s="228">
        <f>IF(N112="základní",J112,0)</f>
        <v>0</v>
      </c>
      <c r="BF112" s="228">
        <f>IF(N112="snížená",J112,0)</f>
        <v>0</v>
      </c>
      <c r="BG112" s="228">
        <f>IF(N112="zákl. přenesená",J112,0)</f>
        <v>0</v>
      </c>
      <c r="BH112" s="228">
        <f>IF(N112="sníž. přenesená",J112,0)</f>
        <v>0</v>
      </c>
      <c r="BI112" s="228">
        <f>IF(N112="nulová",J112,0)</f>
        <v>0</v>
      </c>
      <c r="BJ112" s="20" t="s">
        <v>81</v>
      </c>
      <c r="BK112" s="228">
        <f>ROUND(I112*H112,2)</f>
        <v>0</v>
      </c>
      <c r="BL112" s="20" t="s">
        <v>279</v>
      </c>
      <c r="BM112" s="227" t="s">
        <v>389</v>
      </c>
    </row>
    <row r="113" s="2" customFormat="1">
      <c r="A113" s="41"/>
      <c r="B113" s="42"/>
      <c r="C113" s="43"/>
      <c r="D113" s="236" t="s">
        <v>672</v>
      </c>
      <c r="E113" s="43"/>
      <c r="F113" s="289" t="s">
        <v>1616</v>
      </c>
      <c r="G113" s="43"/>
      <c r="H113" s="43"/>
      <c r="I113" s="231"/>
      <c r="J113" s="43"/>
      <c r="K113" s="43"/>
      <c r="L113" s="47"/>
      <c r="M113" s="232"/>
      <c r="N113" s="233"/>
      <c r="O113" s="87"/>
      <c r="P113" s="87"/>
      <c r="Q113" s="87"/>
      <c r="R113" s="87"/>
      <c r="S113" s="87"/>
      <c r="T113" s="88"/>
      <c r="U113" s="41"/>
      <c r="V113" s="41"/>
      <c r="W113" s="41"/>
      <c r="X113" s="41"/>
      <c r="Y113" s="41"/>
      <c r="Z113" s="41"/>
      <c r="AA113" s="41"/>
      <c r="AB113" s="41"/>
      <c r="AC113" s="41"/>
      <c r="AD113" s="41"/>
      <c r="AE113" s="41"/>
      <c r="AT113" s="20" t="s">
        <v>672</v>
      </c>
      <c r="AU113" s="20" t="s">
        <v>81</v>
      </c>
    </row>
    <row r="114" s="2" customFormat="1" ht="16.5" customHeight="1">
      <c r="A114" s="41"/>
      <c r="B114" s="42"/>
      <c r="C114" s="216" t="s">
        <v>74</v>
      </c>
      <c r="D114" s="216" t="s">
        <v>182</v>
      </c>
      <c r="E114" s="217" t="s">
        <v>1636</v>
      </c>
      <c r="F114" s="218" t="s">
        <v>1637</v>
      </c>
      <c r="G114" s="219" t="s">
        <v>386</v>
      </c>
      <c r="H114" s="220">
        <v>1</v>
      </c>
      <c r="I114" s="221"/>
      <c r="J114" s="222">
        <f>ROUND(I114*H114,2)</f>
        <v>0</v>
      </c>
      <c r="K114" s="218" t="s">
        <v>1570</v>
      </c>
      <c r="L114" s="47"/>
      <c r="M114" s="223" t="s">
        <v>19</v>
      </c>
      <c r="N114" s="224" t="s">
        <v>45</v>
      </c>
      <c r="O114" s="87"/>
      <c r="P114" s="225">
        <f>O114*H114</f>
        <v>0</v>
      </c>
      <c r="Q114" s="225">
        <v>0</v>
      </c>
      <c r="R114" s="225">
        <f>Q114*H114</f>
        <v>0</v>
      </c>
      <c r="S114" s="225">
        <v>0</v>
      </c>
      <c r="T114" s="226">
        <f>S114*H114</f>
        <v>0</v>
      </c>
      <c r="U114" s="41"/>
      <c r="V114" s="41"/>
      <c r="W114" s="41"/>
      <c r="X114" s="41"/>
      <c r="Y114" s="41"/>
      <c r="Z114" s="41"/>
      <c r="AA114" s="41"/>
      <c r="AB114" s="41"/>
      <c r="AC114" s="41"/>
      <c r="AD114" s="41"/>
      <c r="AE114" s="41"/>
      <c r="AR114" s="227" t="s">
        <v>279</v>
      </c>
      <c r="AT114" s="227" t="s">
        <v>182</v>
      </c>
      <c r="AU114" s="227" t="s">
        <v>81</v>
      </c>
      <c r="AY114" s="20" t="s">
        <v>180</v>
      </c>
      <c r="BE114" s="228">
        <f>IF(N114="základní",J114,0)</f>
        <v>0</v>
      </c>
      <c r="BF114" s="228">
        <f>IF(N114="snížená",J114,0)</f>
        <v>0</v>
      </c>
      <c r="BG114" s="228">
        <f>IF(N114="zákl. přenesená",J114,0)</f>
        <v>0</v>
      </c>
      <c r="BH114" s="228">
        <f>IF(N114="sníž. přenesená",J114,0)</f>
        <v>0</v>
      </c>
      <c r="BI114" s="228">
        <f>IF(N114="nulová",J114,0)</f>
        <v>0</v>
      </c>
      <c r="BJ114" s="20" t="s">
        <v>81</v>
      </c>
      <c r="BK114" s="228">
        <f>ROUND(I114*H114,2)</f>
        <v>0</v>
      </c>
      <c r="BL114" s="20" t="s">
        <v>279</v>
      </c>
      <c r="BM114" s="227" t="s">
        <v>409</v>
      </c>
    </row>
    <row r="115" s="2" customFormat="1" ht="16.5" customHeight="1">
      <c r="A115" s="41"/>
      <c r="B115" s="42"/>
      <c r="C115" s="216" t="s">
        <v>74</v>
      </c>
      <c r="D115" s="216" t="s">
        <v>182</v>
      </c>
      <c r="E115" s="217" t="s">
        <v>1642</v>
      </c>
      <c r="F115" s="218" t="s">
        <v>1643</v>
      </c>
      <c r="G115" s="219" t="s">
        <v>1629</v>
      </c>
      <c r="H115" s="220">
        <v>1</v>
      </c>
      <c r="I115" s="221"/>
      <c r="J115" s="222">
        <f>ROUND(I115*H115,2)</f>
        <v>0</v>
      </c>
      <c r="K115" s="218" t="s">
        <v>1570</v>
      </c>
      <c r="L115" s="47"/>
      <c r="M115" s="223" t="s">
        <v>19</v>
      </c>
      <c r="N115" s="224" t="s">
        <v>45</v>
      </c>
      <c r="O115" s="87"/>
      <c r="P115" s="225">
        <f>O115*H115</f>
        <v>0</v>
      </c>
      <c r="Q115" s="225">
        <v>0</v>
      </c>
      <c r="R115" s="225">
        <f>Q115*H115</f>
        <v>0</v>
      </c>
      <c r="S115" s="225">
        <v>0</v>
      </c>
      <c r="T115" s="226">
        <f>S115*H115</f>
        <v>0</v>
      </c>
      <c r="U115" s="41"/>
      <c r="V115" s="41"/>
      <c r="W115" s="41"/>
      <c r="X115" s="41"/>
      <c r="Y115" s="41"/>
      <c r="Z115" s="41"/>
      <c r="AA115" s="41"/>
      <c r="AB115" s="41"/>
      <c r="AC115" s="41"/>
      <c r="AD115" s="41"/>
      <c r="AE115" s="41"/>
      <c r="AR115" s="227" t="s">
        <v>279</v>
      </c>
      <c r="AT115" s="227" t="s">
        <v>182</v>
      </c>
      <c r="AU115" s="227" t="s">
        <v>81</v>
      </c>
      <c r="AY115" s="20" t="s">
        <v>180</v>
      </c>
      <c r="BE115" s="228">
        <f>IF(N115="základní",J115,0)</f>
        <v>0</v>
      </c>
      <c r="BF115" s="228">
        <f>IF(N115="snížená",J115,0)</f>
        <v>0</v>
      </c>
      <c r="BG115" s="228">
        <f>IF(N115="zákl. přenesená",J115,0)</f>
        <v>0</v>
      </c>
      <c r="BH115" s="228">
        <f>IF(N115="sníž. přenesená",J115,0)</f>
        <v>0</v>
      </c>
      <c r="BI115" s="228">
        <f>IF(N115="nulová",J115,0)</f>
        <v>0</v>
      </c>
      <c r="BJ115" s="20" t="s">
        <v>81</v>
      </c>
      <c r="BK115" s="228">
        <f>ROUND(I115*H115,2)</f>
        <v>0</v>
      </c>
      <c r="BL115" s="20" t="s">
        <v>279</v>
      </c>
      <c r="BM115" s="227" t="s">
        <v>423</v>
      </c>
    </row>
    <row r="116" s="2" customFormat="1">
      <c r="A116" s="41"/>
      <c r="B116" s="42"/>
      <c r="C116" s="43"/>
      <c r="D116" s="236" t="s">
        <v>672</v>
      </c>
      <c r="E116" s="43"/>
      <c r="F116" s="289" t="s">
        <v>1616</v>
      </c>
      <c r="G116" s="43"/>
      <c r="H116" s="43"/>
      <c r="I116" s="231"/>
      <c r="J116" s="43"/>
      <c r="K116" s="43"/>
      <c r="L116" s="47"/>
      <c r="M116" s="232"/>
      <c r="N116" s="233"/>
      <c r="O116" s="87"/>
      <c r="P116" s="87"/>
      <c r="Q116" s="87"/>
      <c r="R116" s="87"/>
      <c r="S116" s="87"/>
      <c r="T116" s="88"/>
      <c r="U116" s="41"/>
      <c r="V116" s="41"/>
      <c r="W116" s="41"/>
      <c r="X116" s="41"/>
      <c r="Y116" s="41"/>
      <c r="Z116" s="41"/>
      <c r="AA116" s="41"/>
      <c r="AB116" s="41"/>
      <c r="AC116" s="41"/>
      <c r="AD116" s="41"/>
      <c r="AE116" s="41"/>
      <c r="AT116" s="20" t="s">
        <v>672</v>
      </c>
      <c r="AU116" s="20" t="s">
        <v>81</v>
      </c>
    </row>
    <row r="117" s="2" customFormat="1" ht="16.5" customHeight="1">
      <c r="A117" s="41"/>
      <c r="B117" s="42"/>
      <c r="C117" s="216" t="s">
        <v>74</v>
      </c>
      <c r="D117" s="216" t="s">
        <v>182</v>
      </c>
      <c r="E117" s="217" t="s">
        <v>2682</v>
      </c>
      <c r="F117" s="218" t="s">
        <v>2683</v>
      </c>
      <c r="G117" s="219" t="s">
        <v>1629</v>
      </c>
      <c r="H117" s="220">
        <v>1</v>
      </c>
      <c r="I117" s="221"/>
      <c r="J117" s="222">
        <f>ROUND(I117*H117,2)</f>
        <v>0</v>
      </c>
      <c r="K117" s="218" t="s">
        <v>1570</v>
      </c>
      <c r="L117" s="47"/>
      <c r="M117" s="223" t="s">
        <v>19</v>
      </c>
      <c r="N117" s="224" t="s">
        <v>45</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279</v>
      </c>
      <c r="AT117" s="227" t="s">
        <v>182</v>
      </c>
      <c r="AU117" s="227" t="s">
        <v>81</v>
      </c>
      <c r="AY117" s="20" t="s">
        <v>180</v>
      </c>
      <c r="BE117" s="228">
        <f>IF(N117="základní",J117,0)</f>
        <v>0</v>
      </c>
      <c r="BF117" s="228">
        <f>IF(N117="snížená",J117,0)</f>
        <v>0</v>
      </c>
      <c r="BG117" s="228">
        <f>IF(N117="zákl. přenesená",J117,0)</f>
        <v>0</v>
      </c>
      <c r="BH117" s="228">
        <f>IF(N117="sníž. přenesená",J117,0)</f>
        <v>0</v>
      </c>
      <c r="BI117" s="228">
        <f>IF(N117="nulová",J117,0)</f>
        <v>0</v>
      </c>
      <c r="BJ117" s="20" t="s">
        <v>81</v>
      </c>
      <c r="BK117" s="228">
        <f>ROUND(I117*H117,2)</f>
        <v>0</v>
      </c>
      <c r="BL117" s="20" t="s">
        <v>279</v>
      </c>
      <c r="BM117" s="227" t="s">
        <v>436</v>
      </c>
    </row>
    <row r="118" s="2" customFormat="1" ht="16.5" customHeight="1">
      <c r="A118" s="41"/>
      <c r="B118" s="42"/>
      <c r="C118" s="216" t="s">
        <v>74</v>
      </c>
      <c r="D118" s="216" t="s">
        <v>182</v>
      </c>
      <c r="E118" s="217" t="s">
        <v>2684</v>
      </c>
      <c r="F118" s="218" t="s">
        <v>2685</v>
      </c>
      <c r="G118" s="219" t="s">
        <v>386</v>
      </c>
      <c r="H118" s="220">
        <v>1</v>
      </c>
      <c r="I118" s="221"/>
      <c r="J118" s="222">
        <f>ROUND(I118*H118,2)</f>
        <v>0</v>
      </c>
      <c r="K118" s="218" t="s">
        <v>1570</v>
      </c>
      <c r="L118" s="47"/>
      <c r="M118" s="223" t="s">
        <v>19</v>
      </c>
      <c r="N118" s="224" t="s">
        <v>45</v>
      </c>
      <c r="O118" s="87"/>
      <c r="P118" s="225">
        <f>O118*H118</f>
        <v>0</v>
      </c>
      <c r="Q118" s="225">
        <v>0</v>
      </c>
      <c r="R118" s="225">
        <f>Q118*H118</f>
        <v>0</v>
      </c>
      <c r="S118" s="225">
        <v>0</v>
      </c>
      <c r="T118" s="226">
        <f>S118*H118</f>
        <v>0</v>
      </c>
      <c r="U118" s="41"/>
      <c r="V118" s="41"/>
      <c r="W118" s="41"/>
      <c r="X118" s="41"/>
      <c r="Y118" s="41"/>
      <c r="Z118" s="41"/>
      <c r="AA118" s="41"/>
      <c r="AB118" s="41"/>
      <c r="AC118" s="41"/>
      <c r="AD118" s="41"/>
      <c r="AE118" s="41"/>
      <c r="AR118" s="227" t="s">
        <v>279</v>
      </c>
      <c r="AT118" s="227" t="s">
        <v>182</v>
      </c>
      <c r="AU118" s="227" t="s">
        <v>81</v>
      </c>
      <c r="AY118" s="20" t="s">
        <v>180</v>
      </c>
      <c r="BE118" s="228">
        <f>IF(N118="základní",J118,0)</f>
        <v>0</v>
      </c>
      <c r="BF118" s="228">
        <f>IF(N118="snížená",J118,0)</f>
        <v>0</v>
      </c>
      <c r="BG118" s="228">
        <f>IF(N118="zákl. přenesená",J118,0)</f>
        <v>0</v>
      </c>
      <c r="BH118" s="228">
        <f>IF(N118="sníž. přenesená",J118,0)</f>
        <v>0</v>
      </c>
      <c r="BI118" s="228">
        <f>IF(N118="nulová",J118,0)</f>
        <v>0</v>
      </c>
      <c r="BJ118" s="20" t="s">
        <v>81</v>
      </c>
      <c r="BK118" s="228">
        <f>ROUND(I118*H118,2)</f>
        <v>0</v>
      </c>
      <c r="BL118" s="20" t="s">
        <v>279</v>
      </c>
      <c r="BM118" s="227" t="s">
        <v>446</v>
      </c>
    </row>
    <row r="119" s="2" customFormat="1" ht="16.5" customHeight="1">
      <c r="A119" s="41"/>
      <c r="B119" s="42"/>
      <c r="C119" s="216" t="s">
        <v>74</v>
      </c>
      <c r="D119" s="216" t="s">
        <v>182</v>
      </c>
      <c r="E119" s="217" t="s">
        <v>2686</v>
      </c>
      <c r="F119" s="218" t="s">
        <v>2687</v>
      </c>
      <c r="G119" s="219" t="s">
        <v>1629</v>
      </c>
      <c r="H119" s="220">
        <v>3</v>
      </c>
      <c r="I119" s="221"/>
      <c r="J119" s="222">
        <f>ROUND(I119*H119,2)</f>
        <v>0</v>
      </c>
      <c r="K119" s="218" t="s">
        <v>1501</v>
      </c>
      <c r="L119" s="47"/>
      <c r="M119" s="223" t="s">
        <v>19</v>
      </c>
      <c r="N119" s="224" t="s">
        <v>45</v>
      </c>
      <c r="O119" s="87"/>
      <c r="P119" s="225">
        <f>O119*H119</f>
        <v>0</v>
      </c>
      <c r="Q119" s="225">
        <v>0</v>
      </c>
      <c r="R119" s="225">
        <f>Q119*H119</f>
        <v>0</v>
      </c>
      <c r="S119" s="225">
        <v>0</v>
      </c>
      <c r="T119" s="226">
        <f>S119*H119</f>
        <v>0</v>
      </c>
      <c r="U119" s="41"/>
      <c r="V119" s="41"/>
      <c r="W119" s="41"/>
      <c r="X119" s="41"/>
      <c r="Y119" s="41"/>
      <c r="Z119" s="41"/>
      <c r="AA119" s="41"/>
      <c r="AB119" s="41"/>
      <c r="AC119" s="41"/>
      <c r="AD119" s="41"/>
      <c r="AE119" s="41"/>
      <c r="AR119" s="227" t="s">
        <v>279</v>
      </c>
      <c r="AT119" s="227" t="s">
        <v>182</v>
      </c>
      <c r="AU119" s="227" t="s">
        <v>81</v>
      </c>
      <c r="AY119" s="20" t="s">
        <v>180</v>
      </c>
      <c r="BE119" s="228">
        <f>IF(N119="základní",J119,0)</f>
        <v>0</v>
      </c>
      <c r="BF119" s="228">
        <f>IF(N119="snížená",J119,0)</f>
        <v>0</v>
      </c>
      <c r="BG119" s="228">
        <f>IF(N119="zákl. přenesená",J119,0)</f>
        <v>0</v>
      </c>
      <c r="BH119" s="228">
        <f>IF(N119="sníž. přenesená",J119,0)</f>
        <v>0</v>
      </c>
      <c r="BI119" s="228">
        <f>IF(N119="nulová",J119,0)</f>
        <v>0</v>
      </c>
      <c r="BJ119" s="20" t="s">
        <v>81</v>
      </c>
      <c r="BK119" s="228">
        <f>ROUND(I119*H119,2)</f>
        <v>0</v>
      </c>
      <c r="BL119" s="20" t="s">
        <v>279</v>
      </c>
      <c r="BM119" s="227" t="s">
        <v>458</v>
      </c>
    </row>
    <row r="120" s="12" customFormat="1" ht="25.92" customHeight="1">
      <c r="A120" s="12"/>
      <c r="B120" s="200"/>
      <c r="C120" s="201"/>
      <c r="D120" s="202" t="s">
        <v>73</v>
      </c>
      <c r="E120" s="203" t="s">
        <v>1652</v>
      </c>
      <c r="F120" s="203" t="s">
        <v>1653</v>
      </c>
      <c r="G120" s="201"/>
      <c r="H120" s="201"/>
      <c r="I120" s="204"/>
      <c r="J120" s="205">
        <f>BK120</f>
        <v>0</v>
      </c>
      <c r="K120" s="201"/>
      <c r="L120" s="206"/>
      <c r="M120" s="207"/>
      <c r="N120" s="208"/>
      <c r="O120" s="208"/>
      <c r="P120" s="209">
        <f>SUM(P121:P122)</f>
        <v>0</v>
      </c>
      <c r="Q120" s="208"/>
      <c r="R120" s="209">
        <f>SUM(R121:R122)</f>
        <v>0</v>
      </c>
      <c r="S120" s="208"/>
      <c r="T120" s="210">
        <f>SUM(T121:T122)</f>
        <v>0</v>
      </c>
      <c r="U120" s="12"/>
      <c r="V120" s="12"/>
      <c r="W120" s="12"/>
      <c r="X120" s="12"/>
      <c r="Y120" s="12"/>
      <c r="Z120" s="12"/>
      <c r="AA120" s="12"/>
      <c r="AB120" s="12"/>
      <c r="AC120" s="12"/>
      <c r="AD120" s="12"/>
      <c r="AE120" s="12"/>
      <c r="AR120" s="211" t="s">
        <v>83</v>
      </c>
      <c r="AT120" s="212" t="s">
        <v>73</v>
      </c>
      <c r="AU120" s="212" t="s">
        <v>74</v>
      </c>
      <c r="AY120" s="211" t="s">
        <v>180</v>
      </c>
      <c r="BK120" s="213">
        <f>SUM(BK121:BK122)</f>
        <v>0</v>
      </c>
    </row>
    <row r="121" s="2" customFormat="1" ht="16.5" customHeight="1">
      <c r="A121" s="41"/>
      <c r="B121" s="42"/>
      <c r="C121" s="216" t="s">
        <v>74</v>
      </c>
      <c r="D121" s="216" t="s">
        <v>182</v>
      </c>
      <c r="E121" s="217" t="s">
        <v>1654</v>
      </c>
      <c r="F121" s="218" t="s">
        <v>1655</v>
      </c>
      <c r="G121" s="219" t="s">
        <v>1629</v>
      </c>
      <c r="H121" s="220">
        <v>1</v>
      </c>
      <c r="I121" s="221"/>
      <c r="J121" s="222">
        <f>ROUND(I121*H121,2)</f>
        <v>0</v>
      </c>
      <c r="K121" s="218" t="s">
        <v>1570</v>
      </c>
      <c r="L121" s="47"/>
      <c r="M121" s="223" t="s">
        <v>19</v>
      </c>
      <c r="N121" s="224" t="s">
        <v>45</v>
      </c>
      <c r="O121" s="87"/>
      <c r="P121" s="225">
        <f>O121*H121</f>
        <v>0</v>
      </c>
      <c r="Q121" s="225">
        <v>0</v>
      </c>
      <c r="R121" s="225">
        <f>Q121*H121</f>
        <v>0</v>
      </c>
      <c r="S121" s="225">
        <v>0</v>
      </c>
      <c r="T121" s="226">
        <f>S121*H121</f>
        <v>0</v>
      </c>
      <c r="U121" s="41"/>
      <c r="V121" s="41"/>
      <c r="W121" s="41"/>
      <c r="X121" s="41"/>
      <c r="Y121" s="41"/>
      <c r="Z121" s="41"/>
      <c r="AA121" s="41"/>
      <c r="AB121" s="41"/>
      <c r="AC121" s="41"/>
      <c r="AD121" s="41"/>
      <c r="AE121" s="41"/>
      <c r="AR121" s="227" t="s">
        <v>279</v>
      </c>
      <c r="AT121" s="227" t="s">
        <v>182</v>
      </c>
      <c r="AU121" s="227" t="s">
        <v>81</v>
      </c>
      <c r="AY121" s="20" t="s">
        <v>180</v>
      </c>
      <c r="BE121" s="228">
        <f>IF(N121="základní",J121,0)</f>
        <v>0</v>
      </c>
      <c r="BF121" s="228">
        <f>IF(N121="snížená",J121,0)</f>
        <v>0</v>
      </c>
      <c r="BG121" s="228">
        <f>IF(N121="zákl. přenesená",J121,0)</f>
        <v>0</v>
      </c>
      <c r="BH121" s="228">
        <f>IF(N121="sníž. přenesená",J121,0)</f>
        <v>0</v>
      </c>
      <c r="BI121" s="228">
        <f>IF(N121="nulová",J121,0)</f>
        <v>0</v>
      </c>
      <c r="BJ121" s="20" t="s">
        <v>81</v>
      </c>
      <c r="BK121" s="228">
        <f>ROUND(I121*H121,2)</f>
        <v>0</v>
      </c>
      <c r="BL121" s="20" t="s">
        <v>279</v>
      </c>
      <c r="BM121" s="227" t="s">
        <v>468</v>
      </c>
    </row>
    <row r="122" s="2" customFormat="1">
      <c r="A122" s="41"/>
      <c r="B122" s="42"/>
      <c r="C122" s="43"/>
      <c r="D122" s="236" t="s">
        <v>672</v>
      </c>
      <c r="E122" s="43"/>
      <c r="F122" s="289" t="s">
        <v>1616</v>
      </c>
      <c r="G122" s="43"/>
      <c r="H122" s="43"/>
      <c r="I122" s="231"/>
      <c r="J122" s="43"/>
      <c r="K122" s="43"/>
      <c r="L122" s="47"/>
      <c r="M122" s="232"/>
      <c r="N122" s="233"/>
      <c r="O122" s="87"/>
      <c r="P122" s="87"/>
      <c r="Q122" s="87"/>
      <c r="R122" s="87"/>
      <c r="S122" s="87"/>
      <c r="T122" s="88"/>
      <c r="U122" s="41"/>
      <c r="V122" s="41"/>
      <c r="W122" s="41"/>
      <c r="X122" s="41"/>
      <c r="Y122" s="41"/>
      <c r="Z122" s="41"/>
      <c r="AA122" s="41"/>
      <c r="AB122" s="41"/>
      <c r="AC122" s="41"/>
      <c r="AD122" s="41"/>
      <c r="AE122" s="41"/>
      <c r="AT122" s="20" t="s">
        <v>672</v>
      </c>
      <c r="AU122" s="20" t="s">
        <v>81</v>
      </c>
    </row>
    <row r="123" s="12" customFormat="1" ht="25.92" customHeight="1">
      <c r="A123" s="12"/>
      <c r="B123" s="200"/>
      <c r="C123" s="201"/>
      <c r="D123" s="202" t="s">
        <v>73</v>
      </c>
      <c r="E123" s="203" t="s">
        <v>1695</v>
      </c>
      <c r="F123" s="203" t="s">
        <v>1595</v>
      </c>
      <c r="G123" s="201"/>
      <c r="H123" s="201"/>
      <c r="I123" s="204"/>
      <c r="J123" s="205">
        <f>BK123</f>
        <v>0</v>
      </c>
      <c r="K123" s="201"/>
      <c r="L123" s="206"/>
      <c r="M123" s="207"/>
      <c r="N123" s="208"/>
      <c r="O123" s="208"/>
      <c r="P123" s="209">
        <f>P124</f>
        <v>0</v>
      </c>
      <c r="Q123" s="208"/>
      <c r="R123" s="209">
        <f>R124</f>
        <v>0</v>
      </c>
      <c r="S123" s="208"/>
      <c r="T123" s="210">
        <f>T124</f>
        <v>0</v>
      </c>
      <c r="U123" s="12"/>
      <c r="V123" s="12"/>
      <c r="W123" s="12"/>
      <c r="X123" s="12"/>
      <c r="Y123" s="12"/>
      <c r="Z123" s="12"/>
      <c r="AA123" s="12"/>
      <c r="AB123" s="12"/>
      <c r="AC123" s="12"/>
      <c r="AD123" s="12"/>
      <c r="AE123" s="12"/>
      <c r="AR123" s="211" t="s">
        <v>81</v>
      </c>
      <c r="AT123" s="212" t="s">
        <v>73</v>
      </c>
      <c r="AU123" s="212" t="s">
        <v>74</v>
      </c>
      <c r="AY123" s="211" t="s">
        <v>180</v>
      </c>
      <c r="BK123" s="213">
        <f>BK124</f>
        <v>0</v>
      </c>
    </row>
    <row r="124" s="2" customFormat="1" ht="16.5" customHeight="1">
      <c r="A124" s="41"/>
      <c r="B124" s="42"/>
      <c r="C124" s="216" t="s">
        <v>74</v>
      </c>
      <c r="D124" s="216" t="s">
        <v>182</v>
      </c>
      <c r="E124" s="217" t="s">
        <v>1696</v>
      </c>
      <c r="F124" s="218" t="s">
        <v>1697</v>
      </c>
      <c r="G124" s="219" t="s">
        <v>231</v>
      </c>
      <c r="H124" s="220">
        <v>0.21099999999999999</v>
      </c>
      <c r="I124" s="221"/>
      <c r="J124" s="222">
        <f>ROUND(I124*H124,2)</f>
        <v>0</v>
      </c>
      <c r="K124" s="218" t="s">
        <v>1570</v>
      </c>
      <c r="L124" s="47"/>
      <c r="M124" s="223" t="s">
        <v>19</v>
      </c>
      <c r="N124" s="224" t="s">
        <v>45</v>
      </c>
      <c r="O124" s="87"/>
      <c r="P124" s="225">
        <f>O124*H124</f>
        <v>0</v>
      </c>
      <c r="Q124" s="225">
        <v>0</v>
      </c>
      <c r="R124" s="225">
        <f>Q124*H124</f>
        <v>0</v>
      </c>
      <c r="S124" s="225">
        <v>0</v>
      </c>
      <c r="T124" s="226">
        <f>S124*H124</f>
        <v>0</v>
      </c>
      <c r="U124" s="41"/>
      <c r="V124" s="41"/>
      <c r="W124" s="41"/>
      <c r="X124" s="41"/>
      <c r="Y124" s="41"/>
      <c r="Z124" s="41"/>
      <c r="AA124" s="41"/>
      <c r="AB124" s="41"/>
      <c r="AC124" s="41"/>
      <c r="AD124" s="41"/>
      <c r="AE124" s="41"/>
      <c r="AR124" s="227" t="s">
        <v>186</v>
      </c>
      <c r="AT124" s="227" t="s">
        <v>182</v>
      </c>
      <c r="AU124" s="227" t="s">
        <v>81</v>
      </c>
      <c r="AY124" s="20" t="s">
        <v>180</v>
      </c>
      <c r="BE124" s="228">
        <f>IF(N124="základní",J124,0)</f>
        <v>0</v>
      </c>
      <c r="BF124" s="228">
        <f>IF(N124="snížená",J124,0)</f>
        <v>0</v>
      </c>
      <c r="BG124" s="228">
        <f>IF(N124="zákl. přenesená",J124,0)</f>
        <v>0</v>
      </c>
      <c r="BH124" s="228">
        <f>IF(N124="sníž. přenesená",J124,0)</f>
        <v>0</v>
      </c>
      <c r="BI124" s="228">
        <f>IF(N124="nulová",J124,0)</f>
        <v>0</v>
      </c>
      <c r="BJ124" s="20" t="s">
        <v>81</v>
      </c>
      <c r="BK124" s="228">
        <f>ROUND(I124*H124,2)</f>
        <v>0</v>
      </c>
      <c r="BL124" s="20" t="s">
        <v>186</v>
      </c>
      <c r="BM124" s="227" t="s">
        <v>479</v>
      </c>
    </row>
    <row r="125" s="12" customFormat="1" ht="25.92" customHeight="1">
      <c r="A125" s="12"/>
      <c r="B125" s="200"/>
      <c r="C125" s="201"/>
      <c r="D125" s="202" t="s">
        <v>73</v>
      </c>
      <c r="E125" s="203" t="s">
        <v>1698</v>
      </c>
      <c r="F125" s="203" t="s">
        <v>1626</v>
      </c>
      <c r="G125" s="201"/>
      <c r="H125" s="201"/>
      <c r="I125" s="204"/>
      <c r="J125" s="205">
        <f>BK125</f>
        <v>0</v>
      </c>
      <c r="K125" s="201"/>
      <c r="L125" s="206"/>
      <c r="M125" s="207"/>
      <c r="N125" s="208"/>
      <c r="O125" s="208"/>
      <c r="P125" s="209">
        <f>P126</f>
        <v>0</v>
      </c>
      <c r="Q125" s="208"/>
      <c r="R125" s="209">
        <f>R126</f>
        <v>0</v>
      </c>
      <c r="S125" s="208"/>
      <c r="T125" s="210">
        <f>T126</f>
        <v>0</v>
      </c>
      <c r="U125" s="12"/>
      <c r="V125" s="12"/>
      <c r="W125" s="12"/>
      <c r="X125" s="12"/>
      <c r="Y125" s="12"/>
      <c r="Z125" s="12"/>
      <c r="AA125" s="12"/>
      <c r="AB125" s="12"/>
      <c r="AC125" s="12"/>
      <c r="AD125" s="12"/>
      <c r="AE125" s="12"/>
      <c r="AR125" s="211" t="s">
        <v>81</v>
      </c>
      <c r="AT125" s="212" t="s">
        <v>73</v>
      </c>
      <c r="AU125" s="212" t="s">
        <v>74</v>
      </c>
      <c r="AY125" s="211" t="s">
        <v>180</v>
      </c>
      <c r="BK125" s="213">
        <f>BK126</f>
        <v>0</v>
      </c>
    </row>
    <row r="126" s="2" customFormat="1" ht="16.5" customHeight="1">
      <c r="A126" s="41"/>
      <c r="B126" s="42"/>
      <c r="C126" s="216" t="s">
        <v>74</v>
      </c>
      <c r="D126" s="216" t="s">
        <v>182</v>
      </c>
      <c r="E126" s="217" t="s">
        <v>1699</v>
      </c>
      <c r="F126" s="218" t="s">
        <v>1700</v>
      </c>
      <c r="G126" s="219" t="s">
        <v>231</v>
      </c>
      <c r="H126" s="220">
        <v>0.0040000000000000001</v>
      </c>
      <c r="I126" s="221"/>
      <c r="J126" s="222">
        <f>ROUND(I126*H126,2)</f>
        <v>0</v>
      </c>
      <c r="K126" s="218" t="s">
        <v>1570</v>
      </c>
      <c r="L126" s="47"/>
      <c r="M126" s="223" t="s">
        <v>19</v>
      </c>
      <c r="N126" s="224" t="s">
        <v>45</v>
      </c>
      <c r="O126" s="87"/>
      <c r="P126" s="225">
        <f>O126*H126</f>
        <v>0</v>
      </c>
      <c r="Q126" s="225">
        <v>0</v>
      </c>
      <c r="R126" s="225">
        <f>Q126*H126</f>
        <v>0</v>
      </c>
      <c r="S126" s="225">
        <v>0</v>
      </c>
      <c r="T126" s="226">
        <f>S126*H126</f>
        <v>0</v>
      </c>
      <c r="U126" s="41"/>
      <c r="V126" s="41"/>
      <c r="W126" s="41"/>
      <c r="X126" s="41"/>
      <c r="Y126" s="41"/>
      <c r="Z126" s="41"/>
      <c r="AA126" s="41"/>
      <c r="AB126" s="41"/>
      <c r="AC126" s="41"/>
      <c r="AD126" s="41"/>
      <c r="AE126" s="41"/>
      <c r="AR126" s="227" t="s">
        <v>186</v>
      </c>
      <c r="AT126" s="227" t="s">
        <v>182</v>
      </c>
      <c r="AU126" s="227" t="s">
        <v>81</v>
      </c>
      <c r="AY126" s="20" t="s">
        <v>180</v>
      </c>
      <c r="BE126" s="228">
        <f>IF(N126="základní",J126,0)</f>
        <v>0</v>
      </c>
      <c r="BF126" s="228">
        <f>IF(N126="snížená",J126,0)</f>
        <v>0</v>
      </c>
      <c r="BG126" s="228">
        <f>IF(N126="zákl. přenesená",J126,0)</f>
        <v>0</v>
      </c>
      <c r="BH126" s="228">
        <f>IF(N126="sníž. přenesená",J126,0)</f>
        <v>0</v>
      </c>
      <c r="BI126" s="228">
        <f>IF(N126="nulová",J126,0)</f>
        <v>0</v>
      </c>
      <c r="BJ126" s="20" t="s">
        <v>81</v>
      </c>
      <c r="BK126" s="228">
        <f>ROUND(I126*H126,2)</f>
        <v>0</v>
      </c>
      <c r="BL126" s="20" t="s">
        <v>186</v>
      </c>
      <c r="BM126" s="227" t="s">
        <v>488</v>
      </c>
    </row>
    <row r="127" s="12" customFormat="1" ht="25.92" customHeight="1">
      <c r="A127" s="12"/>
      <c r="B127" s="200"/>
      <c r="C127" s="201"/>
      <c r="D127" s="202" t="s">
        <v>73</v>
      </c>
      <c r="E127" s="203" t="s">
        <v>1701</v>
      </c>
      <c r="F127" s="203" t="s">
        <v>1653</v>
      </c>
      <c r="G127" s="201"/>
      <c r="H127" s="201"/>
      <c r="I127" s="204"/>
      <c r="J127" s="205">
        <f>BK127</f>
        <v>0</v>
      </c>
      <c r="K127" s="201"/>
      <c r="L127" s="206"/>
      <c r="M127" s="207"/>
      <c r="N127" s="208"/>
      <c r="O127" s="208"/>
      <c r="P127" s="209">
        <f>P128</f>
        <v>0</v>
      </c>
      <c r="Q127" s="208"/>
      <c r="R127" s="209">
        <f>R128</f>
        <v>0</v>
      </c>
      <c r="S127" s="208"/>
      <c r="T127" s="210">
        <f>T128</f>
        <v>0</v>
      </c>
      <c r="U127" s="12"/>
      <c r="V127" s="12"/>
      <c r="W127" s="12"/>
      <c r="X127" s="12"/>
      <c r="Y127" s="12"/>
      <c r="Z127" s="12"/>
      <c r="AA127" s="12"/>
      <c r="AB127" s="12"/>
      <c r="AC127" s="12"/>
      <c r="AD127" s="12"/>
      <c r="AE127" s="12"/>
      <c r="AR127" s="211" t="s">
        <v>81</v>
      </c>
      <c r="AT127" s="212" t="s">
        <v>73</v>
      </c>
      <c r="AU127" s="212" t="s">
        <v>74</v>
      </c>
      <c r="AY127" s="211" t="s">
        <v>180</v>
      </c>
      <c r="BK127" s="213">
        <f>BK128</f>
        <v>0</v>
      </c>
    </row>
    <row r="128" s="2" customFormat="1" ht="16.5" customHeight="1">
      <c r="A128" s="41"/>
      <c r="B128" s="42"/>
      <c r="C128" s="216" t="s">
        <v>74</v>
      </c>
      <c r="D128" s="216" t="s">
        <v>182</v>
      </c>
      <c r="E128" s="217" t="s">
        <v>1702</v>
      </c>
      <c r="F128" s="218" t="s">
        <v>1703</v>
      </c>
      <c r="G128" s="219" t="s">
        <v>231</v>
      </c>
      <c r="H128" s="220">
        <v>0.0089999999999999993</v>
      </c>
      <c r="I128" s="221"/>
      <c r="J128" s="222">
        <f>ROUND(I128*H128,2)</f>
        <v>0</v>
      </c>
      <c r="K128" s="218" t="s">
        <v>1570</v>
      </c>
      <c r="L128" s="47"/>
      <c r="M128" s="223" t="s">
        <v>19</v>
      </c>
      <c r="N128" s="224" t="s">
        <v>45</v>
      </c>
      <c r="O128" s="87"/>
      <c r="P128" s="225">
        <f>O128*H128</f>
        <v>0</v>
      </c>
      <c r="Q128" s="225">
        <v>0</v>
      </c>
      <c r="R128" s="225">
        <f>Q128*H128</f>
        <v>0</v>
      </c>
      <c r="S128" s="225">
        <v>0</v>
      </c>
      <c r="T128" s="226">
        <f>S128*H128</f>
        <v>0</v>
      </c>
      <c r="U128" s="41"/>
      <c r="V128" s="41"/>
      <c r="W128" s="41"/>
      <c r="X128" s="41"/>
      <c r="Y128" s="41"/>
      <c r="Z128" s="41"/>
      <c r="AA128" s="41"/>
      <c r="AB128" s="41"/>
      <c r="AC128" s="41"/>
      <c r="AD128" s="41"/>
      <c r="AE128" s="41"/>
      <c r="AR128" s="227" t="s">
        <v>186</v>
      </c>
      <c r="AT128" s="227" t="s">
        <v>182</v>
      </c>
      <c r="AU128" s="227" t="s">
        <v>81</v>
      </c>
      <c r="AY128" s="20" t="s">
        <v>180</v>
      </c>
      <c r="BE128" s="228">
        <f>IF(N128="základní",J128,0)</f>
        <v>0</v>
      </c>
      <c r="BF128" s="228">
        <f>IF(N128="snížená",J128,0)</f>
        <v>0</v>
      </c>
      <c r="BG128" s="228">
        <f>IF(N128="zákl. přenesená",J128,0)</f>
        <v>0</v>
      </c>
      <c r="BH128" s="228">
        <f>IF(N128="sníž. přenesená",J128,0)</f>
        <v>0</v>
      </c>
      <c r="BI128" s="228">
        <f>IF(N128="nulová",J128,0)</f>
        <v>0</v>
      </c>
      <c r="BJ128" s="20" t="s">
        <v>81</v>
      </c>
      <c r="BK128" s="228">
        <f>ROUND(I128*H128,2)</f>
        <v>0</v>
      </c>
      <c r="BL128" s="20" t="s">
        <v>186</v>
      </c>
      <c r="BM128" s="227" t="s">
        <v>497</v>
      </c>
    </row>
    <row r="129" s="12" customFormat="1" ht="25.92" customHeight="1">
      <c r="A129" s="12"/>
      <c r="B129" s="200"/>
      <c r="C129" s="201"/>
      <c r="D129" s="202" t="s">
        <v>73</v>
      </c>
      <c r="E129" s="203" t="s">
        <v>1704</v>
      </c>
      <c r="F129" s="203" t="s">
        <v>1705</v>
      </c>
      <c r="G129" s="201"/>
      <c r="H129" s="201"/>
      <c r="I129" s="204"/>
      <c r="J129" s="205">
        <f>BK129</f>
        <v>0</v>
      </c>
      <c r="K129" s="201"/>
      <c r="L129" s="206"/>
      <c r="M129" s="207"/>
      <c r="N129" s="208"/>
      <c r="O129" s="208"/>
      <c r="P129" s="209">
        <f>P130</f>
        <v>0</v>
      </c>
      <c r="Q129" s="208"/>
      <c r="R129" s="209">
        <f>R130</f>
        <v>0</v>
      </c>
      <c r="S129" s="208"/>
      <c r="T129" s="210">
        <f>T130</f>
        <v>0</v>
      </c>
      <c r="U129" s="12"/>
      <c r="V129" s="12"/>
      <c r="W129" s="12"/>
      <c r="X129" s="12"/>
      <c r="Y129" s="12"/>
      <c r="Z129" s="12"/>
      <c r="AA129" s="12"/>
      <c r="AB129" s="12"/>
      <c r="AC129" s="12"/>
      <c r="AD129" s="12"/>
      <c r="AE129" s="12"/>
      <c r="AR129" s="211" t="s">
        <v>81</v>
      </c>
      <c r="AT129" s="212" t="s">
        <v>73</v>
      </c>
      <c r="AU129" s="212" t="s">
        <v>74</v>
      </c>
      <c r="AY129" s="211" t="s">
        <v>180</v>
      </c>
      <c r="BK129" s="213">
        <f>BK130</f>
        <v>0</v>
      </c>
    </row>
    <row r="130" s="2" customFormat="1" ht="16.5" customHeight="1">
      <c r="A130" s="41"/>
      <c r="B130" s="42"/>
      <c r="C130" s="216" t="s">
        <v>74</v>
      </c>
      <c r="D130" s="216" t="s">
        <v>182</v>
      </c>
      <c r="E130" s="217" t="s">
        <v>1706</v>
      </c>
      <c r="F130" s="218" t="s">
        <v>1707</v>
      </c>
      <c r="G130" s="219" t="s">
        <v>231</v>
      </c>
      <c r="H130" s="220">
        <v>0.066000000000000003</v>
      </c>
      <c r="I130" s="221"/>
      <c r="J130" s="222">
        <f>ROUND(I130*H130,2)</f>
        <v>0</v>
      </c>
      <c r="K130" s="218" t="s">
        <v>1570</v>
      </c>
      <c r="L130" s="47"/>
      <c r="M130" s="223" t="s">
        <v>19</v>
      </c>
      <c r="N130" s="224" t="s">
        <v>45</v>
      </c>
      <c r="O130" s="87"/>
      <c r="P130" s="225">
        <f>O130*H130</f>
        <v>0</v>
      </c>
      <c r="Q130" s="225">
        <v>0</v>
      </c>
      <c r="R130" s="225">
        <f>Q130*H130</f>
        <v>0</v>
      </c>
      <c r="S130" s="225">
        <v>0</v>
      </c>
      <c r="T130" s="226">
        <f>S130*H130</f>
        <v>0</v>
      </c>
      <c r="U130" s="41"/>
      <c r="V130" s="41"/>
      <c r="W130" s="41"/>
      <c r="X130" s="41"/>
      <c r="Y130" s="41"/>
      <c r="Z130" s="41"/>
      <c r="AA130" s="41"/>
      <c r="AB130" s="41"/>
      <c r="AC130" s="41"/>
      <c r="AD130" s="41"/>
      <c r="AE130" s="41"/>
      <c r="AR130" s="227" t="s">
        <v>186</v>
      </c>
      <c r="AT130" s="227" t="s">
        <v>182</v>
      </c>
      <c r="AU130" s="227" t="s">
        <v>81</v>
      </c>
      <c r="AY130" s="20" t="s">
        <v>180</v>
      </c>
      <c r="BE130" s="228">
        <f>IF(N130="základní",J130,0)</f>
        <v>0</v>
      </c>
      <c r="BF130" s="228">
        <f>IF(N130="snížená",J130,0)</f>
        <v>0</v>
      </c>
      <c r="BG130" s="228">
        <f>IF(N130="zákl. přenesená",J130,0)</f>
        <v>0</v>
      </c>
      <c r="BH130" s="228">
        <f>IF(N130="sníž. přenesená",J130,0)</f>
        <v>0</v>
      </c>
      <c r="BI130" s="228">
        <f>IF(N130="nulová",J130,0)</f>
        <v>0</v>
      </c>
      <c r="BJ130" s="20" t="s">
        <v>81</v>
      </c>
      <c r="BK130" s="228">
        <f>ROUND(I130*H130,2)</f>
        <v>0</v>
      </c>
      <c r="BL130" s="20" t="s">
        <v>186</v>
      </c>
      <c r="BM130" s="227" t="s">
        <v>509</v>
      </c>
    </row>
    <row r="131" s="12" customFormat="1" ht="25.92" customHeight="1">
      <c r="A131" s="12"/>
      <c r="B131" s="200"/>
      <c r="C131" s="201"/>
      <c r="D131" s="202" t="s">
        <v>73</v>
      </c>
      <c r="E131" s="203" t="s">
        <v>1287</v>
      </c>
      <c r="F131" s="203" t="s">
        <v>1714</v>
      </c>
      <c r="G131" s="201"/>
      <c r="H131" s="201"/>
      <c r="I131" s="204"/>
      <c r="J131" s="205">
        <f>BK131</f>
        <v>0</v>
      </c>
      <c r="K131" s="201"/>
      <c r="L131" s="206"/>
      <c r="M131" s="207"/>
      <c r="N131" s="208"/>
      <c r="O131" s="208"/>
      <c r="P131" s="209">
        <f>P132</f>
        <v>0</v>
      </c>
      <c r="Q131" s="208"/>
      <c r="R131" s="209">
        <f>R132</f>
        <v>0</v>
      </c>
      <c r="S131" s="208"/>
      <c r="T131" s="210">
        <f>T132</f>
        <v>0</v>
      </c>
      <c r="U131" s="12"/>
      <c r="V131" s="12"/>
      <c r="W131" s="12"/>
      <c r="X131" s="12"/>
      <c r="Y131" s="12"/>
      <c r="Z131" s="12"/>
      <c r="AA131" s="12"/>
      <c r="AB131" s="12"/>
      <c r="AC131" s="12"/>
      <c r="AD131" s="12"/>
      <c r="AE131" s="12"/>
      <c r="AR131" s="211" t="s">
        <v>81</v>
      </c>
      <c r="AT131" s="212" t="s">
        <v>73</v>
      </c>
      <c r="AU131" s="212" t="s">
        <v>74</v>
      </c>
      <c r="AY131" s="211" t="s">
        <v>180</v>
      </c>
      <c r="BK131" s="213">
        <f>BK132</f>
        <v>0</v>
      </c>
    </row>
    <row r="132" s="2" customFormat="1" ht="16.5" customHeight="1">
      <c r="A132" s="41"/>
      <c r="B132" s="42"/>
      <c r="C132" s="216" t="s">
        <v>74</v>
      </c>
      <c r="D132" s="216" t="s">
        <v>182</v>
      </c>
      <c r="E132" s="217" t="s">
        <v>1715</v>
      </c>
      <c r="F132" s="218" t="s">
        <v>1716</v>
      </c>
      <c r="G132" s="219" t="s">
        <v>350</v>
      </c>
      <c r="H132" s="220">
        <v>4.5</v>
      </c>
      <c r="I132" s="221"/>
      <c r="J132" s="222">
        <f>ROUND(I132*H132,2)</f>
        <v>0</v>
      </c>
      <c r="K132" s="218" t="s">
        <v>1501</v>
      </c>
      <c r="L132" s="47"/>
      <c r="M132" s="294" t="s">
        <v>19</v>
      </c>
      <c r="N132" s="295" t="s">
        <v>45</v>
      </c>
      <c r="O132" s="292"/>
      <c r="P132" s="296">
        <f>O132*H132</f>
        <v>0</v>
      </c>
      <c r="Q132" s="296">
        <v>0</v>
      </c>
      <c r="R132" s="296">
        <f>Q132*H132</f>
        <v>0</v>
      </c>
      <c r="S132" s="296">
        <v>0</v>
      </c>
      <c r="T132" s="297">
        <f>S132*H132</f>
        <v>0</v>
      </c>
      <c r="U132" s="41"/>
      <c r="V132" s="41"/>
      <c r="W132" s="41"/>
      <c r="X132" s="41"/>
      <c r="Y132" s="41"/>
      <c r="Z132" s="41"/>
      <c r="AA132" s="41"/>
      <c r="AB132" s="41"/>
      <c r="AC132" s="41"/>
      <c r="AD132" s="41"/>
      <c r="AE132" s="41"/>
      <c r="AR132" s="227" t="s">
        <v>186</v>
      </c>
      <c r="AT132" s="227" t="s">
        <v>182</v>
      </c>
      <c r="AU132" s="227" t="s">
        <v>81</v>
      </c>
      <c r="AY132" s="20" t="s">
        <v>180</v>
      </c>
      <c r="BE132" s="228">
        <f>IF(N132="základní",J132,0)</f>
        <v>0</v>
      </c>
      <c r="BF132" s="228">
        <f>IF(N132="snížená",J132,0)</f>
        <v>0</v>
      </c>
      <c r="BG132" s="228">
        <f>IF(N132="zákl. přenesená",J132,0)</f>
        <v>0</v>
      </c>
      <c r="BH132" s="228">
        <f>IF(N132="sníž. přenesená",J132,0)</f>
        <v>0</v>
      </c>
      <c r="BI132" s="228">
        <f>IF(N132="nulová",J132,0)</f>
        <v>0</v>
      </c>
      <c r="BJ132" s="20" t="s">
        <v>81</v>
      </c>
      <c r="BK132" s="228">
        <f>ROUND(I132*H132,2)</f>
        <v>0</v>
      </c>
      <c r="BL132" s="20" t="s">
        <v>186</v>
      </c>
      <c r="BM132" s="227" t="s">
        <v>520</v>
      </c>
    </row>
    <row r="133" s="2" customFormat="1" ht="6.96" customHeight="1">
      <c r="A133" s="41"/>
      <c r="B133" s="62"/>
      <c r="C133" s="63"/>
      <c r="D133" s="63"/>
      <c r="E133" s="63"/>
      <c r="F133" s="63"/>
      <c r="G133" s="63"/>
      <c r="H133" s="63"/>
      <c r="I133" s="63"/>
      <c r="J133" s="63"/>
      <c r="K133" s="63"/>
      <c r="L133" s="47"/>
      <c r="M133" s="41"/>
      <c r="O133" s="41"/>
      <c r="P133" s="41"/>
      <c r="Q133" s="41"/>
      <c r="R133" s="41"/>
      <c r="S133" s="41"/>
      <c r="T133" s="41"/>
      <c r="U133" s="41"/>
      <c r="V133" s="41"/>
      <c r="W133" s="41"/>
      <c r="X133" s="41"/>
      <c r="Y133" s="41"/>
      <c r="Z133" s="41"/>
      <c r="AA133" s="41"/>
      <c r="AB133" s="41"/>
      <c r="AC133" s="41"/>
      <c r="AD133" s="41"/>
      <c r="AE133" s="41"/>
    </row>
  </sheetData>
  <sheetProtection sheet="1" autoFilter="0" formatColumns="0" formatRows="0" objects="1" scenarios="1" spinCount="100000" saltValue="9NUKfk2lWMd0ZxbFjLfOvaYjgm/06q5K2uu24KNXP5+gU1s8XfG00xtlPBgQuu84sXJZTMST7OtUOvnJBF40jg==" hashValue="l9wGNkHgtkY8p/eI4WC99K0+Gkz+Hl2k4Q1mofWoUoQW/8e8P9UqYc6A7CeAFTzPiLBjHIme5ojzu9K2mzBWsA==" algorithmName="SHA-512" password="CC35"/>
  <autoFilter ref="C93:K132"/>
  <mergeCells count="12">
    <mergeCell ref="E7:H7"/>
    <mergeCell ref="E9:H9"/>
    <mergeCell ref="E11:H11"/>
    <mergeCell ref="E20:H20"/>
    <mergeCell ref="E29:H29"/>
    <mergeCell ref="E50:H50"/>
    <mergeCell ref="E52:H52"/>
    <mergeCell ref="E54:H54"/>
    <mergeCell ref="E82:H82"/>
    <mergeCell ref="E84:H84"/>
    <mergeCell ref="E86:H86"/>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Veronika\soulo</dc:creator>
  <cp:lastModifiedBy>Veronika\soulo</cp:lastModifiedBy>
  <dcterms:created xsi:type="dcterms:W3CDTF">2025-04-12T10:12:06Z</dcterms:created>
  <dcterms:modified xsi:type="dcterms:W3CDTF">2025-04-12T10:12:26Z</dcterms:modified>
</cp:coreProperties>
</file>