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Wolfi\Documents\DATA\Rozpočty 2020\Mlýnek\Jezdkovice\Zámek - výměna oken\"/>
    </mc:Choice>
  </mc:AlternateContent>
  <bookViews>
    <workbookView xWindow="0" yWindow="0" windowWidth="0" windowHeight="0"/>
  </bookViews>
  <sheets>
    <sheet name="Rekapitulace stavby" sheetId="1" r:id="rId1"/>
    <sheet name="01.1 - Výměna oken" sheetId="2" r:id="rId2"/>
    <sheet name="01.2 - Zateplení stropu n..." sheetId="3" r:id="rId3"/>
    <sheet name="08 - Vedlejší a ostatní n..." sheetId="4" r:id="rId4"/>
    <sheet name="Pokyny pro vyplnění" sheetId="5" r:id="rId5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'01.1 - Výměna oken'!$C$99:$K$387</definedName>
    <definedName name="_xlnm.Print_Area" localSheetId="1">'01.1 - Výměna oken'!$C$4:$J$41,'01.1 - Výměna oken'!$C$47:$J$79,'01.1 - Výměna oken'!$C$85:$J$387</definedName>
    <definedName name="_xlnm.Print_Titles" localSheetId="1">'01.1 - Výměna oken'!$99:$99</definedName>
    <definedName name="_xlnm._FilterDatabase" localSheetId="2" hidden="1">'01.2 - Zateplení stropu n...'!$C$91:$K$201</definedName>
    <definedName name="_xlnm.Print_Area" localSheetId="2">'01.2 - Zateplení stropu n...'!$C$4:$J$41,'01.2 - Zateplení stropu n...'!$C$47:$J$71,'01.2 - Zateplení stropu n...'!$C$77:$J$201</definedName>
    <definedName name="_xlnm.Print_Titles" localSheetId="2">'01.2 - Zateplení stropu n...'!$91:$91</definedName>
    <definedName name="_xlnm._FilterDatabase" localSheetId="3" hidden="1">'08 - Vedlejší a ostatní n...'!$C$81:$K$90</definedName>
    <definedName name="_xlnm.Print_Area" localSheetId="3">'08 - Vedlejší a ostatní n...'!$C$4:$J$39,'08 - Vedlejší a ostatní n...'!$C$45:$J$63,'08 - Vedlejší a ostatní n...'!$C$69:$J$90</definedName>
    <definedName name="_xlnm.Print_Titles" localSheetId="3">'08 - Vedlejší a ostatní n...'!$81:$81</definedName>
    <definedName name="_xlnm.Print_Area" localSheetId="4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4" l="1" r="J37"/>
  <c r="J36"/>
  <c i="1" r="AY58"/>
  <c i="4" r="J35"/>
  <c i="1" r="AX58"/>
  <c i="4"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5"/>
  <c r="BH85"/>
  <c r="BG85"/>
  <c r="BF85"/>
  <c r="T85"/>
  <c r="T84"/>
  <c r="R85"/>
  <c r="R84"/>
  <c r="P85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48"/>
  <c i="3" r="J39"/>
  <c r="J38"/>
  <c i="1" r="AY57"/>
  <c i="3" r="J37"/>
  <c i="1" r="AX57"/>
  <c i="3" r="BI201"/>
  <c r="BH201"/>
  <c r="BG201"/>
  <c r="BF201"/>
  <c r="T201"/>
  <c r="R201"/>
  <c r="P201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84"/>
  <c r="BH184"/>
  <c r="BG184"/>
  <c r="BF184"/>
  <c r="T184"/>
  <c r="R184"/>
  <c r="P184"/>
  <c r="BI180"/>
  <c r="BH180"/>
  <c r="BG180"/>
  <c r="BF180"/>
  <c r="T180"/>
  <c r="R180"/>
  <c r="P180"/>
  <c r="BI177"/>
  <c r="BH177"/>
  <c r="BG177"/>
  <c r="BF177"/>
  <c r="T177"/>
  <c r="R177"/>
  <c r="P177"/>
  <c r="BI173"/>
  <c r="BH173"/>
  <c r="BG173"/>
  <c r="BF173"/>
  <c r="T173"/>
  <c r="R173"/>
  <c r="P173"/>
  <c r="BI171"/>
  <c r="BH171"/>
  <c r="BG171"/>
  <c r="BF171"/>
  <c r="T171"/>
  <c r="R171"/>
  <c r="P171"/>
  <c r="BI167"/>
  <c r="BH167"/>
  <c r="BG167"/>
  <c r="BF167"/>
  <c r="T167"/>
  <c r="R167"/>
  <c r="P167"/>
  <c r="BI163"/>
  <c r="BH163"/>
  <c r="BG163"/>
  <c r="BF163"/>
  <c r="T163"/>
  <c r="R163"/>
  <c r="P163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48"/>
  <c r="BH148"/>
  <c r="BG148"/>
  <c r="BF148"/>
  <c r="T148"/>
  <c r="R148"/>
  <c r="P148"/>
  <c r="BI145"/>
  <c r="BH145"/>
  <c r="BG145"/>
  <c r="BF145"/>
  <c r="T145"/>
  <c r="T144"/>
  <c r="R145"/>
  <c r="R144"/>
  <c r="P145"/>
  <c r="P144"/>
  <c r="BI134"/>
  <c r="BH134"/>
  <c r="BG134"/>
  <c r="BF134"/>
  <c r="T134"/>
  <c r="R134"/>
  <c r="P134"/>
  <c r="BI129"/>
  <c r="BH129"/>
  <c r="BG129"/>
  <c r="BF129"/>
  <c r="T129"/>
  <c r="R129"/>
  <c r="P129"/>
  <c r="BI118"/>
  <c r="BH118"/>
  <c r="BG118"/>
  <c r="BF118"/>
  <c r="T118"/>
  <c r="R118"/>
  <c r="P118"/>
  <c r="BI110"/>
  <c r="BH110"/>
  <c r="BG110"/>
  <c r="BF110"/>
  <c r="T110"/>
  <c r="R110"/>
  <c r="P110"/>
  <c r="BI104"/>
  <c r="BH104"/>
  <c r="BG104"/>
  <c r="BF104"/>
  <c r="T104"/>
  <c r="T94"/>
  <c r="R104"/>
  <c r="R94"/>
  <c r="P104"/>
  <c r="P94"/>
  <c r="BI95"/>
  <c r="BH95"/>
  <c r="BG95"/>
  <c r="BF95"/>
  <c r="T95"/>
  <c r="R95"/>
  <c r="P95"/>
  <c r="J89"/>
  <c r="J88"/>
  <c r="F88"/>
  <c r="F86"/>
  <c r="E84"/>
  <c r="J59"/>
  <c r="J58"/>
  <c r="F58"/>
  <c r="F56"/>
  <c r="E54"/>
  <c r="J20"/>
  <c r="E20"/>
  <c r="F89"/>
  <c r="J19"/>
  <c r="J14"/>
  <c r="J86"/>
  <c r="E7"/>
  <c r="E50"/>
  <c i="2" r="J39"/>
  <c r="J38"/>
  <c i="1" r="AY56"/>
  <c i="2" r="J37"/>
  <c i="1" r="AX56"/>
  <c i="2" r="BI387"/>
  <c r="BH387"/>
  <c r="BG387"/>
  <c r="BF387"/>
  <c r="T387"/>
  <c r="R387"/>
  <c r="P387"/>
  <c r="BI386"/>
  <c r="BH386"/>
  <c r="BG386"/>
  <c r="BF386"/>
  <c r="T386"/>
  <c r="R386"/>
  <c r="P386"/>
  <c r="BI376"/>
  <c r="BH376"/>
  <c r="BG376"/>
  <c r="BF376"/>
  <c r="T376"/>
  <c r="R376"/>
  <c r="P376"/>
  <c r="BI346"/>
  <c r="BH346"/>
  <c r="BG346"/>
  <c r="BF346"/>
  <c r="T346"/>
  <c r="T325"/>
  <c r="R346"/>
  <c r="R325"/>
  <c r="P346"/>
  <c r="P325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0"/>
  <c r="BH320"/>
  <c r="BG320"/>
  <c r="BF320"/>
  <c r="T320"/>
  <c r="R320"/>
  <c r="P320"/>
  <c r="BI306"/>
  <c r="BH306"/>
  <c r="BG306"/>
  <c r="BF306"/>
  <c r="T306"/>
  <c r="R306"/>
  <c r="P306"/>
  <c r="BI304"/>
  <c r="BH304"/>
  <c r="BG304"/>
  <c r="BF304"/>
  <c r="T304"/>
  <c r="R304"/>
  <c r="P304"/>
  <c r="BI301"/>
  <c r="BH301"/>
  <c r="BG301"/>
  <c r="BF301"/>
  <c r="T301"/>
  <c r="R301"/>
  <c r="P301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79"/>
  <c r="BH279"/>
  <c r="BG279"/>
  <c r="BF279"/>
  <c r="T279"/>
  <c r="R279"/>
  <c r="P279"/>
  <c r="BI271"/>
  <c r="BH271"/>
  <c r="BG271"/>
  <c r="BF271"/>
  <c r="T271"/>
  <c r="R271"/>
  <c r="P271"/>
  <c r="BI264"/>
  <c r="BH264"/>
  <c r="BG264"/>
  <c r="BF264"/>
  <c r="T264"/>
  <c r="R264"/>
  <c r="P264"/>
  <c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1"/>
  <c r="BH251"/>
  <c r="BG251"/>
  <c r="BF251"/>
  <c r="T251"/>
  <c r="R251"/>
  <c r="P251"/>
  <c r="BI245"/>
  <c r="BH245"/>
  <c r="BG245"/>
  <c r="BF245"/>
  <c r="T245"/>
  <c r="R245"/>
  <c r="P245"/>
  <c r="BI242"/>
  <c r="BH242"/>
  <c r="BG242"/>
  <c r="BF242"/>
  <c r="T242"/>
  <c r="R242"/>
  <c r="P242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29"/>
  <c r="BH229"/>
  <c r="BG229"/>
  <c r="BF229"/>
  <c r="T229"/>
  <c r="R229"/>
  <c r="P229"/>
  <c r="BI225"/>
  <c r="BH225"/>
  <c r="BG225"/>
  <c r="BF225"/>
  <c r="T225"/>
  <c r="R225"/>
  <c r="P225"/>
  <c r="BI218"/>
  <c r="BH218"/>
  <c r="BG218"/>
  <c r="BF218"/>
  <c r="T218"/>
  <c r="R218"/>
  <c r="P218"/>
  <c r="BI209"/>
  <c r="BH209"/>
  <c r="BG209"/>
  <c r="BF209"/>
  <c r="T209"/>
  <c r="R209"/>
  <c r="P209"/>
  <c r="BI206"/>
  <c r="BH206"/>
  <c r="BG206"/>
  <c r="BF206"/>
  <c r="T206"/>
  <c r="R206"/>
  <c r="P206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6"/>
  <c r="BH196"/>
  <c r="BG196"/>
  <c r="BF196"/>
  <c r="T196"/>
  <c r="R196"/>
  <c r="P196"/>
  <c r="BI190"/>
  <c r="BH190"/>
  <c r="BG190"/>
  <c r="BF190"/>
  <c r="T190"/>
  <c r="T189"/>
  <c r="R190"/>
  <c r="R189"/>
  <c r="P190"/>
  <c r="P189"/>
  <c r="BI186"/>
  <c r="BH186"/>
  <c r="BG186"/>
  <c r="BF186"/>
  <c r="T186"/>
  <c r="T185"/>
  <c r="R186"/>
  <c r="R185"/>
  <c r="P186"/>
  <c r="P185"/>
  <c r="BI176"/>
  <c r="BH176"/>
  <c r="BG176"/>
  <c r="BF176"/>
  <c r="T176"/>
  <c r="T175"/>
  <c r="R176"/>
  <c r="R175"/>
  <c r="P176"/>
  <c r="P175"/>
  <c r="BI148"/>
  <c r="BH148"/>
  <c r="BG148"/>
  <c r="BF148"/>
  <c r="T148"/>
  <c r="R148"/>
  <c r="P148"/>
  <c r="BI145"/>
  <c r="BH145"/>
  <c r="BG145"/>
  <c r="BF145"/>
  <c r="T145"/>
  <c r="R145"/>
  <c r="P14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0"/>
  <c r="BH120"/>
  <c r="BG120"/>
  <c r="BF120"/>
  <c r="T120"/>
  <c r="R120"/>
  <c r="P120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J97"/>
  <c r="J96"/>
  <c r="F96"/>
  <c r="F94"/>
  <c r="E92"/>
  <c r="J59"/>
  <c r="J58"/>
  <c r="F58"/>
  <c r="F56"/>
  <c r="E54"/>
  <c r="J20"/>
  <c r="E20"/>
  <c r="F59"/>
  <c r="J19"/>
  <c r="J14"/>
  <c r="J94"/>
  <c r="E7"/>
  <c r="E50"/>
  <c i="1" r="L50"/>
  <c r="AM50"/>
  <c r="AM49"/>
  <c r="L49"/>
  <c r="AM47"/>
  <c r="L47"/>
  <c r="L45"/>
  <c r="L44"/>
  <c i="2" r="BK346"/>
  <c r="J294"/>
  <c r="J255"/>
  <c r="BK196"/>
  <c r="BK128"/>
  <c i="4" r="BK90"/>
  <c i="3" r="BK171"/>
  <c i="4" r="J85"/>
  <c i="3" r="J154"/>
  <c i="2" r="J257"/>
  <c r="BK288"/>
  <c r="BK199"/>
  <c i="4" r="J87"/>
  <c i="3" r="BK163"/>
  <c r="BK95"/>
  <c i="2" r="J306"/>
  <c r="J261"/>
  <c r="BK235"/>
  <c i="4" r="F35"/>
  <c i="2" r="BK297"/>
  <c r="J288"/>
  <c r="BK251"/>
  <c r="J196"/>
  <c i="3" r="BK162"/>
  <c i="2" r="J120"/>
  <c r="J323"/>
  <c r="BK296"/>
  <c r="BK264"/>
  <c r="J200"/>
  <c r="BK132"/>
  <c i="4" r="BK88"/>
  <c i="3" r="BK180"/>
  <c i="2" r="J264"/>
  <c i="3" r="BK110"/>
  <c i="2" r="J386"/>
  <c r="BK256"/>
  <c r="BK176"/>
  <c r="BK106"/>
  <c i="3" r="BK201"/>
  <c r="J158"/>
  <c i="2" r="BK376"/>
  <c r="J296"/>
  <c r="J225"/>
  <c r="BK186"/>
  <c r="J128"/>
  <c i="3" r="BK196"/>
  <c r="J104"/>
  <c i="2" r="BK291"/>
  <c r="BK259"/>
  <c r="BK200"/>
  <c r="BK114"/>
  <c i="3" r="J167"/>
  <c i="2" r="J251"/>
  <c r="BK387"/>
  <c r="J293"/>
  <c r="BK218"/>
  <c r="J145"/>
  <c r="BK103"/>
  <c i="3" r="J177"/>
  <c i="2" r="BK257"/>
  <c i="3" r="BK177"/>
  <c i="2" r="BK233"/>
  <c r="BK289"/>
  <c r="BK206"/>
  <c r="BK109"/>
  <c i="4" r="BK85"/>
  <c i="3" r="J171"/>
  <c r="BK118"/>
  <c i="2" r="BK324"/>
  <c r="BK287"/>
  <c r="J197"/>
  <c r="J130"/>
  <c i="3" r="J201"/>
  <c r="BK154"/>
  <c i="2" r="J324"/>
  <c r="BK295"/>
  <c r="BK242"/>
  <c r="BK145"/>
  <c i="3" r="J196"/>
  <c r="BK134"/>
  <c i="2" r="BK386"/>
  <c r="J287"/>
  <c r="BK225"/>
  <c r="J148"/>
  <c r="J112"/>
  <c i="4" r="J90"/>
  <c i="3" r="J186"/>
  <c i="2" r="BK284"/>
  <c i="3" r="J118"/>
  <c i="2" r="BK245"/>
  <c r="J271"/>
  <c r="BK197"/>
  <c r="BK130"/>
  <c i="3" r="BK186"/>
  <c r="J162"/>
  <c i="2" r="J387"/>
  <c r="J297"/>
  <c r="J256"/>
  <c r="J242"/>
  <c r="J114"/>
  <c i="3" r="BK191"/>
  <c r="BK148"/>
  <c i="2" r="BK323"/>
  <c r="J292"/>
  <c r="J284"/>
  <c r="J237"/>
  <c i="1" r="AS55"/>
  <c i="2" r="BK301"/>
  <c r="BK292"/>
  <c r="J235"/>
  <c r="J176"/>
  <c i="3" r="J191"/>
  <c i="2" r="BK279"/>
  <c i="3" r="BK158"/>
  <c r="J95"/>
  <c i="2" r="J326"/>
  <c r="J209"/>
  <c r="BK125"/>
  <c i="4" r="BK89"/>
  <c i="3" r="J180"/>
  <c r="J129"/>
  <c i="2" r="J346"/>
  <c r="BK293"/>
  <c r="J218"/>
  <c r="BK148"/>
  <c r="J103"/>
  <c i="3" r="BK167"/>
  <c i="2" r="J376"/>
  <c r="J301"/>
  <c r="BK271"/>
  <c r="J206"/>
  <c r="J132"/>
  <c i="3" r="J173"/>
  <c i="2" r="BK290"/>
  <c r="BK304"/>
  <c r="J279"/>
  <c r="J190"/>
  <c r="J125"/>
  <c i="4" r="J89"/>
  <c i="3" r="BK184"/>
  <c i="2" r="J259"/>
  <c i="3" r="BK129"/>
  <c i="2" r="BK237"/>
  <c r="J290"/>
  <c r="J229"/>
  <c r="J186"/>
  <c r="BK120"/>
  <c i="4" r="J88"/>
  <c i="3" r="BK104"/>
  <c i="2" r="J320"/>
  <c r="J286"/>
  <c r="J245"/>
  <c r="J199"/>
  <c r="J109"/>
  <c i="3" r="J163"/>
  <c r="J110"/>
  <c i="2" r="J304"/>
  <c r="BK294"/>
  <c r="BK286"/>
  <c r="BK209"/>
  <c i="3" r="BK145"/>
  <c i="4" r="BK87"/>
  <c i="2" r="BK320"/>
  <c r="J291"/>
  <c r="BK261"/>
  <c r="BK190"/>
  <c i="3" r="J184"/>
  <c r="J134"/>
  <c i="2" r="BK326"/>
  <c r="J295"/>
  <c r="BK255"/>
  <c r="BK229"/>
  <c r="BK134"/>
  <c r="J106"/>
  <c i="3" r="BK173"/>
  <c r="J145"/>
  <c i="2" r="BK306"/>
  <c r="J289"/>
  <c r="J134"/>
  <c r="BK112"/>
  <c i="3" r="J148"/>
  <c i="2" r="J233"/>
  <c i="3" l="1" r="R172"/>
  <c r="P172"/>
  <c i="4" r="T86"/>
  <c r="T83"/>
  <c r="T82"/>
  <c i="2" r="BK144"/>
  <c r="J144"/>
  <c r="J66"/>
  <c r="R263"/>
  <c r="T305"/>
  <c r="BK375"/>
  <c r="J375"/>
  <c r="J78"/>
  <c i="3" r="T147"/>
  <c i="2" r="R144"/>
  <c r="P195"/>
  <c r="T205"/>
  <c r="P254"/>
  <c r="BK305"/>
  <c r="J305"/>
  <c r="J76"/>
  <c r="T375"/>
  <c i="3" r="BK147"/>
  <c i="2" r="R102"/>
  <c r="R205"/>
  <c r="R254"/>
  <c r="T263"/>
  <c r="T262"/>
  <c r="R375"/>
  <c i="3" r="BK109"/>
  <c r="J109"/>
  <c r="J66"/>
  <c r="T109"/>
  <c r="T93"/>
  <c r="BK172"/>
  <c r="J172"/>
  <c r="J70"/>
  <c i="4" r="BK86"/>
  <c r="J86"/>
  <c r="J62"/>
  <c i="2" r="T102"/>
  <c r="R195"/>
  <c r="T195"/>
  <c r="T254"/>
  <c i="3" r="R147"/>
  <c r="R146"/>
  <c i="4" r="P86"/>
  <c r="P83"/>
  <c r="P82"/>
  <c i="1" r="AU58"/>
  <c i="2" r="BK102"/>
  <c r="J102"/>
  <c r="J65"/>
  <c r="T144"/>
  <c r="BK195"/>
  <c r="J195"/>
  <c r="J70"/>
  <c r="P205"/>
  <c r="BK263"/>
  <c r="J263"/>
  <c r="J75"/>
  <c r="P305"/>
  <c r="R305"/>
  <c i="3" r="P109"/>
  <c r="P93"/>
  <c r="R109"/>
  <c r="R93"/>
  <c r="R92"/>
  <c r="T172"/>
  <c i="4" r="R86"/>
  <c r="R83"/>
  <c r="R82"/>
  <c i="2" r="P102"/>
  <c r="P101"/>
  <c r="P100"/>
  <c i="1" r="AU56"/>
  <c i="2" r="P144"/>
  <c r="BK205"/>
  <c r="J205"/>
  <c r="J71"/>
  <c r="BK254"/>
  <c r="J254"/>
  <c r="J72"/>
  <c r="P263"/>
  <c r="P262"/>
  <c r="P375"/>
  <c i="3" r="P147"/>
  <c r="P146"/>
  <c i="2" r="J56"/>
  <c r="BE106"/>
  <c r="BE206"/>
  <c r="BE255"/>
  <c r="BE259"/>
  <c r="BE271"/>
  <c r="BE287"/>
  <c r="BE291"/>
  <c r="BE295"/>
  <c r="BE301"/>
  <c i="3" r="J56"/>
  <c r="E80"/>
  <c r="BE129"/>
  <c r="BE162"/>
  <c r="BE163"/>
  <c r="BE171"/>
  <c r="BE180"/>
  <c i="2" r="BE109"/>
  <c r="BE130"/>
  <c r="BE190"/>
  <c r="BE197"/>
  <c r="BE235"/>
  <c r="BE245"/>
  <c r="BE256"/>
  <c r="BE257"/>
  <c r="BE264"/>
  <c r="BE279"/>
  <c r="BE290"/>
  <c r="BE326"/>
  <c r="BE376"/>
  <c r="BE386"/>
  <c r="BE387"/>
  <c r="BK185"/>
  <c r="J185"/>
  <c r="J68"/>
  <c r="BK260"/>
  <c r="J260"/>
  <c r="J73"/>
  <c r="BK325"/>
  <c r="J325"/>
  <c r="J77"/>
  <c i="3" r="BE95"/>
  <c r="BE134"/>
  <c r="BE177"/>
  <c r="BE184"/>
  <c r="BE186"/>
  <c r="BE201"/>
  <c i="2" r="E88"/>
  <c r="BE112"/>
  <c r="BE125"/>
  <c r="BE132"/>
  <c r="BE176"/>
  <c r="BE196"/>
  <c r="BE233"/>
  <c r="BE288"/>
  <c r="BE289"/>
  <c r="BE292"/>
  <c r="BE294"/>
  <c r="BE304"/>
  <c r="BE306"/>
  <c r="BK175"/>
  <c r="J175"/>
  <c r="J67"/>
  <c i="3" r="BE110"/>
  <c r="BE145"/>
  <c r="BE148"/>
  <c r="BE154"/>
  <c r="BE173"/>
  <c r="BK94"/>
  <c r="BK93"/>
  <c r="BK144"/>
  <c r="J144"/>
  <c r="J67"/>
  <c i="4" r="J52"/>
  <c r="F55"/>
  <c r="E72"/>
  <c r="BE87"/>
  <c i="1" r="BB58"/>
  <c i="4" r="BK84"/>
  <c r="J84"/>
  <c r="J61"/>
  <c i="2" r="F97"/>
  <c r="BE103"/>
  <c r="BE114"/>
  <c r="BE120"/>
  <c r="BE145"/>
  <c r="BE148"/>
  <c r="BE218"/>
  <c r="BE225"/>
  <c r="BE237"/>
  <c r="BE242"/>
  <c r="BE286"/>
  <c r="BE323"/>
  <c r="BE346"/>
  <c r="BE128"/>
  <c r="BE200"/>
  <c r="BE229"/>
  <c r="BE284"/>
  <c r="BE296"/>
  <c i="3" r="F59"/>
  <c r="BE167"/>
  <c i="4" r="BE90"/>
  <c r="BE85"/>
  <c r="BE88"/>
  <c i="2" r="BE261"/>
  <c i="3" r="BE118"/>
  <c r="BE191"/>
  <c r="BE196"/>
  <c i="4" r="BE89"/>
  <c i="2" r="BE134"/>
  <c r="BE186"/>
  <c r="BE199"/>
  <c r="BE209"/>
  <c r="BE251"/>
  <c r="BE293"/>
  <c r="BE297"/>
  <c r="BE320"/>
  <c r="BE324"/>
  <c r="BK189"/>
  <c r="J189"/>
  <c r="J69"/>
  <c i="3" r="BE104"/>
  <c r="BE158"/>
  <c i="4" r="F36"/>
  <c i="1" r="BC58"/>
  <c i="2" r="F37"/>
  <c i="1" r="BB56"/>
  <c r="AS54"/>
  <c i="2" r="F38"/>
  <c i="1" r="BC56"/>
  <c i="2" r="F36"/>
  <c i="1" r="BA56"/>
  <c i="3" r="F39"/>
  <c i="1" r="BD57"/>
  <c i="4" r="J34"/>
  <c i="1" r="AW58"/>
  <c i="4" r="F37"/>
  <c i="1" r="BD58"/>
  <c i="4" r="F34"/>
  <c i="1" r="BA58"/>
  <c i="2" r="F39"/>
  <c i="1" r="BD56"/>
  <c i="2" r="J36"/>
  <c i="1" r="AW56"/>
  <c i="3" r="F37"/>
  <c i="1" r="BB57"/>
  <c i="3" r="F36"/>
  <c i="1" r="BA57"/>
  <c i="3" r="J36"/>
  <c i="1" r="AW57"/>
  <c i="3" r="F38"/>
  <c i="1" r="BC57"/>
  <c i="3" l="1" r="P92"/>
  <c i="1" r="AU57"/>
  <c i="2" r="T101"/>
  <c r="T100"/>
  <c r="R101"/>
  <c r="R262"/>
  <c i="3" r="T146"/>
  <c r="T92"/>
  <c r="BK146"/>
  <c r="J146"/>
  <c r="J68"/>
  <c r="J93"/>
  <c r="J64"/>
  <c i="2" r="BK101"/>
  <c r="BK100"/>
  <c r="J100"/>
  <c r="J63"/>
  <c r="BK262"/>
  <c r="J262"/>
  <c r="J74"/>
  <c i="3" r="J147"/>
  <c r="J69"/>
  <c r="J94"/>
  <c r="J65"/>
  <c i="4" r="BK83"/>
  <c r="J83"/>
  <c r="J60"/>
  <c i="3" r="F35"/>
  <c i="1" r="AZ57"/>
  <c r="BB55"/>
  <c r="AX55"/>
  <c r="BA55"/>
  <c r="BA54"/>
  <c r="W30"/>
  <c i="4" r="F33"/>
  <c i="1" r="AZ58"/>
  <c r="BD55"/>
  <c r="BD54"/>
  <c r="W33"/>
  <c i="2" r="J35"/>
  <c i="1" r="AV56"/>
  <c r="AT56"/>
  <c i="2" r="F35"/>
  <c i="1" r="AZ56"/>
  <c r="AU55"/>
  <c r="AU54"/>
  <c r="BC55"/>
  <c r="AY55"/>
  <c i="4" r="J33"/>
  <c i="1" r="AV58"/>
  <c r="AT58"/>
  <c i="3" r="J35"/>
  <c i="1" r="AV57"/>
  <c r="AT57"/>
  <c i="2" l="1" r="R100"/>
  <c i="3" r="BK92"/>
  <c r="J92"/>
  <c i="2" r="J101"/>
  <c r="J64"/>
  <c i="4" r="BK82"/>
  <c r="J82"/>
  <c r="J59"/>
  <c i="3" r="J32"/>
  <c i="1" r="AG57"/>
  <c r="AN57"/>
  <c r="BC54"/>
  <c r="AY54"/>
  <c r="AW54"/>
  <c r="AK30"/>
  <c r="AW55"/>
  <c r="AZ55"/>
  <c r="AZ54"/>
  <c r="AV54"/>
  <c r="AK29"/>
  <c i="2" r="J32"/>
  <c i="1" r="AG56"/>
  <c r="AN56"/>
  <c r="BB54"/>
  <c r="W31"/>
  <c i="3" l="1" r="J41"/>
  <c i="2" r="J41"/>
  <c i="3" r="J63"/>
  <c i="1" r="W29"/>
  <c r="AV55"/>
  <c r="AT55"/>
  <c r="AT54"/>
  <c i="4" r="J30"/>
  <c i="1" r="AG58"/>
  <c r="AN58"/>
  <c r="AG55"/>
  <c r="AN55"/>
  <c r="W32"/>
  <c r="AX54"/>
  <c i="4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<sst xmlns="http://schemas.openxmlformats.org/spreadsheetml/2006/main">
  <si>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</si>
  <si>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</si>
  <si>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</si>
  <si>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</si>
  <si>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</si>
  <si>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{c1f533ba-9b05-400d-8ecb-87b550fbc4d4}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</si>
  <si>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</si>
  <si>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</si>
  <si>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</si>
  <si>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</si>
  <si>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</si>
  <si>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</si>
  <si>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</si>
  <si>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</si>
  <si>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20-Mlynek-01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</si>
  <si>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</si>
  <si>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</si>
  <si>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ENERGETICKÉ ÚSPORY V ZÁMKU JEZDKOVICE - Etapa A</t>
  </si>
  <si>
    <t>KSO:</t>
  </si>
  <si>
    <t/>
  </si>
  <si>
    <t>CC-CZ:</t>
  </si>
  <si>
    <t>Místo:</t>
  </si>
  <si>
    <t>parc.č.1,2a 7/1,K.Ú.Jezdkovice</t>
  </si>
  <si>
    <t>Datum:</t>
  </si>
  <si>
    <t>27. 10. 2020</t>
  </si>
  <si>
    <t>Zadavatel:</t>
  </si>
  <si>
    <t>IČ:</t>
  </si>
  <si>
    <t>Obec Jezdkovice, Jezdkovice 32</t>
  </si>
  <si>
    <t>DIČ:</t>
  </si>
  <si>
    <t>Uchazeč:</t>
  </si>
  <si>
    <t>Vyplň údaj</t>
  </si>
  <si>
    <t>Projektant:</t>
  </si>
  <si>
    <t>ing. arch.Petr Mlýnek</t>
  </si>
  <si>
    <t>True</t>
  </si>
  <si>
    <t>Zpracovatel:</t>
  </si>
  <si>
    <t>Katerinec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</si>
  <si>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</si>
  <si>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</si>
  <si>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</si>
  <si>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</si>
  <si>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</si>
  <si>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</si>
  <si>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</si>
  <si>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</si>
  <si>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</si>
  <si>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</si>
  <si>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</si>
  <si>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</si>
  <si>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</si>
  <si>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</si>
  <si>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</si>
  <si>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</si>
  <si>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</si>
  <si>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</si>
  <si>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</si>
  <si>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</si>
  <si>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</si>
  <si>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</si>
  <si>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</si>
  <si>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</si>
  <si>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</si>
  <si>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</si>
  <si>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</si>
  <si>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</si>
  <si>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</si>
  <si>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</si>
  <si>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</si>
  <si>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</si>
  <si>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</si>
  <si>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</si>
  <si>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</si>
  <si>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</si>
  <si>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</si>
  <si>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</si>
  <si>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</si>
  <si>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</si>
  <si>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01</t>
  </si>
  <si>
    <t>ENERGETICKÉ ÚPRAVY OBJEKTU</t>
  </si>
  <si>
    <t>STA</t>
  </si>
  <si>
    <t>1</t>
  </si>
  <si>
    <t>{ddef01c3-5540-4181-8d2a-cc623b5ebb36}</t>
  </si>
  <si>
    <t>2</t>
  </si>
  <si>
    <t>/</t>
  </si>
  <si>
    <t>01.1</t>
  </si>
  <si>
    <t>Výměna oken</t>
  </si>
  <si>
    <t>Soupis</t>
  </si>
  <si>
    <t>{2e0e6081-805d-432f-8077-eab94bfde9d2}</t>
  </si>
  <si>
    <t>01.2</t>
  </si>
  <si>
    <t>Zateplení stropu nad 2.NP</t>
  </si>
  <si>
    <t>{4ccc052a-7bfc-4b6f-8dd6-f96f5a978a58}</t>
  </si>
  <si>
    <t>08</t>
  </si>
  <si>
    <t>Vedlejší a ostatní náklady</t>
  </si>
  <si>
    <t>{cda908c4-c222-43d3-8edd-f0018356f77c}</t>
  </si>
  <si>
    <t>KRYCÍ LIST SOUPISU PRACÍ</t>
  </si>
  <si>
    <t>Objekt:</t>
  </si>
  <si>
    <t>01 - ENERGETICKÉ ÚPRAVY OBJEKTU</t>
  </si>
  <si>
    <t>Soupis:</t>
  </si>
  <si>
    <t>01.1 - Výměna oken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</si>
  <si>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</si>
  <si>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</si>
  <si>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</si>
  <si>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</si>
  <si>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</si>
  <si>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</si>
  <si>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</si>
  <si>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</si>
  <si>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</si>
  <si>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9 - Ostatní konstrukce a práce, bourání</t>
  </si>
  <si>
    <t xml:space="preserve">    94 - Lešení a stavební výtahy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</si>
  <si>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</si>
  <si>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</si>
  <si>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</si>
  <si>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</si>
  <si>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</si>
  <si>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</si>
  <si>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</si>
  <si>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 xml:space="preserve">    783 - Dokončovací práce - nátěry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</si>
  <si>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</si>
  <si>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</si>
  <si>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</si>
  <si>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</si>
  <si>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</si>
  <si>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</si>
  <si>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</si>
  <si>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</si>
  <si>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</si>
  <si>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</si>
  <si>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</si>
  <si>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</si>
  <si>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</si>
  <si>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</si>
  <si>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</si>
  <si>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</si>
  <si>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</si>
  <si>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</si>
  <si>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</si>
  <si>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310237251</t>
  </si>
  <si>
    <t>Zazdívka otvorů ve zdivu nadzákladovém cihlami pálenými plochy přes 0,09 m2 do 0,25 m2, ve zdi tl. přes 300 do 450 mm</t>
  </si>
  <si>
    <t>kus</t>
  </si>
  <si>
    <t>4</t>
  </si>
  <si>
    <t>-469325587</t>
  </si>
  <si>
    <t>VV</t>
  </si>
  <si>
    <t xml:space="preserve">"1.NP." </t>
  </si>
  <si>
    <t xml:space="preserve">"sýpka"  3</t>
  </si>
  <si>
    <t>310239211</t>
  </si>
  <si>
    <t>Zazdívka otvorů ve zdivu nadzákladovém cihlami pálenými plochy přes 1 m2 do 4 m2 na maltu vápenocementovou</t>
  </si>
  <si>
    <t>m3</t>
  </si>
  <si>
    <t>1301791177</t>
  </si>
  <si>
    <t xml:space="preserve">"sýpka"  1,20*1,90*0,30</t>
  </si>
  <si>
    <t>311234111</t>
  </si>
  <si>
    <t>Zdivo jednovrstvé z cihel děrovaných nebroušených klasických spojených na pero a drážku na maltu M5, pevnost cihel do P10, tl. zdiva 440 mm</t>
  </si>
  <si>
    <t>m2</t>
  </si>
  <si>
    <t>1375363855</t>
  </si>
  <si>
    <t xml:space="preserve">"128"  3,84*2,69-1,02*1,70</t>
  </si>
  <si>
    <t>317168053</t>
  </si>
  <si>
    <t>Překlady keramické vysoké osazené do maltového lože, šířky překladu 70 mm výšky 238 mm, délky 1500 mm</t>
  </si>
  <si>
    <t>-758596399</t>
  </si>
  <si>
    <t xml:space="preserve">"1.NP."  5</t>
  </si>
  <si>
    <t>5</t>
  </si>
  <si>
    <t>317234410</t>
  </si>
  <si>
    <t>Vyzdívka mezi nosníky cihlami pálenými na maltu cementovou</t>
  </si>
  <si>
    <t>1246274969</t>
  </si>
  <si>
    <t>"mezi uhelníky 60/60/6 mm</t>
  </si>
  <si>
    <t>(1,45*43+1,45*1+1,40*2+1,40*9+1,56)*0,45*0,15</t>
  </si>
  <si>
    <t xml:space="preserve">"I.č.140" </t>
  </si>
  <si>
    <t>1,60*0,45*0,15*2</t>
  </si>
  <si>
    <t>Součet</t>
  </si>
  <si>
    <t>6</t>
  </si>
  <si>
    <t>317235811R01</t>
  </si>
  <si>
    <t>Doplnění zdiva kleneb nad okny s dodáním hmot, cihlami pálenými na maltu</t>
  </si>
  <si>
    <t>-1944002954</t>
  </si>
  <si>
    <t>" klenby v sýpce</t>
  </si>
  <si>
    <t xml:space="preserve">"1NP"  1,59*0,45*0,15*5*0,75</t>
  </si>
  <si>
    <t>"2.NP." 1,60*0,45*0,15*6*0,50</t>
  </si>
  <si>
    <t>7</t>
  </si>
  <si>
    <t>317944321</t>
  </si>
  <si>
    <t>Válcované nosníky dodatečně osazované do připravených otvorů bez zazdění hlav do č. 12</t>
  </si>
  <si>
    <t>t</t>
  </si>
  <si>
    <t>242847372</t>
  </si>
  <si>
    <t>"úhelníky 60/60/6 mm</t>
  </si>
  <si>
    <t>(1,45*43+1,45*1+1,40*2+1,40*9+1,56)*2*5,42*0,001*1,08</t>
  </si>
  <si>
    <t>8</t>
  </si>
  <si>
    <t>317944323</t>
  </si>
  <si>
    <t>Válcované nosníky dodatečně osazované do připravených otvorů bez zazdění hlav č. 14 až 22</t>
  </si>
  <si>
    <t>-1472174193</t>
  </si>
  <si>
    <t xml:space="preserve">"I.č.140"  1,60*2*2*14,30*0,001*1,08</t>
  </si>
  <si>
    <t>9</t>
  </si>
  <si>
    <t>317998114</t>
  </si>
  <si>
    <t>Izolace tepelná mezi překlady z pěnového polystyrenu výšky 24 cm, tloušťky 90 mm</t>
  </si>
  <si>
    <t>m</t>
  </si>
  <si>
    <t>1703357275</t>
  </si>
  <si>
    <t xml:space="preserve">"1.NP."  1,50</t>
  </si>
  <si>
    <t>10</t>
  </si>
  <si>
    <t>346244381</t>
  </si>
  <si>
    <t>Plentování ocelových válcovaných nosníků jednostranné cihlami na maltu, výška stojiny do 200 mm</t>
  </si>
  <si>
    <t>1133212166</t>
  </si>
  <si>
    <t xml:space="preserve">"I.č.140"  1,60*2*0,14*2</t>
  </si>
  <si>
    <t>11</t>
  </si>
  <si>
    <t>349231811</t>
  </si>
  <si>
    <t>Přizdívka z cihel ostění s ozubem ve vybouraných otvorech, s vysekáním kapes pro zavázaní přes 80 do 150 mm</t>
  </si>
  <si>
    <t>1183505776</t>
  </si>
  <si>
    <t>"po vybourání špaletového okna</t>
  </si>
  <si>
    <t>1,87*0,45*2*43</t>
  </si>
  <si>
    <t>1,58*0,45*2*1</t>
  </si>
  <si>
    <t>1,25*0,45*2*2</t>
  </si>
  <si>
    <t>1,43*0,45*2*9</t>
  </si>
  <si>
    <t>0,99*0,45*2*1</t>
  </si>
  <si>
    <t>1,58*0,45*2</t>
  </si>
  <si>
    <t>1,60*0,45*2*1</t>
  </si>
  <si>
    <t>61</t>
  </si>
  <si>
    <t>Úprava povrchů vnitřních</t>
  </si>
  <si>
    <t>12</t>
  </si>
  <si>
    <t>611142001R01</t>
  </si>
  <si>
    <t>Potažení vnitřních ploch pletivem v ploše nebo pruzích, na plném podkladu sklovláknitým vtlačením do hrubé omítky ostění</t>
  </si>
  <si>
    <t>2048500631</t>
  </si>
  <si>
    <t>"mezi okny</t>
  </si>
  <si>
    <t>(1,45*43+1,45*1+1,40*2+1,40*9+1,56)*0,60</t>
  </si>
  <si>
    <t>13</t>
  </si>
  <si>
    <t>612315302</t>
  </si>
  <si>
    <t>Vápenná omítka ostění nebo nadpraží štuková</t>
  </si>
  <si>
    <t>2020235354</t>
  </si>
  <si>
    <t>"mezi nová křídla</t>
  </si>
  <si>
    <t>(1,17+1,82*2)*0,45*43</t>
  </si>
  <si>
    <t>(1,17+1,58*2)*0,45*1</t>
  </si>
  <si>
    <t>(1,10+1,22*2)*0,45*2</t>
  </si>
  <si>
    <t>(1,19+1,43*2)*0,45*9</t>
  </si>
  <si>
    <t>(1,36+0,99*2)*0,45*1</t>
  </si>
  <si>
    <t>(1,58+1,70*2)*0,45*2</t>
  </si>
  <si>
    <t>(1,60+2,94*2)*0,45*1</t>
  </si>
  <si>
    <t>Mezisoučet</t>
  </si>
  <si>
    <t>"uvnitř místností</t>
  </si>
  <si>
    <t>(1,70+2,93*2)*0,225*43</t>
  </si>
  <si>
    <t>1,44*0,83*43</t>
  </si>
  <si>
    <t>(1,65+2,71)*0,225*1</t>
  </si>
  <si>
    <t>1,40*0,83*1</t>
  </si>
  <si>
    <t>(1,60+2,26*2)*0,225*2</t>
  </si>
  <si>
    <t>1,35*0,83*2</t>
  </si>
  <si>
    <t>(1,55+2,26*2)*0,225*9</t>
  </si>
  <si>
    <t>1,30*0,83*9</t>
  </si>
  <si>
    <t>(1,36+0,99*2)*0,225</t>
  </si>
  <si>
    <t>1,10*0,83</t>
  </si>
  <si>
    <t>(1,50+2,53*2)*0,225*2</t>
  </si>
  <si>
    <t>(1,60+2,94*2)*0,225</t>
  </si>
  <si>
    <t>1,40*0,83</t>
  </si>
  <si>
    <t>62</t>
  </si>
  <si>
    <t>Úprava povrchů vnějších</t>
  </si>
  <si>
    <t>14</t>
  </si>
  <si>
    <t>612315122</t>
  </si>
  <si>
    <t>Vápenná omítka rýh štuková ve stěnách, šířky rýhy přes 150 do 300 mm</t>
  </si>
  <si>
    <t>1905725949</t>
  </si>
  <si>
    <t>"Venkovní část kolem oken</t>
  </si>
  <si>
    <t>(1,47+1,82)*2*0,20*43</t>
  </si>
  <si>
    <t>(1,47+1,58)*2*0,20*1</t>
  </si>
  <si>
    <t>(1,40+1,22)*2*0,20*2</t>
  </si>
  <si>
    <t>(1,49+1,43)*2*0,20*9</t>
  </si>
  <si>
    <t>(1,76+0,99)*2*0,20*1</t>
  </si>
  <si>
    <t>(1,90+2,94)*2*0,20*1</t>
  </si>
  <si>
    <t>63</t>
  </si>
  <si>
    <t>Podlahy a podlahové konstrukce</t>
  </si>
  <si>
    <t>632451024</t>
  </si>
  <si>
    <t>Potěr cementový vyrovnávací z malty (MC-15) v pásu o průměrné (střední) tl. přes 40 do 50 mm</t>
  </si>
  <si>
    <t>2137108695</t>
  </si>
  <si>
    <t>"parapety mezi vnitřním a vnějším oknem</t>
  </si>
  <si>
    <t>(1,17*43+1,17*1+1,10*2+1,19*9+1,36*1+1,58*2+1,60*1)*0,45</t>
  </si>
  <si>
    <t>Ostatní konstrukce a práce, bourání</t>
  </si>
  <si>
    <t>16</t>
  </si>
  <si>
    <t>952901111</t>
  </si>
  <si>
    <t>Vyčištění budov nebo objektů před předáním do užívání budov bytové nebo občanské výstavby, světlé výšky podlaží do 4 m</t>
  </si>
  <si>
    <t>-422857018</t>
  </si>
  <si>
    <t>"pro opravu vnitřních ostění</t>
  </si>
  <si>
    <t>"1.NP." (2,50*2+2,50*22+2,50*3)*1,50</t>
  </si>
  <si>
    <t>"2.NP." (2,50*27+2,50*3)*1,50</t>
  </si>
  <si>
    <t>94</t>
  </si>
  <si>
    <t>Lešení a stavební výtahy</t>
  </si>
  <si>
    <t>17</t>
  </si>
  <si>
    <t>946112117</t>
  </si>
  <si>
    <t>Montáž pojízdných věží trubkových nebo dílcových s maximálním zatížením podlahy do 200 kg/m2 šířky přes 0,9 do 1,6 m, délky do 3,2 m, výšky přes 6,6 m do 7,6 m</t>
  </si>
  <si>
    <t>1700495104</t>
  </si>
  <si>
    <t>18</t>
  </si>
  <si>
    <t>946112217</t>
  </si>
  <si>
    <t>Montáž pojízdných věží trubkových nebo dílcových s maximálním zatížením podlahy do 200 kg/m2 Příplatek za první a každý další den použití pojízdného lešení k ceně -2117</t>
  </si>
  <si>
    <t>1550555687</t>
  </si>
  <si>
    <t xml:space="preserve">"31 posunutí na 4 dny"  31*4</t>
  </si>
  <si>
    <t>19</t>
  </si>
  <si>
    <t>946112817</t>
  </si>
  <si>
    <t>Demontáž pojízdných věží trubkových nebo dílcových s maximálním zatížením podlahy do 200 kg/m2 šířky přes 0,9 do 1,6 m, délky do 3,2 m, výšky přes 6,6 m do 7,6 m</t>
  </si>
  <si>
    <t>-2061043122</t>
  </si>
  <si>
    <t>20</t>
  </si>
  <si>
    <t>949101111</t>
  </si>
  <si>
    <t>Lešení pomocné pracovní pro objekty pozemních staveb pro zatížení do 150 kg/m2, o výšce lešeňové podlahy do 1,9 m</t>
  </si>
  <si>
    <t>964473732</t>
  </si>
  <si>
    <t>96</t>
  </si>
  <si>
    <t>Bourání konstrukcí</t>
  </si>
  <si>
    <t>966032911</t>
  </si>
  <si>
    <t>Odsekání říms podokenních nebo nadokenních předsazených přes líc zdiva do 80 mm</t>
  </si>
  <si>
    <t>-1615392850</t>
  </si>
  <si>
    <t>(1,45*43+1,45*1+1,40*2+1,45*9+1,65*1+1,90*1)</t>
  </si>
  <si>
    <t>22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</si>
  <si>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</si>
  <si>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</si>
  <si>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1880501546</t>
  </si>
  <si>
    <t>"po kastlíkových oknech</t>
  </si>
  <si>
    <t>1,82*0,20*43</t>
  </si>
  <si>
    <t>1,58*2*0,20*1</t>
  </si>
  <si>
    <t>1,22*2*0,20*2</t>
  </si>
  <si>
    <t>1,43*2*0,20*9</t>
  </si>
  <si>
    <t>0,99*2*0,20*1</t>
  </si>
  <si>
    <t>2,94*2*0,20*1</t>
  </si>
  <si>
    <t>23</t>
  </si>
  <si>
    <t>968062355</t>
  </si>
  <si>
    <t>Vybourání dřevěných rámů oken s křídly, dveřních zárubní, vrat, stěn, ostění nebo obkladů rámů oken s křídly dvojitých, plochy do 2 m2</t>
  </si>
  <si>
    <t>-1172867695</t>
  </si>
  <si>
    <t>1,17*1,58*1</t>
  </si>
  <si>
    <t>1,10*1,25*2</t>
  </si>
  <si>
    <t>1,08*1,30*9</t>
  </si>
  <si>
    <t>1,36*0,99*1</t>
  </si>
  <si>
    <t>1,02*1,60*1</t>
  </si>
  <si>
    <t>24</t>
  </si>
  <si>
    <t>968062356</t>
  </si>
  <si>
    <t>Vybourání dřevěných rámů oken s křídly, dveřních zárubní, vrat, stěn, ostění nebo obkladů rámů oken s křídly dvojitých, plochy do 4 m2</t>
  </si>
  <si>
    <t>518663010</t>
  </si>
  <si>
    <t>1,17*1,87*43</t>
  </si>
  <si>
    <t>1,60*2,94*1</t>
  </si>
  <si>
    <t>25</t>
  </si>
  <si>
    <t>968062455</t>
  </si>
  <si>
    <t>Vybourání dřevěných rámů oken s křídly, dveřních zárubní, vrat, stěn, ostění nebo obkladů dveřních zárubní, plochy do 2 m2</t>
  </si>
  <si>
    <t>1322079922</t>
  </si>
  <si>
    <t>0,80*2,04</t>
  </si>
  <si>
    <t>0,80*1,97</t>
  </si>
  <si>
    <t>26</t>
  </si>
  <si>
    <t>968062456</t>
  </si>
  <si>
    <t>Vybourání dřevěných rámů oken s křídly, dveřních zárubní, vrat, stěn, ostění nebo obkladů dveřních zárubní, plochy přes 2 m2</t>
  </si>
  <si>
    <t>748766706</t>
  </si>
  <si>
    <t>1,37*2,51</t>
  </si>
  <si>
    <t>27</t>
  </si>
  <si>
    <t>968072455</t>
  </si>
  <si>
    <t>Vybourání kovových rámů oken s křídly, dveřních zárubní, vrat, stěn, ostění nebo obkladů dveřních zárubní, plochy do 2 m2</t>
  </si>
  <si>
    <t>-1510271390</t>
  </si>
  <si>
    <t>28</t>
  </si>
  <si>
    <t>971033631</t>
  </si>
  <si>
    <t>Vybourání otvorů ve zdivu základovém nebo nadzákladovém z cihel, tvárnic, příčkovek z cihel pálených na maltu vápennou nebo vápenocementovou plochy do 4 m2, tl. do 150 mm</t>
  </si>
  <si>
    <t>865893568</t>
  </si>
  <si>
    <t>"pro okno - sýpka</t>
  </si>
  <si>
    <t xml:space="preserve">"1.NP."  1,20*1,85</t>
  </si>
  <si>
    <t xml:space="preserve">"2.NP."  1,20*1,85</t>
  </si>
  <si>
    <t>29</t>
  </si>
  <si>
    <t>971033651</t>
  </si>
  <si>
    <t>Vybourání otvorů ve zdivu základovém nebo nadzákladovém z cihel, tvárnic, příčkovek z cihel pálených na maltu vápennou nebo vápenocementovou plochy do 4 m2, tl. do 600 mm</t>
  </si>
  <si>
    <t>1008146370</t>
  </si>
  <si>
    <t xml:space="preserve">"2.NP."  1,20*1,90*0,45</t>
  </si>
  <si>
    <t>30</t>
  </si>
  <si>
    <t>973031825</t>
  </si>
  <si>
    <t>Vysekání výklenků nebo kapes ve zdivu z cihel na maltu vápennou nebo vápenocementovou kapes pro zavázání nových zdí, tl. do 450 mm</t>
  </si>
  <si>
    <t>2018509895</t>
  </si>
  <si>
    <t>"pro nové ostění oken</t>
  </si>
  <si>
    <t>"po vybourání dvojitého okna</t>
  </si>
  <si>
    <t>(1,87*43+1,58+1,65*2+1,43*9+0,99*1)*2</t>
  </si>
  <si>
    <t>2,94*2</t>
  </si>
  <si>
    <t>31</t>
  </si>
  <si>
    <t>974031664</t>
  </si>
  <si>
    <t>Vysekání rýh ve zdivu cihelném na maltu vápennou nebo vápenocementovou pro vtahování nosníků do zdí, před vybouráním otvoru do hl. 150 mm, při v. nosníku do 150 mm</t>
  </si>
  <si>
    <t>296304970</t>
  </si>
  <si>
    <t xml:space="preserve">"2.NP."  1,60*3</t>
  </si>
  <si>
    <t>997</t>
  </si>
  <si>
    <t>Přesun sutě</t>
  </si>
  <si>
    <t>32</t>
  </si>
  <si>
    <t>997013111</t>
  </si>
  <si>
    <t>Vnitrostaveništní doprava suti a vybouraných hmot vodorovně do 50 m svisle s použitím mechanizace pro budovy a haly výšky do 6 m</t>
  </si>
  <si>
    <t>1155907804</t>
  </si>
  <si>
    <t>33</t>
  </si>
  <si>
    <t>997013501</t>
  </si>
  <si>
    <t>Odvoz suti a vybouraných hmot na skládku nebo meziskládku se složením, na vzdálenost do 1 km</t>
  </si>
  <si>
    <t>-224508033</t>
  </si>
  <si>
    <t>34</t>
  </si>
  <si>
    <t>997013509</t>
  </si>
  <si>
    <t>Odvoz suti a vybouraných hmot na skládku nebo meziskládku se složením, na vzdálenost Příplatek k ceně za každý další i započatý 1 km přes 1 km</t>
  </si>
  <si>
    <t>444345978</t>
  </si>
  <si>
    <t>17,486*13 'Přepočtené koeficientem množství</t>
  </si>
  <si>
    <t>35</t>
  </si>
  <si>
    <t>997013631</t>
  </si>
  <si>
    <t>Poplatek za uložení stavebního odpadu na skládce (skládkovné) směsného stavebního a demoličního zatříděného do Katalogu odpadů pod kódem 17 09 04</t>
  </si>
  <si>
    <t>308581264</t>
  </si>
  <si>
    <t>998</t>
  </si>
  <si>
    <t>Přesun hmot</t>
  </si>
  <si>
    <t>36</t>
  </si>
  <si>
    <t>998017001</t>
  </si>
  <si>
    <t>Přesun hmot pro budovy občanské výstavby, bydlení, výrobu a služby s omezením mechanizace vodorovná dopravní vzdálenost do 100 m pro budovy s jakoukoliv nosnou konstrukcí výšky do 6 m</t>
  </si>
  <si>
    <t>-1849525414</t>
  </si>
  <si>
    <t>PSV</t>
  </si>
  <si>
    <t>Práce a dodávky PSV</t>
  </si>
  <si>
    <t>766</t>
  </si>
  <si>
    <t>Konstrukce truhlářské</t>
  </si>
  <si>
    <t>37</t>
  </si>
  <si>
    <t>766621211</t>
  </si>
  <si>
    <t>Montáž oken dřevěných včetně montáže rámu plochy přes 1 m2 otevíravých do zdiva, výšky do 1,5 m</t>
  </si>
  <si>
    <t>-1779558220</t>
  </si>
  <si>
    <t xml:space="preserve">"odkaz W3"  1,10*1,22*2</t>
  </si>
  <si>
    <t xml:space="preserve">"odkaz W4"  1,19*1,43*9</t>
  </si>
  <si>
    <t xml:space="preserve">"odkaz W5"  1,33*0,99*1</t>
  </si>
  <si>
    <t>"vnitřní a vnější okno</t>
  </si>
  <si>
    <t>19,316*2</t>
  </si>
  <si>
    <t>38</t>
  </si>
  <si>
    <t>766621212</t>
  </si>
  <si>
    <t>Montáž oken dřevěných včetně montáže rámu plochy přes 1 m2 otevíravých do zdiva, výšky přes 1,5 do 2,5 m</t>
  </si>
  <si>
    <t>-86860490</t>
  </si>
  <si>
    <t xml:space="preserve">"odkaz W1"  1,17*1,87*43</t>
  </si>
  <si>
    <t xml:space="preserve">"odkaz W2"  1,17*1,58*1</t>
  </si>
  <si>
    <t xml:space="preserve">"odkaz W6"  1,02*1,70*2</t>
  </si>
  <si>
    <t xml:space="preserve">"odkaz W7"  1,60*2,94*1</t>
  </si>
  <si>
    <t>104,101*2</t>
  </si>
  <si>
    <t>39</t>
  </si>
  <si>
    <t>766660411</t>
  </si>
  <si>
    <t>Montáž dveřních křídel dřevěných nebo plastových vchodových dveří včetně rámu do zdiva jednokřídlových bez nadsvětlíku</t>
  </si>
  <si>
    <t>944140052</t>
  </si>
  <si>
    <t xml:space="preserve">"odkaz D1"  1</t>
  </si>
  <si>
    <t xml:space="preserve">"odkaz D2"  1</t>
  </si>
  <si>
    <t xml:space="preserve">"odkaz D3"  1</t>
  </si>
  <si>
    <t>40</t>
  </si>
  <si>
    <t>766660451</t>
  </si>
  <si>
    <t>Montáž dveřních křídel dřevěných nebo plastových vchodových dveří včetně rámu do zdiva dvoukřídlových bez nadsvětlíku</t>
  </si>
  <si>
    <t>-1081084275</t>
  </si>
  <si>
    <t xml:space="preserve">"odkaz D4"  1</t>
  </si>
  <si>
    <t>41</t>
  </si>
  <si>
    <t>M</t>
  </si>
  <si>
    <t>611001</t>
  </si>
  <si>
    <t xml:space="preserve">Odkaz W1:  okno dřevěné velikosti 1170 x 1870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</t>
  </si>
  <si>
    <t>-795000441</t>
  </si>
  <si>
    <t>42</t>
  </si>
  <si>
    <t>611002</t>
  </si>
  <si>
    <t xml:space="preserve">Odkaz W2:  okno dřevěné velikosti 1170 x 1580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</t>
  </si>
  <si>
    <t>-2010807211</t>
  </si>
  <si>
    <t>43</t>
  </si>
  <si>
    <t>611003</t>
  </si>
  <si>
    <t xml:space="preserve">Odkaz W3:  okno dřevěné velikosti 1100 x 1220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)</t>
  </si>
  <si>
    <t>1036129854</t>
  </si>
  <si>
    <t>44</t>
  </si>
  <si>
    <t>611004</t>
  </si>
  <si>
    <t xml:space="preserve">Odkaz W4:  okno dřevěné velikosti 1190 x 1430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D.1.1.14 )_x000d_
</t>
  </si>
  <si>
    <t>1921197335</t>
  </si>
  <si>
    <t>45</t>
  </si>
  <si>
    <t>611005</t>
  </si>
  <si>
    <t xml:space="preserve"> Odkaz W5:  okno dřevěné velikosti 1360 x 990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</t>
  </si>
  <si>
    <t>-1367590900</t>
  </si>
  <si>
    <t>46</t>
  </si>
  <si>
    <t>611006</t>
  </si>
  <si>
    <t xml:space="preserve">Odkaz W6:  okno dřevěné velikosti 1020 x 1700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D.1.1.14 )_x000d_
</t>
  </si>
  <si>
    <t>-1422365619</t>
  </si>
  <si>
    <t>47</t>
  </si>
  <si>
    <t>611007</t>
  </si>
  <si>
    <t xml:space="preserve"> Odkaz W7:  okno dřevěné velikosti 1020 x 1700 mm, složené z okna vnějšího a vnitřního, materiál MODŘÍN, Vnější okno s  jednoduchým zasklením, ven otvíravé, jednoduché sklo vnějších křídel zaskleno do pevných členících příčlí, okno bude vybaveno nad každým křídlem nerezovou plechovou okapničkou opatřenou nátěrem v  odstínu  RAL , povrchová úprava rámu i křídel bude lazurovacím nátěrem , Vnitřní okno zaskleno izolačním dvojsklem, otvíravé dovnitř, členící příčky nalepeny na skle, povrchová úprava voskoolejem, Kování - dtto Šrotovník, s  povrchem „surová mosaz“,  háčky a očka – barva kovářská ( podrobný popis dle tabulky výplně otvorů D.1.1.14 )_x000d_
</t>
  </si>
  <si>
    <t>-1701893662</t>
  </si>
  <si>
    <t>48</t>
  </si>
  <si>
    <t>6117351</t>
  </si>
  <si>
    <t xml:space="preserve">Odkaz D1:  Dveře vchodové dřevěné otevíravé do dřevěné zárubně vel. 80 x 197 cm, zjednodušená historizující profilace
nové nátěry dtto barevnost ostatních dveří (tmavě hnědá)
historizující kování klika x klika (kovaná klika)
cylindrická vložka s bezpečnostním zámkem
( podrobný popis dle tabulky výplně otvorů D.1.1.14)</t>
  </si>
  <si>
    <t>178365582</t>
  </si>
  <si>
    <t>49</t>
  </si>
  <si>
    <t>6117352</t>
  </si>
  <si>
    <t xml:space="preserve"> Odkaz D2:  Dveře vchodové dřevěné otevíravé do dřevěné zárubně  zasklené vel. 85 x 204 cm, zjednodušená historizující profilace
nové nátěry dtto barevnost ostatních dveří (tmavě hnědá)
historizující kování klika x klika (kovaná klika)
cylindrická vložka s bezpečnostním zámkem
( podrobný popis dle tabulky výplně otvorů D.1.1.14)</t>
  </si>
  <si>
    <t>1244253728</t>
  </si>
  <si>
    <t>50</t>
  </si>
  <si>
    <t>6117353</t>
  </si>
  <si>
    <t xml:space="preserve">Odkaz D3:  Dveře vchodové dřevěné otevíravé do dřevěné zárubně  zasklené vel. 80 x 197 cm,  zjednodušená historizující profilace, nové nátěry dtto barevnost ostatních dveří (tmavě hnědá)
historizující kování klika x klika (kovaná klika)
cylindrická vložka s bezpečnostním zámkem
( podrobný popis dle tabulky výplně otvorů D.1.1.14)</t>
  </si>
  <si>
    <t>2067720360</t>
  </si>
  <si>
    <t>51</t>
  </si>
  <si>
    <t>6117354</t>
  </si>
  <si>
    <t xml:space="preserve"> Odkaz D4:  Dveře vchodové dřevěné otevíravé dvoukřídlové  do dřevěné zárubně,  zasklené vel. 137 x 251 cm,  zjednodušená historizující profilace
nové nátěry dtto barevnost ostatních dveří (tmavě hnědá)
historizující kování klika x klika (kovaná klika)
cylindrická vložka s bezpečnostním zámkem, jednoduché sklo vnějších křídel zaskleno do pevných členících příčlí, dveře budou vybaveny nad každým křídlem nerezovou plechovou okapničkou 
( podrobný popis dle tabulky výplně otvorů D.1.1.14)</t>
  </si>
  <si>
    <t>1352806945</t>
  </si>
  <si>
    <t>52</t>
  </si>
  <si>
    <t>766694122</t>
  </si>
  <si>
    <t>Montáž parapetních dřevěných šířky přes 30 cm délky do 1,6 m</t>
  </si>
  <si>
    <t>-1357983810</t>
  </si>
  <si>
    <t>"dřevěný parapet</t>
  </si>
  <si>
    <t>1,70*43+1,60*1+1,50*2+1,70*9+1,77*1+1,05*2+2,20</t>
  </si>
  <si>
    <t xml:space="preserve">"kusů"  43+1+2+9+1+2+1</t>
  </si>
  <si>
    <t>53</t>
  </si>
  <si>
    <t>607941020</t>
  </si>
  <si>
    <t xml:space="preserve">deska parapetní dřevěná šířky 25 cm   ( popis dle tabulky výplně otvorů a řezu novým oknem )</t>
  </si>
  <si>
    <t>-2057730709</t>
  </si>
  <si>
    <t>54</t>
  </si>
  <si>
    <t>998766201</t>
  </si>
  <si>
    <t>Přesun hmot pro konstrukce truhlářské stanovený procentní sazbou (%) z ceny vodorovná dopravní vzdálenost do 50 m v objektech výšky do 6 m</t>
  </si>
  <si>
    <t>%</t>
  </si>
  <si>
    <t>-1361206652</t>
  </si>
  <si>
    <t>767</t>
  </si>
  <si>
    <t>Konstrukce zámečnické</t>
  </si>
  <si>
    <t>55</t>
  </si>
  <si>
    <t>767661811</t>
  </si>
  <si>
    <t>Demontáž mříží pevných nebo otevíravých</t>
  </si>
  <si>
    <t>1237270037</t>
  </si>
  <si>
    <t xml:space="preserve">"mříže </t>
  </si>
  <si>
    <t>"1.NP.</t>
  </si>
  <si>
    <t>1,18*1,87*12</t>
  </si>
  <si>
    <t>1,08*1,30*7</t>
  </si>
  <si>
    <t>1,36*0,99</t>
  </si>
  <si>
    <t>"2.NP</t>
  </si>
  <si>
    <t>"kovové pletivo</t>
  </si>
  <si>
    <t>1,18*1,87*14</t>
  </si>
  <si>
    <t>56</t>
  </si>
  <si>
    <t>767662110</t>
  </si>
  <si>
    <t>Montáž mříží pevných, připevněných šroubováním</t>
  </si>
  <si>
    <t>1153191907</t>
  </si>
  <si>
    <t>"1:NP."</t>
  </si>
  <si>
    <t>1,17*1,87*3</t>
  </si>
  <si>
    <t>57</t>
  </si>
  <si>
    <t>749001</t>
  </si>
  <si>
    <t xml:space="preserve">mříže kované vel. 1170 x 1870 mm prvky z čtvercové oceli 20 x 20 mm s kovanými dírami, svisle z tyčoviny průměr 16 mm,  kotvené do zdivapovrchová úprava  kovářská  barva s obsahem antikorozních pigmentů</t>
  </si>
  <si>
    <t>-258429204</t>
  </si>
  <si>
    <t>58</t>
  </si>
  <si>
    <t>998767201</t>
  </si>
  <si>
    <t>Přesun hmot pro zámečnické konstrukce stanovený procentní sazbou (%) z ceny vodorovná dopravní vzdálenost do 50 m v objektech výšky do 6 m</t>
  </si>
  <si>
    <t>374502332</t>
  </si>
  <si>
    <t>784</t>
  </si>
  <si>
    <t>Dokončovací práce - malby a tapety</t>
  </si>
  <si>
    <t>59</t>
  </si>
  <si>
    <t>784121001</t>
  </si>
  <si>
    <t>Oškrabání malby v místnostech výšky do 3,80 m</t>
  </si>
  <si>
    <t>-1937808599</t>
  </si>
  <si>
    <t>"stěny po obvodě budovy s provedenou opravou</t>
  </si>
  <si>
    <t>(5,74+6,35+2,7+2,5+4,5+2,1+6,3+9,8+3,5*2+3,8)*3,00</t>
  </si>
  <si>
    <t>(5,3+7,2+3,3+13,0+16,5+10,0+2,97+8,41)*3,00</t>
  </si>
  <si>
    <t>(6,3+5,4+4,71+3,15+6,6+10,3+3,3+4,21+4,38)*3,57</t>
  </si>
  <si>
    <t>(5,20+3,80+3,73+3,39+5,2+5,9+13,5+13,7+6,5)*3,57</t>
  </si>
  <si>
    <t>"ostění uvnitř místností</t>
  </si>
  <si>
    <t>60</t>
  </si>
  <si>
    <t>784311011</t>
  </si>
  <si>
    <t>Malby ze suchých směsí (práškových) dvojnásobné, bílé v místnostech výšky do 3,80 m</t>
  </si>
  <si>
    <t>-1996364725</t>
  </si>
  <si>
    <t>783</t>
  </si>
  <si>
    <t>Dokončovací práce - nátěry</t>
  </si>
  <si>
    <t>783801201</t>
  </si>
  <si>
    <t>Příprava podkladu omítek před provedením nátěru obroušení</t>
  </si>
  <si>
    <t>-44590075</t>
  </si>
  <si>
    <t>783823137</t>
  </si>
  <si>
    <t>Penetrační nátěr omítek hladkých omítek hladkých, zrnitých tenkovrstvých nebo štukových stupně členitosti 1 a 2 vápenný</t>
  </si>
  <si>
    <t>1012922531</t>
  </si>
  <si>
    <t>783827427</t>
  </si>
  <si>
    <t>Krycí (ochranný ) nátěr omítek dvojnásobný hladkých omítek hladkých, zrnitých tenkovrstvých nebo štukových stupně členitosti 1 a 2 vápenný</t>
  </si>
  <si>
    <t>40915973</t>
  </si>
  <si>
    <t>01.2 - Zateplení stropu nad 2.NP</t>
  </si>
  <si>
    <t xml:space="preserve">    6 - Úpravy povrchů, podlahy a osazování výplní</t>
  </si>
  <si>
    <t xml:space="preserve">    713 - Izolace tepelné</t>
  </si>
  <si>
    <t xml:space="preserve">    762 - Konstrukce tesařské</t>
  </si>
  <si>
    <t>Úpravy povrchů, podlahy a osazování výplní</t>
  </si>
  <si>
    <t>635111421</t>
  </si>
  <si>
    <t>Doplnění násypu pod dlažby, podlahy a mazaniny pískem neupraveným (s dodáním hmot), s udusáním a urovnáním povrchu násypu plochy jednotlivě přes 2 m2</t>
  </si>
  <si>
    <t>2011036553</t>
  </si>
  <si>
    <t>"pod dlažbou</t>
  </si>
  <si>
    <t>(38,00+26,50)*0,90*0,05</t>
  </si>
  <si>
    <t>(32,30+21,50)*0,90*0,05</t>
  </si>
  <si>
    <t>"jílu</t>
  </si>
  <si>
    <t>636211421R01</t>
  </si>
  <si>
    <t>Doplnění dlažby z cihel pálených , kladených na sucho plochy jednotlivě přes 1 m2 do 4 m2 naplocho s použitím původních cihel a púvodního podkladu</t>
  </si>
  <si>
    <t>-648734538</t>
  </si>
  <si>
    <t>(38,00+26,50)*0,90</t>
  </si>
  <si>
    <t>(32,30+21,50)*0,90</t>
  </si>
  <si>
    <t>952902611R01</t>
  </si>
  <si>
    <t xml:space="preserve">Čištění budov při provádění oprav a udržovacích prací vysátím prachu z ostatních ploch a svedením potrubí do kontejnerů Speciální stavební vysavač 4,4 kW množství přefiltrovaného vzduchu </t>
  </si>
  <si>
    <t>650345221</t>
  </si>
  <si>
    <t>"část nad sýpkou</t>
  </si>
  <si>
    <t>"před položením tepelné izolace na podlahu</t>
  </si>
  <si>
    <t>(11,70+11,30)/2*(14,0+14,40)/2</t>
  </si>
  <si>
    <t xml:space="preserve">"při provádění zateplení   z celulózových vláken</t>
  </si>
  <si>
    <t>(29,80+29,50)/2*10,25</t>
  </si>
  <si>
    <t>30,13*(11,32+11,50)/2</t>
  </si>
  <si>
    <t>952903001R01</t>
  </si>
  <si>
    <t>Čištění budov při provádění oprav a udržovacích prací odstraněním ptačího nebo netopýřího trusu z podlahy, při použití ochranných prostředků dle dané hygienické normy</t>
  </si>
  <si>
    <t>1827596328</t>
  </si>
  <si>
    <t>"část na sýpkou</t>
  </si>
  <si>
    <t>(10,29+0,45*2)*7,00</t>
  </si>
  <si>
    <t>"10% z plochy</t>
  </si>
  <si>
    <t>889,326*0,60</t>
  </si>
  <si>
    <t>965031131</t>
  </si>
  <si>
    <t>Bourání podlah z cihel bez podkladního lože, s jakoukoliv výplní spár kladených naplocho, plochy přes 1 m2</t>
  </si>
  <si>
    <t>198469733</t>
  </si>
  <si>
    <t xml:space="preserve">"pro  foukanou izolaci</t>
  </si>
  <si>
    <t>965082923</t>
  </si>
  <si>
    <t>Odstranění násypu pod podlahami nebo ochranného násypu na střechách tl. do 100 mm, plochy přes 2 m2</t>
  </si>
  <si>
    <t>-124047952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</si>
  <si>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</si>
  <si>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</si>
  <si>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1185339867</t>
  </si>
  <si>
    <t>713</t>
  </si>
  <si>
    <t>Izolace tepelné</t>
  </si>
  <si>
    <t>713114125</t>
  </si>
  <si>
    <t>Tepelná foukaná izolace vodorovných konstrukcí z celulózových vláken do dutiny, tloušťky vrstvy přes 300 do 350 mm (46 kg/m3)</t>
  </si>
  <si>
    <t>2003994651</t>
  </si>
  <si>
    <t>647,696*0,35</t>
  </si>
  <si>
    <t>713121111</t>
  </si>
  <si>
    <t>Montáž tepelné izolace podlah rohožemi, pásy, deskami, dílci, bloky (izolační materiál ve specifikaci) kladenými volně jednovrstvá</t>
  </si>
  <si>
    <t>203705962</t>
  </si>
  <si>
    <t>63152099</t>
  </si>
  <si>
    <t xml:space="preserve">pás tepelně izolační z minerální vaty  univerzální λ=0,033-0,037,  tl 100mm</t>
  </si>
  <si>
    <t>576807246</t>
  </si>
  <si>
    <t>63152100</t>
  </si>
  <si>
    <t>pás tepelně izolační z minerální vaty univerzální λ=0,033-0,037 tl 120mm</t>
  </si>
  <si>
    <t>1425129734</t>
  </si>
  <si>
    <t>713191133</t>
  </si>
  <si>
    <t>Montáž tepelné izolace stavebních konstrukcí - doplňky a konstrukční součásti podlah, stropů vrchem nebo střech překrytím fólií položenou volně s přelepením spojů</t>
  </si>
  <si>
    <t>1424034687</t>
  </si>
  <si>
    <t>63150818</t>
  </si>
  <si>
    <t>fólie kontaktní difuzně propustná pro doplňkovou hydroizolační vrstvu, jednovrstvá mikrovláknitá s reflexní a funkční vrstvou tl 175μm</t>
  </si>
  <si>
    <t>1214223137</t>
  </si>
  <si>
    <t>(11,70+11,30)/2*(14,0+14,40)/2*1,15</t>
  </si>
  <si>
    <t>998713201</t>
  </si>
  <si>
    <t>Přesun hmot pro izolace tepelné stanovený procentní sazbou (%) z ceny vodorovná dopravní vzdálenost do 50 m v objektech výšky do 6 m</t>
  </si>
  <si>
    <t>-1455708194</t>
  </si>
  <si>
    <t>762</t>
  </si>
  <si>
    <t>Konstrukce tesařské</t>
  </si>
  <si>
    <t>762083121</t>
  </si>
  <si>
    <t>Práce společné pro tesařské konstrukce impregnace řeziva máčením proti dřevokaznému hmyzu, houbám a plísním, třída ohrožení 1 a 2 (dřevo v interiéru)</t>
  </si>
  <si>
    <t>54438200</t>
  </si>
  <si>
    <t>0,902+0,371</t>
  </si>
  <si>
    <t>(70,98+232,933)*0,025</t>
  </si>
  <si>
    <t>762351914R01</t>
  </si>
  <si>
    <t>Montáž udržovací lávky z dřevěné kostrukce, 2x trámky 100/120 mm na sebou + záklop z prken tl, 25 mm jednostranné zábradlí ze sloupků 60x 60 mm kotveno k dřevěným nosníkům a dřevěné madlo 60 x 60 mm kotveno do sloupků</t>
  </si>
  <si>
    <t>-1557474482</t>
  </si>
  <si>
    <t>"nad izolacé z minerální vaty</t>
  </si>
  <si>
    <t>10,0+5,0</t>
  </si>
  <si>
    <t>60512125</t>
  </si>
  <si>
    <t>hranol stavební řezivo průřezu do 120cm2 do dl 6m</t>
  </si>
  <si>
    <t>1667251952</t>
  </si>
  <si>
    <t>15,00*4*0,10*0,12*1,10</t>
  </si>
  <si>
    <t>(15,00+1,165*11)*0,06*0,06*1,10</t>
  </si>
  <si>
    <t>60511064</t>
  </si>
  <si>
    <t>řezivo jehličnaté středové omítané</t>
  </si>
  <si>
    <t>173713084</t>
  </si>
  <si>
    <t>15,00*0,90*0,025*1,10</t>
  </si>
  <si>
    <t>762811924</t>
  </si>
  <si>
    <t>Záklop stropů vyřezání částí záklopu nebo podbíjení z prken tl. do 32 mm, plochy jednotlivě přes 4,00 m2</t>
  </si>
  <si>
    <t>-1599316183</t>
  </si>
  <si>
    <t>762812934</t>
  </si>
  <si>
    <t>Záklop stropů zabednění částí záklopu z prken tl. do 32 mm (materiál v ceně), plochy jednotlivě přes 1,00 do 4,00 m2</t>
  </si>
  <si>
    <t>1441763754</t>
  </si>
  <si>
    <t>762812935</t>
  </si>
  <si>
    <t>Záklop stropů zabednění částí záklopu z prken tl. do 32 mm (materiál v ceně), plochy jednotlivě přes 4,00 do 8,00 m2</t>
  </si>
  <si>
    <t>-301642249</t>
  </si>
  <si>
    <t>"doplnění záklopu</t>
  </si>
  <si>
    <t>12,0*12,00</t>
  </si>
  <si>
    <t>889,326*0,15</t>
  </si>
  <si>
    <t>998762201</t>
  </si>
  <si>
    <t>Přesun hmot pro konstrukce tesařské stanovený procentní sazbou (%) z ceny vodorovná dopravní vzdálenost do 50 m v objektech výšky do 6 m</t>
  </si>
  <si>
    <t>2093486947</t>
  </si>
  <si>
    <t>08 - Vedlejší a ostatní náklady</t>
  </si>
  <si>
    <t>VRN - Vedlejší rozpočtové náklady</t>
  </si>
  <si>
    <t xml:space="preserve">    VRN1 - Průzkumné, geodetické a projektové práce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</si>
  <si>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</si>
  <si>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</si>
  <si>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</si>
  <si>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</si>
  <si>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</si>
  <si>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011103000</t>
  </si>
  <si>
    <t>Příprava zakázky průzkumné práce na stavebním objektu 01 , jednání s investorem</t>
  </si>
  <si>
    <t>Kč</t>
  </si>
  <si>
    <t>-343113681</t>
  </si>
  <si>
    <t>VRN4</t>
  </si>
  <si>
    <t>Inženýrská činnost</t>
  </si>
  <si>
    <t>045103000</t>
  </si>
  <si>
    <t>Náklady na výběr dodavatele</t>
  </si>
  <si>
    <t>296934878</t>
  </si>
  <si>
    <t>049103000</t>
  </si>
  <si>
    <t>Náklady vzniklé v souvislosti s realizací stavby - autorský a investorský /stavební ) dozor</t>
  </si>
  <si>
    <t>622255308</t>
  </si>
  <si>
    <t>049103500</t>
  </si>
  <si>
    <t>Spolupráce po dokončení stavby a uvedení stavby do užívání</t>
  </si>
  <si>
    <t>-1412872104</t>
  </si>
  <si>
    <t>049203000</t>
  </si>
  <si>
    <t>Náklady stanovené zvláštními předpisy - zabezpečení stavby BOZP</t>
  </si>
  <si>
    <t>410501456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</si>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</sst>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23" xfId="0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20-Mlynek-01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ENERGETICKÉ ÚSPORY V ZÁMKU JEZDKOVICE - Etapa A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parc.č.1,2a 7/1,K.Ú.Jezdkovice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27. 10. 2020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Jezdkovice, Jezdkovice 32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arch.Petr Mlýnek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Katerinec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ROUND(AG55+AG58,2)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ROUND(AS55+AS58,2)</f>
        <v>0</v>
      </c>
      <c r="AT54" s="108">
        <f>ROUND(SUM(AV54:AW54),2)</f>
        <v>0</v>
      </c>
      <c r="AU54" s="109">
        <f>ROUND(AU55+AU58,5)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ROUND(AZ55+AZ58,2)</f>
        <v>0</v>
      </c>
      <c r="BA54" s="108">
        <f>ROUND(BA55+BA58,2)</f>
        <v>0</v>
      </c>
      <c r="BB54" s="108">
        <f>ROUND(BB55+BB58,2)</f>
        <v>0</v>
      </c>
      <c r="BC54" s="108">
        <f>ROUND(BC55+BC58,2)</f>
        <v>0</v>
      </c>
      <c r="BD54" s="110">
        <f>ROUND(BD55+BD58,2)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7"/>
      <c r="B55" s="113"/>
      <c r="C55" s="114"/>
      <c r="D55" s="115" t="s">
        <v>76</v>
      </c>
      <c r="E55" s="115"/>
      <c r="F55" s="115"/>
      <c r="G55" s="115"/>
      <c r="H55" s="115"/>
      <c r="I55" s="116"/>
      <c r="J55" s="115" t="s">
        <v>77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ROUND(SUM(AG56:AG57),2)</f>
        <v>0</v>
      </c>
      <c r="AH55" s="116"/>
      <c r="AI55" s="116"/>
      <c r="AJ55" s="116"/>
      <c r="AK55" s="116"/>
      <c r="AL55" s="116"/>
      <c r="AM55" s="116"/>
      <c r="AN55" s="118">
        <f>SUM(AG55,AT55)</f>
        <v>0</v>
      </c>
      <c r="AO55" s="116"/>
      <c r="AP55" s="116"/>
      <c r="AQ55" s="119" t="s">
        <v>78</v>
      </c>
      <c r="AR55" s="120"/>
      <c r="AS55" s="121">
        <f>ROUND(SUM(AS56:AS57),2)</f>
        <v>0</v>
      </c>
      <c r="AT55" s="122">
        <f>ROUND(SUM(AV55:AW55),2)</f>
        <v>0</v>
      </c>
      <c r="AU55" s="123">
        <f>ROUND(SUM(AU56:AU57),5)</f>
        <v>0</v>
      </c>
      <c r="AV55" s="122">
        <f>ROUND(AZ55*L29,2)</f>
        <v>0</v>
      </c>
      <c r="AW55" s="122">
        <f>ROUND(BA55*L30,2)</f>
        <v>0</v>
      </c>
      <c r="AX55" s="122">
        <f>ROUND(BB55*L29,2)</f>
        <v>0</v>
      </c>
      <c r="AY55" s="122">
        <f>ROUND(BC55*L30,2)</f>
        <v>0</v>
      </c>
      <c r="AZ55" s="122">
        <f>ROUND(SUM(AZ56:AZ57),2)</f>
        <v>0</v>
      </c>
      <c r="BA55" s="122">
        <f>ROUND(SUM(BA56:BA57),2)</f>
        <v>0</v>
      </c>
      <c r="BB55" s="122">
        <f>ROUND(SUM(BB56:BB57),2)</f>
        <v>0</v>
      </c>
      <c r="BC55" s="122">
        <f>ROUND(SUM(BC56:BC57),2)</f>
        <v>0</v>
      </c>
      <c r="BD55" s="124">
        <f>ROUND(SUM(BD56:BD57),2)</f>
        <v>0</v>
      </c>
      <c r="BE55" s="7"/>
      <c r="BS55" s="125" t="s">
        <v>71</v>
      </c>
      <c r="BT55" s="125" t="s">
        <v>79</v>
      </c>
      <c r="BU55" s="125" t="s">
        <v>73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4" customFormat="1" ht="16.5" customHeight="1">
      <c r="A56" s="126" t="s">
        <v>82</v>
      </c>
      <c r="B56" s="65"/>
      <c r="C56" s="127"/>
      <c r="D56" s="127"/>
      <c r="E56" s="128" t="s">
        <v>83</v>
      </c>
      <c r="F56" s="128"/>
      <c r="G56" s="128"/>
      <c r="H56" s="128"/>
      <c r="I56" s="128"/>
      <c r="J56" s="127"/>
      <c r="K56" s="128" t="s">
        <v>84</v>
      </c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9">
        <f>'01.1 - Výměna oken'!J32</f>
        <v>0</v>
      </c>
      <c r="AH56" s="127"/>
      <c r="AI56" s="127"/>
      <c r="AJ56" s="127"/>
      <c r="AK56" s="127"/>
      <c r="AL56" s="127"/>
      <c r="AM56" s="127"/>
      <c r="AN56" s="129">
        <f>SUM(AG56,AT56)</f>
        <v>0</v>
      </c>
      <c r="AO56" s="127"/>
      <c r="AP56" s="127"/>
      <c r="AQ56" s="130" t="s">
        <v>85</v>
      </c>
      <c r="AR56" s="67"/>
      <c r="AS56" s="131">
        <v>0</v>
      </c>
      <c r="AT56" s="132">
        <f>ROUND(SUM(AV56:AW56),2)</f>
        <v>0</v>
      </c>
      <c r="AU56" s="133">
        <f>'01.1 - Výměna oken'!P100</f>
        <v>0</v>
      </c>
      <c r="AV56" s="132">
        <f>'01.1 - Výměna oken'!J35</f>
        <v>0</v>
      </c>
      <c r="AW56" s="132">
        <f>'01.1 - Výměna oken'!J36</f>
        <v>0</v>
      </c>
      <c r="AX56" s="132">
        <f>'01.1 - Výměna oken'!J37</f>
        <v>0</v>
      </c>
      <c r="AY56" s="132">
        <f>'01.1 - Výměna oken'!J38</f>
        <v>0</v>
      </c>
      <c r="AZ56" s="132">
        <f>'01.1 - Výměna oken'!F35</f>
        <v>0</v>
      </c>
      <c r="BA56" s="132">
        <f>'01.1 - Výměna oken'!F36</f>
        <v>0</v>
      </c>
      <c r="BB56" s="132">
        <f>'01.1 - Výměna oken'!F37</f>
        <v>0</v>
      </c>
      <c r="BC56" s="132">
        <f>'01.1 - Výměna oken'!F38</f>
        <v>0</v>
      </c>
      <c r="BD56" s="134">
        <f>'01.1 - Výměna oken'!F39</f>
        <v>0</v>
      </c>
      <c r="BE56" s="4"/>
      <c r="BT56" s="135" t="s">
        <v>81</v>
      </c>
      <c r="BV56" s="135" t="s">
        <v>74</v>
      </c>
      <c r="BW56" s="135" t="s">
        <v>86</v>
      </c>
      <c r="BX56" s="135" t="s">
        <v>80</v>
      </c>
      <c r="CL56" s="135" t="s">
        <v>19</v>
      </c>
    </row>
    <row r="57" s="4" customFormat="1" ht="16.5" customHeight="1">
      <c r="A57" s="126" t="s">
        <v>82</v>
      </c>
      <c r="B57" s="65"/>
      <c r="C57" s="127"/>
      <c r="D57" s="127"/>
      <c r="E57" s="128" t="s">
        <v>87</v>
      </c>
      <c r="F57" s="128"/>
      <c r="G57" s="128"/>
      <c r="H57" s="128"/>
      <c r="I57" s="128"/>
      <c r="J57" s="127"/>
      <c r="K57" s="128" t="s">
        <v>88</v>
      </c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9">
        <f>'01.2 - Zateplení stropu n...'!J32</f>
        <v>0</v>
      </c>
      <c r="AH57" s="127"/>
      <c r="AI57" s="127"/>
      <c r="AJ57" s="127"/>
      <c r="AK57" s="127"/>
      <c r="AL57" s="127"/>
      <c r="AM57" s="127"/>
      <c r="AN57" s="129">
        <f>SUM(AG57,AT57)</f>
        <v>0</v>
      </c>
      <c r="AO57" s="127"/>
      <c r="AP57" s="127"/>
      <c r="AQ57" s="130" t="s">
        <v>85</v>
      </c>
      <c r="AR57" s="67"/>
      <c r="AS57" s="131">
        <v>0</v>
      </c>
      <c r="AT57" s="132">
        <f>ROUND(SUM(AV57:AW57),2)</f>
        <v>0</v>
      </c>
      <c r="AU57" s="133">
        <f>'01.2 - Zateplení stropu n...'!P92</f>
        <v>0</v>
      </c>
      <c r="AV57" s="132">
        <f>'01.2 - Zateplení stropu n...'!J35</f>
        <v>0</v>
      </c>
      <c r="AW57" s="132">
        <f>'01.2 - Zateplení stropu n...'!J36</f>
        <v>0</v>
      </c>
      <c r="AX57" s="132">
        <f>'01.2 - Zateplení stropu n...'!J37</f>
        <v>0</v>
      </c>
      <c r="AY57" s="132">
        <f>'01.2 - Zateplení stropu n...'!J38</f>
        <v>0</v>
      </c>
      <c r="AZ57" s="132">
        <f>'01.2 - Zateplení stropu n...'!F35</f>
        <v>0</v>
      </c>
      <c r="BA57" s="132">
        <f>'01.2 - Zateplení stropu n...'!F36</f>
        <v>0</v>
      </c>
      <c r="BB57" s="132">
        <f>'01.2 - Zateplení stropu n...'!F37</f>
        <v>0</v>
      </c>
      <c r="BC57" s="132">
        <f>'01.2 - Zateplení stropu n...'!F38</f>
        <v>0</v>
      </c>
      <c r="BD57" s="134">
        <f>'01.2 - Zateplení stropu n...'!F39</f>
        <v>0</v>
      </c>
      <c r="BE57" s="4"/>
      <c r="BT57" s="135" t="s">
        <v>81</v>
      </c>
      <c r="BV57" s="135" t="s">
        <v>74</v>
      </c>
      <c r="BW57" s="135" t="s">
        <v>89</v>
      </c>
      <c r="BX57" s="135" t="s">
        <v>80</v>
      </c>
      <c r="CL57" s="135" t="s">
        <v>19</v>
      </c>
    </row>
    <row r="58" s="7" customFormat="1" ht="16.5" customHeight="1">
      <c r="A58" s="126" t="s">
        <v>82</v>
      </c>
      <c r="B58" s="113"/>
      <c r="C58" s="114"/>
      <c r="D58" s="115" t="s">
        <v>90</v>
      </c>
      <c r="E58" s="115"/>
      <c r="F58" s="115"/>
      <c r="G58" s="115"/>
      <c r="H58" s="115"/>
      <c r="I58" s="116"/>
      <c r="J58" s="115" t="s">
        <v>91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8">
        <f>'08 - Vedlejší a ostatní n...'!J30</f>
        <v>0</v>
      </c>
      <c r="AH58" s="116"/>
      <c r="AI58" s="116"/>
      <c r="AJ58" s="116"/>
      <c r="AK58" s="116"/>
      <c r="AL58" s="116"/>
      <c r="AM58" s="116"/>
      <c r="AN58" s="118">
        <f>SUM(AG58,AT58)</f>
        <v>0</v>
      </c>
      <c r="AO58" s="116"/>
      <c r="AP58" s="116"/>
      <c r="AQ58" s="119" t="s">
        <v>78</v>
      </c>
      <c r="AR58" s="120"/>
      <c r="AS58" s="136">
        <v>0</v>
      </c>
      <c r="AT58" s="137">
        <f>ROUND(SUM(AV58:AW58),2)</f>
        <v>0</v>
      </c>
      <c r="AU58" s="138">
        <f>'08 - Vedlejší a ostatní n...'!P82</f>
        <v>0</v>
      </c>
      <c r="AV58" s="137">
        <f>'08 - Vedlejší a ostatní n...'!J33</f>
        <v>0</v>
      </c>
      <c r="AW58" s="137">
        <f>'08 - Vedlejší a ostatní n...'!J34</f>
        <v>0</v>
      </c>
      <c r="AX58" s="137">
        <f>'08 - Vedlejší a ostatní n...'!J35</f>
        <v>0</v>
      </c>
      <c r="AY58" s="137">
        <f>'08 - Vedlejší a ostatní n...'!J36</f>
        <v>0</v>
      </c>
      <c r="AZ58" s="137">
        <f>'08 - Vedlejší a ostatní n...'!F33</f>
        <v>0</v>
      </c>
      <c r="BA58" s="137">
        <f>'08 - Vedlejší a ostatní n...'!F34</f>
        <v>0</v>
      </c>
      <c r="BB58" s="137">
        <f>'08 - Vedlejší a ostatní n...'!F35</f>
        <v>0</v>
      </c>
      <c r="BC58" s="137">
        <f>'08 - Vedlejší a ostatní n...'!F36</f>
        <v>0</v>
      </c>
      <c r="BD58" s="139">
        <f>'08 - Vedlejší a ostatní n...'!F37</f>
        <v>0</v>
      </c>
      <c r="BE58" s="7"/>
      <c r="BT58" s="125" t="s">
        <v>79</v>
      </c>
      <c r="BV58" s="125" t="s">
        <v>74</v>
      </c>
      <c r="BW58" s="125" t="s">
        <v>92</v>
      </c>
      <c r="BX58" s="125" t="s">
        <v>5</v>
      </c>
      <c r="CL58" s="125" t="s">
        <v>19</v>
      </c>
      <c r="CM58" s="125" t="s">
        <v>81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69w/wgx4i2L8FxjqzuNNwQLavIS9utm+QH78WZ36lqhHA30bAyNF4YZArJmAmyp9WUoW6QO+9fYLQmB8wt0qhA==" hashValue="MKRh5Igc0HgDJqv3LFBAAQPXFz0fFV2t1UG/iQhO//zVo+q+PzqIeZDsv5nkyn6NM733EQdmHSd7VMsxUg8EBQ==" algorithmName="SHA-512" password="CF7A"/>
  <mergeCells count="54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01.1 - Výměna oken'!C2" display="/"/>
    <hyperlink ref="A57" location="'01.2 - Zateplení stropu n...'!C2" display="/"/>
    <hyperlink ref="A58" location="'08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ENERGETICKÉ ÚSPORY V ZÁMKU JEZDKOVICE - Etapa A</v>
      </c>
      <c r="F7" s="144"/>
      <c r="G7" s="144"/>
      <c r="H7" s="144"/>
      <c r="L7" s="22"/>
    </row>
    <row r="8" s="1" customFormat="1" ht="12" customHeight="1">
      <c r="B8" s="22"/>
      <c r="D8" s="144" t="s">
        <v>94</v>
      </c>
      <c r="L8" s="22"/>
    </row>
    <row r="9" s="2" customFormat="1" ht="16.5" customHeight="1">
      <c r="A9" s="40"/>
      <c r="B9" s="46"/>
      <c r="C9" s="40"/>
      <c r="D9" s="40"/>
      <c r="E9" s="145" t="s">
        <v>95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97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27. 10. 2020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ROUND(J100,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ROUND((SUM(BE100:BE387)),  2)</f>
        <v>0</v>
      </c>
      <c r="G35" s="40"/>
      <c r="H35" s="40"/>
      <c r="I35" s="159">
        <v>0.20999999999999999</v>
      </c>
      <c r="J35" s="158">
        <f>ROUND(((SUM(BE100:BE387))*I35),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ROUND((SUM(BF100:BF387)),  2)</f>
        <v>0</v>
      </c>
      <c r="G36" s="40"/>
      <c r="H36" s="40"/>
      <c r="I36" s="159">
        <v>0.14999999999999999</v>
      </c>
      <c r="J36" s="158">
        <f>ROUND(((SUM(BF100:BF387))*I36),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ROUND((SUM(BG100:BG387)),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ROUND((SUM(BH100:BH387)),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ROUND((SUM(BI100:BI387)),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ENERGETICKÉ ÚSPORY V ZÁMKU JEZDKOVICE - Etapa 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01.1 - Výměna oken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parc.č.1,2a 7/1,K.Ú.Jezdkovice</v>
      </c>
      <c r="G56" s="42"/>
      <c r="H56" s="42"/>
      <c r="I56" s="34" t="s">
        <v>23</v>
      </c>
      <c r="J56" s="74" t="str">
        <f>IF(J14="","",J14)</f>
        <v>27. 10. 2020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Obec Jezdkovice, Jezdkovice 32</v>
      </c>
      <c r="G58" s="42"/>
      <c r="H58" s="42"/>
      <c r="I58" s="34" t="s">
        <v>31</v>
      </c>
      <c r="J58" s="38" t="str">
        <f>E23</f>
        <v>ing. arch.Petr Mlýnek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Katerinec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99</v>
      </c>
      <c r="D61" s="173"/>
      <c r="E61" s="173"/>
      <c r="F61" s="173"/>
      <c r="G61" s="173"/>
      <c r="H61" s="173"/>
      <c r="I61" s="173"/>
      <c r="J61" s="174" t="s">
        <v>100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J100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101</v>
      </c>
    </row>
    <row r="64" s="9" customFormat="1" ht="24.96" customHeight="1">
      <c r="A64" s="9"/>
      <c r="B64" s="176"/>
      <c r="C64" s="177"/>
      <c r="D64" s="178" t="s">
        <v>102</v>
      </c>
      <c r="E64" s="179"/>
      <c r="F64" s="179"/>
      <c r="G64" s="179"/>
      <c r="H64" s="179"/>
      <c r="I64" s="179"/>
      <c r="J64" s="180">
        <f>J101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103</v>
      </c>
      <c r="E65" s="184"/>
      <c r="F65" s="184"/>
      <c r="G65" s="184"/>
      <c r="H65" s="184"/>
      <c r="I65" s="184"/>
      <c r="J65" s="185">
        <f>J102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104</v>
      </c>
      <c r="E66" s="184"/>
      <c r="F66" s="184"/>
      <c r="G66" s="184"/>
      <c r="H66" s="184"/>
      <c r="I66" s="184"/>
      <c r="J66" s="185">
        <f>J144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105</v>
      </c>
      <c r="E67" s="184"/>
      <c r="F67" s="184"/>
      <c r="G67" s="184"/>
      <c r="H67" s="184"/>
      <c r="I67" s="184"/>
      <c r="J67" s="185">
        <f>J175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2"/>
      <c r="C68" s="127"/>
      <c r="D68" s="183" t="s">
        <v>106</v>
      </c>
      <c r="E68" s="184"/>
      <c r="F68" s="184"/>
      <c r="G68" s="184"/>
      <c r="H68" s="184"/>
      <c r="I68" s="184"/>
      <c r="J68" s="185">
        <f>J185</f>
        <v>0</v>
      </c>
      <c r="K68" s="127"/>
      <c r="L68" s="186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2"/>
      <c r="C69" s="127"/>
      <c r="D69" s="183" t="s">
        <v>107</v>
      </c>
      <c r="E69" s="184"/>
      <c r="F69" s="184"/>
      <c r="G69" s="184"/>
      <c r="H69" s="184"/>
      <c r="I69" s="184"/>
      <c r="J69" s="185">
        <f>J189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108</v>
      </c>
      <c r="E70" s="184"/>
      <c r="F70" s="184"/>
      <c r="G70" s="184"/>
      <c r="H70" s="184"/>
      <c r="I70" s="184"/>
      <c r="J70" s="185">
        <f>J195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2"/>
      <c r="C71" s="127"/>
      <c r="D71" s="183" t="s">
        <v>109</v>
      </c>
      <c r="E71" s="184"/>
      <c r="F71" s="184"/>
      <c r="G71" s="184"/>
      <c r="H71" s="184"/>
      <c r="I71" s="184"/>
      <c r="J71" s="185">
        <f>J205</f>
        <v>0</v>
      </c>
      <c r="K71" s="127"/>
      <c r="L71" s="186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2"/>
      <c r="C72" s="127"/>
      <c r="D72" s="183" t="s">
        <v>110</v>
      </c>
      <c r="E72" s="184"/>
      <c r="F72" s="184"/>
      <c r="G72" s="184"/>
      <c r="H72" s="184"/>
      <c r="I72" s="184"/>
      <c r="J72" s="185">
        <f>J254</f>
        <v>0</v>
      </c>
      <c r="K72" s="127"/>
      <c r="L72" s="186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2"/>
      <c r="C73" s="127"/>
      <c r="D73" s="183" t="s">
        <v>111</v>
      </c>
      <c r="E73" s="184"/>
      <c r="F73" s="184"/>
      <c r="G73" s="184"/>
      <c r="H73" s="184"/>
      <c r="I73" s="184"/>
      <c r="J73" s="185">
        <f>J260</f>
        <v>0</v>
      </c>
      <c r="K73" s="127"/>
      <c r="L73" s="186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76"/>
      <c r="C74" s="177"/>
      <c r="D74" s="178" t="s">
        <v>112</v>
      </c>
      <c r="E74" s="179"/>
      <c r="F74" s="179"/>
      <c r="G74" s="179"/>
      <c r="H74" s="179"/>
      <c r="I74" s="179"/>
      <c r="J74" s="180">
        <f>J262</f>
        <v>0</v>
      </c>
      <c r="K74" s="177"/>
      <c r="L74" s="18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2"/>
      <c r="C75" s="127"/>
      <c r="D75" s="183" t="s">
        <v>113</v>
      </c>
      <c r="E75" s="184"/>
      <c r="F75" s="184"/>
      <c r="G75" s="184"/>
      <c r="H75" s="184"/>
      <c r="I75" s="184"/>
      <c r="J75" s="185">
        <f>J263</f>
        <v>0</v>
      </c>
      <c r="K75" s="127"/>
      <c r="L75" s="186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2"/>
      <c r="C76" s="127"/>
      <c r="D76" s="183" t="s">
        <v>114</v>
      </c>
      <c r="E76" s="184"/>
      <c r="F76" s="184"/>
      <c r="G76" s="184"/>
      <c r="H76" s="184"/>
      <c r="I76" s="184"/>
      <c r="J76" s="185">
        <f>J305</f>
        <v>0</v>
      </c>
      <c r="K76" s="127"/>
      <c r="L76" s="186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2"/>
      <c r="C77" s="127"/>
      <c r="D77" s="183" t="s">
        <v>115</v>
      </c>
      <c r="E77" s="184"/>
      <c r="F77" s="184"/>
      <c r="G77" s="184"/>
      <c r="H77" s="184"/>
      <c r="I77" s="184"/>
      <c r="J77" s="185">
        <f>J325</f>
        <v>0</v>
      </c>
      <c r="K77" s="127"/>
      <c r="L77" s="186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2"/>
      <c r="C78" s="127"/>
      <c r="D78" s="183" t="s">
        <v>116</v>
      </c>
      <c r="E78" s="184"/>
      <c r="F78" s="184"/>
      <c r="G78" s="184"/>
      <c r="H78" s="184"/>
      <c r="I78" s="184"/>
      <c r="J78" s="185">
        <f>J375</f>
        <v>0</v>
      </c>
      <c r="K78" s="127"/>
      <c r="L78" s="186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117</v>
      </c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6.5" customHeight="1">
      <c r="A88" s="40"/>
      <c r="B88" s="41"/>
      <c r="C88" s="42"/>
      <c r="D88" s="42"/>
      <c r="E88" s="171" t="str">
        <f>E7</f>
        <v>ENERGETICKÉ ÚSPORY V ZÁMKU JEZDKOVICE - Etapa A</v>
      </c>
      <c r="F88" s="34"/>
      <c r="G88" s="34"/>
      <c r="H88" s="34"/>
      <c r="I88" s="42"/>
      <c r="J88" s="42"/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" customFormat="1" ht="12" customHeight="1">
      <c r="B89" s="23"/>
      <c r="C89" s="34" t="s">
        <v>94</v>
      </c>
      <c r="D89" s="24"/>
      <c r="E89" s="24"/>
      <c r="F89" s="24"/>
      <c r="G89" s="24"/>
      <c r="H89" s="24"/>
      <c r="I89" s="24"/>
      <c r="J89" s="24"/>
      <c r="K89" s="24"/>
      <c r="L89" s="22"/>
    </row>
    <row r="90" s="2" customFormat="1" ht="16.5" customHeight="1">
      <c r="A90" s="40"/>
      <c r="B90" s="41"/>
      <c r="C90" s="42"/>
      <c r="D90" s="42"/>
      <c r="E90" s="171" t="s">
        <v>95</v>
      </c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4" t="s">
        <v>96</v>
      </c>
      <c r="D91" s="42"/>
      <c r="E91" s="42"/>
      <c r="F91" s="42"/>
      <c r="G91" s="42"/>
      <c r="H91" s="42"/>
      <c r="I91" s="42"/>
      <c r="J91" s="42"/>
      <c r="K91" s="42"/>
      <c r="L91" s="146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E11</f>
        <v>01.1 - Výměna oken</v>
      </c>
      <c r="F92" s="42"/>
      <c r="G92" s="42"/>
      <c r="H92" s="42"/>
      <c r="I92" s="42"/>
      <c r="J92" s="42"/>
      <c r="K92" s="42"/>
      <c r="L92" s="146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42"/>
      <c r="J93" s="42"/>
      <c r="K93" s="42"/>
      <c r="L93" s="146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4" t="s">
        <v>21</v>
      </c>
      <c r="D94" s="42"/>
      <c r="E94" s="42"/>
      <c r="F94" s="29" t="str">
        <f>F14</f>
        <v>parc.č.1,2a 7/1,K.Ú.Jezdkovice</v>
      </c>
      <c r="G94" s="42"/>
      <c r="H94" s="42"/>
      <c r="I94" s="34" t="s">
        <v>23</v>
      </c>
      <c r="J94" s="74" t="str">
        <f>IF(J14="","",J14)</f>
        <v>27. 10. 2020</v>
      </c>
      <c r="K94" s="42"/>
      <c r="L94" s="146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42"/>
      <c r="J95" s="42"/>
      <c r="K95" s="42"/>
      <c r="L95" s="146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25.65" customHeight="1">
      <c r="A96" s="40"/>
      <c r="B96" s="41"/>
      <c r="C96" s="34" t="s">
        <v>25</v>
      </c>
      <c r="D96" s="42"/>
      <c r="E96" s="42"/>
      <c r="F96" s="29" t="str">
        <f>E17</f>
        <v>Obec Jezdkovice, Jezdkovice 32</v>
      </c>
      <c r="G96" s="42"/>
      <c r="H96" s="42"/>
      <c r="I96" s="34" t="s">
        <v>31</v>
      </c>
      <c r="J96" s="38" t="str">
        <f>E23</f>
        <v>ing. arch.Petr Mlýnek</v>
      </c>
      <c r="K96" s="42"/>
      <c r="L96" s="146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4" t="s">
        <v>29</v>
      </c>
      <c r="D97" s="42"/>
      <c r="E97" s="42"/>
      <c r="F97" s="29" t="str">
        <f>IF(E20="","",E20)</f>
        <v>Vyplň údaj</v>
      </c>
      <c r="G97" s="42"/>
      <c r="H97" s="42"/>
      <c r="I97" s="34" t="s">
        <v>34</v>
      </c>
      <c r="J97" s="38" t="str">
        <f>E26</f>
        <v>Katerinec</v>
      </c>
      <c r="K97" s="42"/>
      <c r="L97" s="146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146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87"/>
      <c r="B99" s="188"/>
      <c r="C99" s="189" t="s">
        <v>118</v>
      </c>
      <c r="D99" s="190" t="s">
        <v>57</v>
      </c>
      <c r="E99" s="190" t="s">
        <v>53</v>
      </c>
      <c r="F99" s="190" t="s">
        <v>54</v>
      </c>
      <c r="G99" s="190" t="s">
        <v>119</v>
      </c>
      <c r="H99" s="190" t="s">
        <v>120</v>
      </c>
      <c r="I99" s="190" t="s">
        <v>121</v>
      </c>
      <c r="J99" s="191" t="s">
        <v>100</v>
      </c>
      <c r="K99" s="192" t="s">
        <v>122</v>
      </c>
      <c r="L99" s="193"/>
      <c r="M99" s="94" t="s">
        <v>19</v>
      </c>
      <c r="N99" s="95" t="s">
        <v>42</v>
      </c>
      <c r="O99" s="95" t="s">
        <v>123</v>
      </c>
      <c r="P99" s="95" t="s">
        <v>124</v>
      </c>
      <c r="Q99" s="95" t="s">
        <v>125</v>
      </c>
      <c r="R99" s="95" t="s">
        <v>126</v>
      </c>
      <c r="S99" s="95" t="s">
        <v>127</v>
      </c>
      <c r="T99" s="96" t="s">
        <v>128</v>
      </c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</row>
    <row r="100" s="2" customFormat="1" ht="22.8" customHeight="1">
      <c r="A100" s="40"/>
      <c r="B100" s="41"/>
      <c r="C100" s="101" t="s">
        <v>129</v>
      </c>
      <c r="D100" s="42"/>
      <c r="E100" s="42"/>
      <c r="F100" s="42"/>
      <c r="G100" s="42"/>
      <c r="H100" s="42"/>
      <c r="I100" s="42"/>
      <c r="J100" s="194">
        <f>BK100</f>
        <v>0</v>
      </c>
      <c r="K100" s="42"/>
      <c r="L100" s="46"/>
      <c r="M100" s="97"/>
      <c r="N100" s="195"/>
      <c r="O100" s="98"/>
      <c r="P100" s="196">
        <f>P101+P262</f>
        <v>0</v>
      </c>
      <c r="Q100" s="98"/>
      <c r="R100" s="196">
        <f>R101+R262</f>
        <v>62.127576630000007</v>
      </c>
      <c r="S100" s="98"/>
      <c r="T100" s="197">
        <f>T101+T262</f>
        <v>17.48640391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71</v>
      </c>
      <c r="AU100" s="19" t="s">
        <v>101</v>
      </c>
      <c r="BK100" s="198">
        <f>BK101+BK262</f>
        <v>0</v>
      </c>
    </row>
    <row r="101" s="12" customFormat="1" ht="25.92" customHeight="1">
      <c r="A101" s="12"/>
      <c r="B101" s="199"/>
      <c r="C101" s="200"/>
      <c r="D101" s="201" t="s">
        <v>71</v>
      </c>
      <c r="E101" s="202" t="s">
        <v>130</v>
      </c>
      <c r="F101" s="202" t="s">
        <v>131</v>
      </c>
      <c r="G101" s="200"/>
      <c r="H101" s="200"/>
      <c r="I101" s="203"/>
      <c r="J101" s="204">
        <f>BK101</f>
        <v>0</v>
      </c>
      <c r="K101" s="200"/>
      <c r="L101" s="205"/>
      <c r="M101" s="206"/>
      <c r="N101" s="207"/>
      <c r="O101" s="207"/>
      <c r="P101" s="208">
        <f>P102+P144+P175+P185+P189+P195+P205+P254+P260</f>
        <v>0</v>
      </c>
      <c r="Q101" s="207"/>
      <c r="R101" s="208">
        <f>R102+R144+R175+R185+R189+R195+R205+R254+R260</f>
        <v>59.709176870000007</v>
      </c>
      <c r="S101" s="207"/>
      <c r="T101" s="209">
        <f>T102+T144+T175+T185+T189+T195+T205+T254+T260</f>
        <v>15.764035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0" t="s">
        <v>79</v>
      </c>
      <c r="AT101" s="211" t="s">
        <v>71</v>
      </c>
      <c r="AU101" s="211" t="s">
        <v>72</v>
      </c>
      <c r="AY101" s="210" t="s">
        <v>132</v>
      </c>
      <c r="BK101" s="212">
        <f>BK102+BK144+BK175+BK185+BK189+BK195+BK205+BK254+BK260</f>
        <v>0</v>
      </c>
    </row>
    <row r="102" s="12" customFormat="1" ht="22.8" customHeight="1">
      <c r="A102" s="12"/>
      <c r="B102" s="199"/>
      <c r="C102" s="200"/>
      <c r="D102" s="201" t="s">
        <v>71</v>
      </c>
      <c r="E102" s="213" t="s">
        <v>133</v>
      </c>
      <c r="F102" s="213" t="s">
        <v>134</v>
      </c>
      <c r="G102" s="200"/>
      <c r="H102" s="200"/>
      <c r="I102" s="203"/>
      <c r="J102" s="214">
        <f>BK102</f>
        <v>0</v>
      </c>
      <c r="K102" s="200"/>
      <c r="L102" s="205"/>
      <c r="M102" s="206"/>
      <c r="N102" s="207"/>
      <c r="O102" s="207"/>
      <c r="P102" s="208">
        <f>SUM(P103:P143)</f>
        <v>0</v>
      </c>
      <c r="Q102" s="207"/>
      <c r="R102" s="208">
        <f>SUM(R103:R143)</f>
        <v>43.165515210000002</v>
      </c>
      <c r="S102" s="207"/>
      <c r="T102" s="209">
        <f>SUM(T103:T143)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0" t="s">
        <v>79</v>
      </c>
      <c r="AT102" s="211" t="s">
        <v>71</v>
      </c>
      <c r="AU102" s="211" t="s">
        <v>79</v>
      </c>
      <c r="AY102" s="210" t="s">
        <v>132</v>
      </c>
      <c r="BK102" s="212">
        <f>SUM(BK103:BK143)</f>
        <v>0</v>
      </c>
    </row>
    <row r="103" s="2" customFormat="1" ht="37.8" customHeight="1">
      <c r="A103" s="40"/>
      <c r="B103" s="41"/>
      <c r="C103" s="215" t="s">
        <v>79</v>
      </c>
      <c r="D103" s="215" t="s">
        <v>135</v>
      </c>
      <c r="E103" s="216" t="s">
        <v>136</v>
      </c>
      <c r="F103" s="217" t="s">
        <v>137</v>
      </c>
      <c r="G103" s="218" t="s">
        <v>138</v>
      </c>
      <c r="H103" s="219">
        <v>3</v>
      </c>
      <c r="I103" s="220"/>
      <c r="J103" s="221">
        <f>ROUND(I103*H103,2)</f>
        <v>0</v>
      </c>
      <c r="K103" s="222"/>
      <c r="L103" s="46"/>
      <c r="M103" s="223" t="s">
        <v>19</v>
      </c>
      <c r="N103" s="224" t="s">
        <v>43</v>
      </c>
      <c r="O103" s="86"/>
      <c r="P103" s="225">
        <f>O103*H103</f>
        <v>0</v>
      </c>
      <c r="Q103" s="225">
        <v>0.18142</v>
      </c>
      <c r="R103" s="225">
        <f>Q103*H103</f>
        <v>0.54425999999999997</v>
      </c>
      <c r="S103" s="225">
        <v>0</v>
      </c>
      <c r="T103" s="22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27" t="s">
        <v>139</v>
      </c>
      <c r="AT103" s="227" t="s">
        <v>135</v>
      </c>
      <c r="AU103" s="227" t="s">
        <v>81</v>
      </c>
      <c r="AY103" s="19" t="s">
        <v>132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19" t="s">
        <v>79</v>
      </c>
      <c r="BK103" s="228">
        <f>ROUND(I103*H103,2)</f>
        <v>0</v>
      </c>
      <c r="BL103" s="19" t="s">
        <v>139</v>
      </c>
      <c r="BM103" s="227" t="s">
        <v>140</v>
      </c>
    </row>
    <row r="104" s="13" customFormat="1">
      <c r="A104" s="13"/>
      <c r="B104" s="229"/>
      <c r="C104" s="230"/>
      <c r="D104" s="231" t="s">
        <v>141</v>
      </c>
      <c r="E104" s="232" t="s">
        <v>19</v>
      </c>
      <c r="F104" s="233" t="s">
        <v>142</v>
      </c>
      <c r="G104" s="230"/>
      <c r="H104" s="232" t="s">
        <v>19</v>
      </c>
      <c r="I104" s="234"/>
      <c r="J104" s="230"/>
      <c r="K104" s="230"/>
      <c r="L104" s="235"/>
      <c r="M104" s="236"/>
      <c r="N104" s="237"/>
      <c r="O104" s="237"/>
      <c r="P104" s="237"/>
      <c r="Q104" s="237"/>
      <c r="R104" s="237"/>
      <c r="S104" s="237"/>
      <c r="T104" s="238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9" t="s">
        <v>141</v>
      </c>
      <c r="AU104" s="239" t="s">
        <v>81</v>
      </c>
      <c r="AV104" s="13" t="s">
        <v>79</v>
      </c>
      <c r="AW104" s="13" t="s">
        <v>33</v>
      </c>
      <c r="AX104" s="13" t="s">
        <v>72</v>
      </c>
      <c r="AY104" s="239" t="s">
        <v>132</v>
      </c>
    </row>
    <row r="105" s="14" customFormat="1">
      <c r="A105" s="14"/>
      <c r="B105" s="240"/>
      <c r="C105" s="241"/>
      <c r="D105" s="231" t="s">
        <v>141</v>
      </c>
      <c r="E105" s="242" t="s">
        <v>19</v>
      </c>
      <c r="F105" s="243" t="s">
        <v>143</v>
      </c>
      <c r="G105" s="241"/>
      <c r="H105" s="244">
        <v>3</v>
      </c>
      <c r="I105" s="245"/>
      <c r="J105" s="241"/>
      <c r="K105" s="241"/>
      <c r="L105" s="246"/>
      <c r="M105" s="247"/>
      <c r="N105" s="248"/>
      <c r="O105" s="248"/>
      <c r="P105" s="248"/>
      <c r="Q105" s="248"/>
      <c r="R105" s="248"/>
      <c r="S105" s="248"/>
      <c r="T105" s="24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50" t="s">
        <v>141</v>
      </c>
      <c r="AU105" s="250" t="s">
        <v>81</v>
      </c>
      <c r="AV105" s="14" t="s">
        <v>81</v>
      </c>
      <c r="AW105" s="14" t="s">
        <v>33</v>
      </c>
      <c r="AX105" s="14" t="s">
        <v>79</v>
      </c>
      <c r="AY105" s="250" t="s">
        <v>132</v>
      </c>
    </row>
    <row r="106" s="2" customFormat="1" ht="37.8" customHeight="1">
      <c r="A106" s="40"/>
      <c r="B106" s="41"/>
      <c r="C106" s="215" t="s">
        <v>81</v>
      </c>
      <c r="D106" s="215" t="s">
        <v>135</v>
      </c>
      <c r="E106" s="216" t="s">
        <v>144</v>
      </c>
      <c r="F106" s="217" t="s">
        <v>145</v>
      </c>
      <c r="G106" s="218" t="s">
        <v>146</v>
      </c>
      <c r="H106" s="219">
        <v>0.68400000000000005</v>
      </c>
      <c r="I106" s="220"/>
      <c r="J106" s="221">
        <f>ROUND(I106*H106,2)</f>
        <v>0</v>
      </c>
      <c r="K106" s="222"/>
      <c r="L106" s="46"/>
      <c r="M106" s="223" t="s">
        <v>19</v>
      </c>
      <c r="N106" s="224" t="s">
        <v>43</v>
      </c>
      <c r="O106" s="86"/>
      <c r="P106" s="225">
        <f>O106*H106</f>
        <v>0</v>
      </c>
      <c r="Q106" s="225">
        <v>1.8775</v>
      </c>
      <c r="R106" s="225">
        <f>Q106*H106</f>
        <v>1.2842100000000001</v>
      </c>
      <c r="S106" s="225">
        <v>0</v>
      </c>
      <c r="T106" s="22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27" t="s">
        <v>139</v>
      </c>
      <c r="AT106" s="227" t="s">
        <v>135</v>
      </c>
      <c r="AU106" s="227" t="s">
        <v>81</v>
      </c>
      <c r="AY106" s="19" t="s">
        <v>132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19" t="s">
        <v>79</v>
      </c>
      <c r="BK106" s="228">
        <f>ROUND(I106*H106,2)</f>
        <v>0</v>
      </c>
      <c r="BL106" s="19" t="s">
        <v>139</v>
      </c>
      <c r="BM106" s="227" t="s">
        <v>147</v>
      </c>
    </row>
    <row r="107" s="13" customFormat="1">
      <c r="A107" s="13"/>
      <c r="B107" s="229"/>
      <c r="C107" s="230"/>
      <c r="D107" s="231" t="s">
        <v>141</v>
      </c>
      <c r="E107" s="232" t="s">
        <v>19</v>
      </c>
      <c r="F107" s="233" t="s">
        <v>142</v>
      </c>
      <c r="G107" s="230"/>
      <c r="H107" s="232" t="s">
        <v>19</v>
      </c>
      <c r="I107" s="234"/>
      <c r="J107" s="230"/>
      <c r="K107" s="230"/>
      <c r="L107" s="235"/>
      <c r="M107" s="236"/>
      <c r="N107" s="237"/>
      <c r="O107" s="237"/>
      <c r="P107" s="237"/>
      <c r="Q107" s="237"/>
      <c r="R107" s="237"/>
      <c r="S107" s="237"/>
      <c r="T107" s="238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9" t="s">
        <v>141</v>
      </c>
      <c r="AU107" s="239" t="s">
        <v>81</v>
      </c>
      <c r="AV107" s="13" t="s">
        <v>79</v>
      </c>
      <c r="AW107" s="13" t="s">
        <v>33</v>
      </c>
      <c r="AX107" s="13" t="s">
        <v>72</v>
      </c>
      <c r="AY107" s="239" t="s">
        <v>132</v>
      </c>
    </row>
    <row r="108" s="14" customFormat="1">
      <c r="A108" s="14"/>
      <c r="B108" s="240"/>
      <c r="C108" s="241"/>
      <c r="D108" s="231" t="s">
        <v>141</v>
      </c>
      <c r="E108" s="242" t="s">
        <v>19</v>
      </c>
      <c r="F108" s="243" t="s">
        <v>148</v>
      </c>
      <c r="G108" s="241"/>
      <c r="H108" s="244">
        <v>0.68400000000000005</v>
      </c>
      <c r="I108" s="245"/>
      <c r="J108" s="241"/>
      <c r="K108" s="241"/>
      <c r="L108" s="246"/>
      <c r="M108" s="247"/>
      <c r="N108" s="248"/>
      <c r="O108" s="248"/>
      <c r="P108" s="248"/>
      <c r="Q108" s="248"/>
      <c r="R108" s="248"/>
      <c r="S108" s="248"/>
      <c r="T108" s="24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50" t="s">
        <v>141</v>
      </c>
      <c r="AU108" s="250" t="s">
        <v>81</v>
      </c>
      <c r="AV108" s="14" t="s">
        <v>81</v>
      </c>
      <c r="AW108" s="14" t="s">
        <v>33</v>
      </c>
      <c r="AX108" s="14" t="s">
        <v>79</v>
      </c>
      <c r="AY108" s="250" t="s">
        <v>132</v>
      </c>
    </row>
    <row r="109" s="2" customFormat="1" ht="37.8" customHeight="1">
      <c r="A109" s="40"/>
      <c r="B109" s="41"/>
      <c r="C109" s="215" t="s">
        <v>133</v>
      </c>
      <c r="D109" s="215" t="s">
        <v>135</v>
      </c>
      <c r="E109" s="216" t="s">
        <v>149</v>
      </c>
      <c r="F109" s="217" t="s">
        <v>150</v>
      </c>
      <c r="G109" s="218" t="s">
        <v>151</v>
      </c>
      <c r="H109" s="219">
        <v>8.5960000000000001</v>
      </c>
      <c r="I109" s="220"/>
      <c r="J109" s="221">
        <f>ROUND(I109*H109,2)</f>
        <v>0</v>
      </c>
      <c r="K109" s="222"/>
      <c r="L109" s="46"/>
      <c r="M109" s="223" t="s">
        <v>19</v>
      </c>
      <c r="N109" s="224" t="s">
        <v>43</v>
      </c>
      <c r="O109" s="86"/>
      <c r="P109" s="225">
        <f>O109*H109</f>
        <v>0</v>
      </c>
      <c r="Q109" s="225">
        <v>0.34327999999999997</v>
      </c>
      <c r="R109" s="225">
        <f>Q109*H109</f>
        <v>2.9508348799999999</v>
      </c>
      <c r="S109" s="225">
        <v>0</v>
      </c>
      <c r="T109" s="22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27" t="s">
        <v>139</v>
      </c>
      <c r="AT109" s="227" t="s">
        <v>135</v>
      </c>
      <c r="AU109" s="227" t="s">
        <v>81</v>
      </c>
      <c r="AY109" s="19" t="s">
        <v>132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19" t="s">
        <v>79</v>
      </c>
      <c r="BK109" s="228">
        <f>ROUND(I109*H109,2)</f>
        <v>0</v>
      </c>
      <c r="BL109" s="19" t="s">
        <v>139</v>
      </c>
      <c r="BM109" s="227" t="s">
        <v>152</v>
      </c>
    </row>
    <row r="110" s="13" customFormat="1">
      <c r="A110" s="13"/>
      <c r="B110" s="229"/>
      <c r="C110" s="230"/>
      <c r="D110" s="231" t="s">
        <v>141</v>
      </c>
      <c r="E110" s="232" t="s">
        <v>19</v>
      </c>
      <c r="F110" s="233" t="s">
        <v>142</v>
      </c>
      <c r="G110" s="230"/>
      <c r="H110" s="232" t="s">
        <v>19</v>
      </c>
      <c r="I110" s="234"/>
      <c r="J110" s="230"/>
      <c r="K110" s="230"/>
      <c r="L110" s="235"/>
      <c r="M110" s="236"/>
      <c r="N110" s="237"/>
      <c r="O110" s="237"/>
      <c r="P110" s="237"/>
      <c r="Q110" s="237"/>
      <c r="R110" s="237"/>
      <c r="S110" s="237"/>
      <c r="T110" s="238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9" t="s">
        <v>141</v>
      </c>
      <c r="AU110" s="239" t="s">
        <v>81</v>
      </c>
      <c r="AV110" s="13" t="s">
        <v>79</v>
      </c>
      <c r="AW110" s="13" t="s">
        <v>33</v>
      </c>
      <c r="AX110" s="13" t="s">
        <v>72</v>
      </c>
      <c r="AY110" s="239" t="s">
        <v>132</v>
      </c>
    </row>
    <row r="111" s="14" customFormat="1">
      <c r="A111" s="14"/>
      <c r="B111" s="240"/>
      <c r="C111" s="241"/>
      <c r="D111" s="231" t="s">
        <v>141</v>
      </c>
      <c r="E111" s="242" t="s">
        <v>19</v>
      </c>
      <c r="F111" s="243" t="s">
        <v>153</v>
      </c>
      <c r="G111" s="241"/>
      <c r="H111" s="244">
        <v>8.5960000000000001</v>
      </c>
      <c r="I111" s="245"/>
      <c r="J111" s="241"/>
      <c r="K111" s="241"/>
      <c r="L111" s="246"/>
      <c r="M111" s="247"/>
      <c r="N111" s="248"/>
      <c r="O111" s="248"/>
      <c r="P111" s="248"/>
      <c r="Q111" s="248"/>
      <c r="R111" s="248"/>
      <c r="S111" s="248"/>
      <c r="T111" s="24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50" t="s">
        <v>141</v>
      </c>
      <c r="AU111" s="250" t="s">
        <v>81</v>
      </c>
      <c r="AV111" s="14" t="s">
        <v>81</v>
      </c>
      <c r="AW111" s="14" t="s">
        <v>33</v>
      </c>
      <c r="AX111" s="14" t="s">
        <v>79</v>
      </c>
      <c r="AY111" s="250" t="s">
        <v>132</v>
      </c>
    </row>
    <row r="112" s="2" customFormat="1" ht="37.8" customHeight="1">
      <c r="A112" s="40"/>
      <c r="B112" s="41"/>
      <c r="C112" s="215" t="s">
        <v>139</v>
      </c>
      <c r="D112" s="215" t="s">
        <v>135</v>
      </c>
      <c r="E112" s="216" t="s">
        <v>154</v>
      </c>
      <c r="F112" s="217" t="s">
        <v>155</v>
      </c>
      <c r="G112" s="218" t="s">
        <v>138</v>
      </c>
      <c r="H112" s="219">
        <v>5</v>
      </c>
      <c r="I112" s="220"/>
      <c r="J112" s="221">
        <f>ROUND(I112*H112,2)</f>
        <v>0</v>
      </c>
      <c r="K112" s="222"/>
      <c r="L112" s="46"/>
      <c r="M112" s="223" t="s">
        <v>19</v>
      </c>
      <c r="N112" s="224" t="s">
        <v>43</v>
      </c>
      <c r="O112" s="86"/>
      <c r="P112" s="225">
        <f>O112*H112</f>
        <v>0</v>
      </c>
      <c r="Q112" s="225">
        <v>0.054550000000000001</v>
      </c>
      <c r="R112" s="225">
        <f>Q112*H112</f>
        <v>0.27274999999999999</v>
      </c>
      <c r="S112" s="225">
        <v>0</v>
      </c>
      <c r="T112" s="22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27" t="s">
        <v>139</v>
      </c>
      <c r="AT112" s="227" t="s">
        <v>135</v>
      </c>
      <c r="AU112" s="227" t="s">
        <v>81</v>
      </c>
      <c r="AY112" s="19" t="s">
        <v>132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19" t="s">
        <v>79</v>
      </c>
      <c r="BK112" s="228">
        <f>ROUND(I112*H112,2)</f>
        <v>0</v>
      </c>
      <c r="BL112" s="19" t="s">
        <v>139</v>
      </c>
      <c r="BM112" s="227" t="s">
        <v>156</v>
      </c>
    </row>
    <row r="113" s="14" customFormat="1">
      <c r="A113" s="14"/>
      <c r="B113" s="240"/>
      <c r="C113" s="241"/>
      <c r="D113" s="231" t="s">
        <v>141</v>
      </c>
      <c r="E113" s="242" t="s">
        <v>19</v>
      </c>
      <c r="F113" s="243" t="s">
        <v>157</v>
      </c>
      <c r="G113" s="241"/>
      <c r="H113" s="244">
        <v>5</v>
      </c>
      <c r="I113" s="245"/>
      <c r="J113" s="241"/>
      <c r="K113" s="241"/>
      <c r="L113" s="246"/>
      <c r="M113" s="247"/>
      <c r="N113" s="248"/>
      <c r="O113" s="248"/>
      <c r="P113" s="248"/>
      <c r="Q113" s="248"/>
      <c r="R113" s="248"/>
      <c r="S113" s="248"/>
      <c r="T113" s="24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0" t="s">
        <v>141</v>
      </c>
      <c r="AU113" s="250" t="s">
        <v>81</v>
      </c>
      <c r="AV113" s="14" t="s">
        <v>81</v>
      </c>
      <c r="AW113" s="14" t="s">
        <v>33</v>
      </c>
      <c r="AX113" s="14" t="s">
        <v>79</v>
      </c>
      <c r="AY113" s="250" t="s">
        <v>132</v>
      </c>
    </row>
    <row r="114" s="2" customFormat="1" ht="24.15" customHeight="1">
      <c r="A114" s="40"/>
      <c r="B114" s="41"/>
      <c r="C114" s="215" t="s">
        <v>158</v>
      </c>
      <c r="D114" s="215" t="s">
        <v>135</v>
      </c>
      <c r="E114" s="216" t="s">
        <v>159</v>
      </c>
      <c r="F114" s="217" t="s">
        <v>160</v>
      </c>
      <c r="G114" s="218" t="s">
        <v>146</v>
      </c>
      <c r="H114" s="219">
        <v>5.6669999999999998</v>
      </c>
      <c r="I114" s="220"/>
      <c r="J114" s="221">
        <f>ROUND(I114*H114,2)</f>
        <v>0</v>
      </c>
      <c r="K114" s="222"/>
      <c r="L114" s="46"/>
      <c r="M114" s="223" t="s">
        <v>19</v>
      </c>
      <c r="N114" s="224" t="s">
        <v>43</v>
      </c>
      <c r="O114" s="86"/>
      <c r="P114" s="225">
        <f>O114*H114</f>
        <v>0</v>
      </c>
      <c r="Q114" s="225">
        <v>1.94302</v>
      </c>
      <c r="R114" s="225">
        <f>Q114*H114</f>
        <v>11.01109434</v>
      </c>
      <c r="S114" s="225">
        <v>0</v>
      </c>
      <c r="T114" s="22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27" t="s">
        <v>139</v>
      </c>
      <c r="AT114" s="227" t="s">
        <v>135</v>
      </c>
      <c r="AU114" s="227" t="s">
        <v>81</v>
      </c>
      <c r="AY114" s="19" t="s">
        <v>132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19" t="s">
        <v>79</v>
      </c>
      <c r="BK114" s="228">
        <f>ROUND(I114*H114,2)</f>
        <v>0</v>
      </c>
      <c r="BL114" s="19" t="s">
        <v>139</v>
      </c>
      <c r="BM114" s="227" t="s">
        <v>161</v>
      </c>
    </row>
    <row r="115" s="13" customFormat="1">
      <c r="A115" s="13"/>
      <c r="B115" s="229"/>
      <c r="C115" s="230"/>
      <c r="D115" s="231" t="s">
        <v>141</v>
      </c>
      <c r="E115" s="232" t="s">
        <v>19</v>
      </c>
      <c r="F115" s="233" t="s">
        <v>162</v>
      </c>
      <c r="G115" s="230"/>
      <c r="H115" s="232" t="s">
        <v>19</v>
      </c>
      <c r="I115" s="234"/>
      <c r="J115" s="230"/>
      <c r="K115" s="230"/>
      <c r="L115" s="235"/>
      <c r="M115" s="236"/>
      <c r="N115" s="237"/>
      <c r="O115" s="237"/>
      <c r="P115" s="237"/>
      <c r="Q115" s="237"/>
      <c r="R115" s="237"/>
      <c r="S115" s="237"/>
      <c r="T115" s="238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9" t="s">
        <v>141</v>
      </c>
      <c r="AU115" s="239" t="s">
        <v>81</v>
      </c>
      <c r="AV115" s="13" t="s">
        <v>79</v>
      </c>
      <c r="AW115" s="13" t="s">
        <v>33</v>
      </c>
      <c r="AX115" s="13" t="s">
        <v>72</v>
      </c>
      <c r="AY115" s="239" t="s">
        <v>132</v>
      </c>
    </row>
    <row r="116" s="14" customFormat="1">
      <c r="A116" s="14"/>
      <c r="B116" s="240"/>
      <c r="C116" s="241"/>
      <c r="D116" s="231" t="s">
        <v>141</v>
      </c>
      <c r="E116" s="242" t="s">
        <v>19</v>
      </c>
      <c r="F116" s="243" t="s">
        <v>163</v>
      </c>
      <c r="G116" s="241"/>
      <c r="H116" s="244">
        <v>5.4509999999999996</v>
      </c>
      <c r="I116" s="245"/>
      <c r="J116" s="241"/>
      <c r="K116" s="241"/>
      <c r="L116" s="246"/>
      <c r="M116" s="247"/>
      <c r="N116" s="248"/>
      <c r="O116" s="248"/>
      <c r="P116" s="248"/>
      <c r="Q116" s="248"/>
      <c r="R116" s="248"/>
      <c r="S116" s="248"/>
      <c r="T116" s="249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0" t="s">
        <v>141</v>
      </c>
      <c r="AU116" s="250" t="s">
        <v>81</v>
      </c>
      <c r="AV116" s="14" t="s">
        <v>81</v>
      </c>
      <c r="AW116" s="14" t="s">
        <v>33</v>
      </c>
      <c r="AX116" s="14" t="s">
        <v>72</v>
      </c>
      <c r="AY116" s="250" t="s">
        <v>132</v>
      </c>
    </row>
    <row r="117" s="13" customFormat="1">
      <c r="A117" s="13"/>
      <c r="B117" s="229"/>
      <c r="C117" s="230"/>
      <c r="D117" s="231" t="s">
        <v>141</v>
      </c>
      <c r="E117" s="232" t="s">
        <v>19</v>
      </c>
      <c r="F117" s="233" t="s">
        <v>164</v>
      </c>
      <c r="G117" s="230"/>
      <c r="H117" s="232" t="s">
        <v>19</v>
      </c>
      <c r="I117" s="234"/>
      <c r="J117" s="230"/>
      <c r="K117" s="230"/>
      <c r="L117" s="235"/>
      <c r="M117" s="236"/>
      <c r="N117" s="237"/>
      <c r="O117" s="237"/>
      <c r="P117" s="237"/>
      <c r="Q117" s="237"/>
      <c r="R117" s="237"/>
      <c r="S117" s="237"/>
      <c r="T117" s="238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9" t="s">
        <v>141</v>
      </c>
      <c r="AU117" s="239" t="s">
        <v>81</v>
      </c>
      <c r="AV117" s="13" t="s">
        <v>79</v>
      </c>
      <c r="AW117" s="13" t="s">
        <v>33</v>
      </c>
      <c r="AX117" s="13" t="s">
        <v>72</v>
      </c>
      <c r="AY117" s="239" t="s">
        <v>132</v>
      </c>
    </row>
    <row r="118" s="14" customFormat="1">
      <c r="A118" s="14"/>
      <c r="B118" s="240"/>
      <c r="C118" s="241"/>
      <c r="D118" s="231" t="s">
        <v>141</v>
      </c>
      <c r="E118" s="242" t="s">
        <v>19</v>
      </c>
      <c r="F118" s="243" t="s">
        <v>165</v>
      </c>
      <c r="G118" s="241"/>
      <c r="H118" s="244">
        <v>0.216</v>
      </c>
      <c r="I118" s="245"/>
      <c r="J118" s="241"/>
      <c r="K118" s="241"/>
      <c r="L118" s="246"/>
      <c r="M118" s="247"/>
      <c r="N118" s="248"/>
      <c r="O118" s="248"/>
      <c r="P118" s="248"/>
      <c r="Q118" s="248"/>
      <c r="R118" s="248"/>
      <c r="S118" s="248"/>
      <c r="T118" s="24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50" t="s">
        <v>141</v>
      </c>
      <c r="AU118" s="250" t="s">
        <v>81</v>
      </c>
      <c r="AV118" s="14" t="s">
        <v>81</v>
      </c>
      <c r="AW118" s="14" t="s">
        <v>33</v>
      </c>
      <c r="AX118" s="14" t="s">
        <v>72</v>
      </c>
      <c r="AY118" s="250" t="s">
        <v>132</v>
      </c>
    </row>
    <row r="119" s="15" customFormat="1">
      <c r="A119" s="15"/>
      <c r="B119" s="251"/>
      <c r="C119" s="252"/>
      <c r="D119" s="231" t="s">
        <v>141</v>
      </c>
      <c r="E119" s="253" t="s">
        <v>19</v>
      </c>
      <c r="F119" s="254" t="s">
        <v>166</v>
      </c>
      <c r="G119" s="252"/>
      <c r="H119" s="255">
        <v>5.6669999999999998</v>
      </c>
      <c r="I119" s="256"/>
      <c r="J119" s="252"/>
      <c r="K119" s="252"/>
      <c r="L119" s="257"/>
      <c r="M119" s="258"/>
      <c r="N119" s="259"/>
      <c r="O119" s="259"/>
      <c r="P119" s="259"/>
      <c r="Q119" s="259"/>
      <c r="R119" s="259"/>
      <c r="S119" s="259"/>
      <c r="T119" s="260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61" t="s">
        <v>141</v>
      </c>
      <c r="AU119" s="261" t="s">
        <v>81</v>
      </c>
      <c r="AV119" s="15" t="s">
        <v>139</v>
      </c>
      <c r="AW119" s="15" t="s">
        <v>33</v>
      </c>
      <c r="AX119" s="15" t="s">
        <v>79</v>
      </c>
      <c r="AY119" s="261" t="s">
        <v>132</v>
      </c>
    </row>
    <row r="120" s="2" customFormat="1" ht="24.15" customHeight="1">
      <c r="A120" s="40"/>
      <c r="B120" s="41"/>
      <c r="C120" s="215" t="s">
        <v>167</v>
      </c>
      <c r="D120" s="215" t="s">
        <v>135</v>
      </c>
      <c r="E120" s="216" t="s">
        <v>168</v>
      </c>
      <c r="F120" s="217" t="s">
        <v>169</v>
      </c>
      <c r="G120" s="218" t="s">
        <v>146</v>
      </c>
      <c r="H120" s="219">
        <v>0.72599999999999998</v>
      </c>
      <c r="I120" s="220"/>
      <c r="J120" s="221">
        <f>ROUND(I120*H120,2)</f>
        <v>0</v>
      </c>
      <c r="K120" s="222"/>
      <c r="L120" s="46"/>
      <c r="M120" s="223" t="s">
        <v>19</v>
      </c>
      <c r="N120" s="224" t="s">
        <v>43</v>
      </c>
      <c r="O120" s="86"/>
      <c r="P120" s="225">
        <f>O120*H120</f>
        <v>0</v>
      </c>
      <c r="Q120" s="225">
        <v>1.9085000000000001</v>
      </c>
      <c r="R120" s="225">
        <f>Q120*H120</f>
        <v>1.3855710000000001</v>
      </c>
      <c r="S120" s="225">
        <v>0</v>
      </c>
      <c r="T120" s="22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27" t="s">
        <v>139</v>
      </c>
      <c r="AT120" s="227" t="s">
        <v>135</v>
      </c>
      <c r="AU120" s="227" t="s">
        <v>81</v>
      </c>
      <c r="AY120" s="19" t="s">
        <v>132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19" t="s">
        <v>79</v>
      </c>
      <c r="BK120" s="228">
        <f>ROUND(I120*H120,2)</f>
        <v>0</v>
      </c>
      <c r="BL120" s="19" t="s">
        <v>139</v>
      </c>
      <c r="BM120" s="227" t="s">
        <v>170</v>
      </c>
    </row>
    <row r="121" s="13" customFormat="1">
      <c r="A121" s="13"/>
      <c r="B121" s="229"/>
      <c r="C121" s="230"/>
      <c r="D121" s="231" t="s">
        <v>141</v>
      </c>
      <c r="E121" s="232" t="s">
        <v>19</v>
      </c>
      <c r="F121" s="233" t="s">
        <v>171</v>
      </c>
      <c r="G121" s="230"/>
      <c r="H121" s="232" t="s">
        <v>19</v>
      </c>
      <c r="I121" s="234"/>
      <c r="J121" s="230"/>
      <c r="K121" s="230"/>
      <c r="L121" s="235"/>
      <c r="M121" s="236"/>
      <c r="N121" s="237"/>
      <c r="O121" s="237"/>
      <c r="P121" s="237"/>
      <c r="Q121" s="237"/>
      <c r="R121" s="237"/>
      <c r="S121" s="237"/>
      <c r="T121" s="238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9" t="s">
        <v>141</v>
      </c>
      <c r="AU121" s="239" t="s">
        <v>81</v>
      </c>
      <c r="AV121" s="13" t="s">
        <v>79</v>
      </c>
      <c r="AW121" s="13" t="s">
        <v>33</v>
      </c>
      <c r="AX121" s="13" t="s">
        <v>72</v>
      </c>
      <c r="AY121" s="239" t="s">
        <v>132</v>
      </c>
    </row>
    <row r="122" s="14" customFormat="1">
      <c r="A122" s="14"/>
      <c r="B122" s="240"/>
      <c r="C122" s="241"/>
      <c r="D122" s="231" t="s">
        <v>141</v>
      </c>
      <c r="E122" s="242" t="s">
        <v>19</v>
      </c>
      <c r="F122" s="243" t="s">
        <v>172</v>
      </c>
      <c r="G122" s="241"/>
      <c r="H122" s="244">
        <v>0.40200000000000002</v>
      </c>
      <c r="I122" s="245"/>
      <c r="J122" s="241"/>
      <c r="K122" s="241"/>
      <c r="L122" s="246"/>
      <c r="M122" s="247"/>
      <c r="N122" s="248"/>
      <c r="O122" s="248"/>
      <c r="P122" s="248"/>
      <c r="Q122" s="248"/>
      <c r="R122" s="248"/>
      <c r="S122" s="248"/>
      <c r="T122" s="24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0" t="s">
        <v>141</v>
      </c>
      <c r="AU122" s="250" t="s">
        <v>81</v>
      </c>
      <c r="AV122" s="14" t="s">
        <v>81</v>
      </c>
      <c r="AW122" s="14" t="s">
        <v>33</v>
      </c>
      <c r="AX122" s="14" t="s">
        <v>72</v>
      </c>
      <c r="AY122" s="250" t="s">
        <v>132</v>
      </c>
    </row>
    <row r="123" s="14" customFormat="1">
      <c r="A123" s="14"/>
      <c r="B123" s="240"/>
      <c r="C123" s="241"/>
      <c r="D123" s="231" t="s">
        <v>141</v>
      </c>
      <c r="E123" s="242" t="s">
        <v>19</v>
      </c>
      <c r="F123" s="243" t="s">
        <v>173</v>
      </c>
      <c r="G123" s="241"/>
      <c r="H123" s="244">
        <v>0.32400000000000001</v>
      </c>
      <c r="I123" s="245"/>
      <c r="J123" s="241"/>
      <c r="K123" s="241"/>
      <c r="L123" s="246"/>
      <c r="M123" s="247"/>
      <c r="N123" s="248"/>
      <c r="O123" s="248"/>
      <c r="P123" s="248"/>
      <c r="Q123" s="248"/>
      <c r="R123" s="248"/>
      <c r="S123" s="248"/>
      <c r="T123" s="24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0" t="s">
        <v>141</v>
      </c>
      <c r="AU123" s="250" t="s">
        <v>81</v>
      </c>
      <c r="AV123" s="14" t="s">
        <v>81</v>
      </c>
      <c r="AW123" s="14" t="s">
        <v>33</v>
      </c>
      <c r="AX123" s="14" t="s">
        <v>72</v>
      </c>
      <c r="AY123" s="250" t="s">
        <v>132</v>
      </c>
    </row>
    <row r="124" s="15" customFormat="1">
      <c r="A124" s="15"/>
      <c r="B124" s="251"/>
      <c r="C124" s="252"/>
      <c r="D124" s="231" t="s">
        <v>141</v>
      </c>
      <c r="E124" s="253" t="s">
        <v>19</v>
      </c>
      <c r="F124" s="254" t="s">
        <v>166</v>
      </c>
      <c r="G124" s="252"/>
      <c r="H124" s="255">
        <v>0.72599999999999998</v>
      </c>
      <c r="I124" s="256"/>
      <c r="J124" s="252"/>
      <c r="K124" s="252"/>
      <c r="L124" s="257"/>
      <c r="M124" s="258"/>
      <c r="N124" s="259"/>
      <c r="O124" s="259"/>
      <c r="P124" s="259"/>
      <c r="Q124" s="259"/>
      <c r="R124" s="259"/>
      <c r="S124" s="259"/>
      <c r="T124" s="260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1" t="s">
        <v>141</v>
      </c>
      <c r="AU124" s="261" t="s">
        <v>81</v>
      </c>
      <c r="AV124" s="15" t="s">
        <v>139</v>
      </c>
      <c r="AW124" s="15" t="s">
        <v>33</v>
      </c>
      <c r="AX124" s="15" t="s">
        <v>79</v>
      </c>
      <c r="AY124" s="261" t="s">
        <v>132</v>
      </c>
    </row>
    <row r="125" s="2" customFormat="1" ht="24.15" customHeight="1">
      <c r="A125" s="40"/>
      <c r="B125" s="41"/>
      <c r="C125" s="215" t="s">
        <v>174</v>
      </c>
      <c r="D125" s="215" t="s">
        <v>135</v>
      </c>
      <c r="E125" s="216" t="s">
        <v>175</v>
      </c>
      <c r="F125" s="217" t="s">
        <v>176</v>
      </c>
      <c r="G125" s="218" t="s">
        <v>177</v>
      </c>
      <c r="H125" s="219">
        <v>0.94499999999999995</v>
      </c>
      <c r="I125" s="220"/>
      <c r="J125" s="221">
        <f>ROUND(I125*H125,2)</f>
        <v>0</v>
      </c>
      <c r="K125" s="222"/>
      <c r="L125" s="46"/>
      <c r="M125" s="223" t="s">
        <v>19</v>
      </c>
      <c r="N125" s="224" t="s">
        <v>43</v>
      </c>
      <c r="O125" s="86"/>
      <c r="P125" s="225">
        <f>O125*H125</f>
        <v>0</v>
      </c>
      <c r="Q125" s="225">
        <v>1.0900000000000001</v>
      </c>
      <c r="R125" s="225">
        <f>Q125*H125</f>
        <v>1.0300500000000001</v>
      </c>
      <c r="S125" s="225">
        <v>0</v>
      </c>
      <c r="T125" s="22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27" t="s">
        <v>139</v>
      </c>
      <c r="AT125" s="227" t="s">
        <v>135</v>
      </c>
      <c r="AU125" s="227" t="s">
        <v>81</v>
      </c>
      <c r="AY125" s="19" t="s">
        <v>132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19" t="s">
        <v>79</v>
      </c>
      <c r="BK125" s="228">
        <f>ROUND(I125*H125,2)</f>
        <v>0</v>
      </c>
      <c r="BL125" s="19" t="s">
        <v>139</v>
      </c>
      <c r="BM125" s="227" t="s">
        <v>178</v>
      </c>
    </row>
    <row r="126" s="13" customFormat="1">
      <c r="A126" s="13"/>
      <c r="B126" s="229"/>
      <c r="C126" s="230"/>
      <c r="D126" s="231" t="s">
        <v>141</v>
      </c>
      <c r="E126" s="232" t="s">
        <v>19</v>
      </c>
      <c r="F126" s="233" t="s">
        <v>179</v>
      </c>
      <c r="G126" s="230"/>
      <c r="H126" s="232" t="s">
        <v>19</v>
      </c>
      <c r="I126" s="234"/>
      <c r="J126" s="230"/>
      <c r="K126" s="230"/>
      <c r="L126" s="235"/>
      <c r="M126" s="236"/>
      <c r="N126" s="237"/>
      <c r="O126" s="237"/>
      <c r="P126" s="237"/>
      <c r="Q126" s="237"/>
      <c r="R126" s="237"/>
      <c r="S126" s="237"/>
      <c r="T126" s="23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9" t="s">
        <v>141</v>
      </c>
      <c r="AU126" s="239" t="s">
        <v>81</v>
      </c>
      <c r="AV126" s="13" t="s">
        <v>79</v>
      </c>
      <c r="AW126" s="13" t="s">
        <v>33</v>
      </c>
      <c r="AX126" s="13" t="s">
        <v>72</v>
      </c>
      <c r="AY126" s="239" t="s">
        <v>132</v>
      </c>
    </row>
    <row r="127" s="14" customFormat="1">
      <c r="A127" s="14"/>
      <c r="B127" s="240"/>
      <c r="C127" s="241"/>
      <c r="D127" s="231" t="s">
        <v>141</v>
      </c>
      <c r="E127" s="242" t="s">
        <v>19</v>
      </c>
      <c r="F127" s="243" t="s">
        <v>180</v>
      </c>
      <c r="G127" s="241"/>
      <c r="H127" s="244">
        <v>0.94499999999999995</v>
      </c>
      <c r="I127" s="245"/>
      <c r="J127" s="241"/>
      <c r="K127" s="241"/>
      <c r="L127" s="246"/>
      <c r="M127" s="247"/>
      <c r="N127" s="248"/>
      <c r="O127" s="248"/>
      <c r="P127" s="248"/>
      <c r="Q127" s="248"/>
      <c r="R127" s="248"/>
      <c r="S127" s="248"/>
      <c r="T127" s="24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50" t="s">
        <v>141</v>
      </c>
      <c r="AU127" s="250" t="s">
        <v>81</v>
      </c>
      <c r="AV127" s="14" t="s">
        <v>81</v>
      </c>
      <c r="AW127" s="14" t="s">
        <v>33</v>
      </c>
      <c r="AX127" s="14" t="s">
        <v>79</v>
      </c>
      <c r="AY127" s="250" t="s">
        <v>132</v>
      </c>
    </row>
    <row r="128" s="2" customFormat="1" ht="24.15" customHeight="1">
      <c r="A128" s="40"/>
      <c r="B128" s="41"/>
      <c r="C128" s="215" t="s">
        <v>181</v>
      </c>
      <c r="D128" s="215" t="s">
        <v>135</v>
      </c>
      <c r="E128" s="216" t="s">
        <v>182</v>
      </c>
      <c r="F128" s="217" t="s">
        <v>183</v>
      </c>
      <c r="G128" s="218" t="s">
        <v>177</v>
      </c>
      <c r="H128" s="219">
        <v>0.099000000000000005</v>
      </c>
      <c r="I128" s="220"/>
      <c r="J128" s="221">
        <f>ROUND(I128*H128,2)</f>
        <v>0</v>
      </c>
      <c r="K128" s="222"/>
      <c r="L128" s="46"/>
      <c r="M128" s="223" t="s">
        <v>19</v>
      </c>
      <c r="N128" s="224" t="s">
        <v>43</v>
      </c>
      <c r="O128" s="86"/>
      <c r="P128" s="225">
        <f>O128*H128</f>
        <v>0</v>
      </c>
      <c r="Q128" s="225">
        <v>1.0900000000000001</v>
      </c>
      <c r="R128" s="225">
        <f>Q128*H128</f>
        <v>0.10791000000000002</v>
      </c>
      <c r="S128" s="225">
        <v>0</v>
      </c>
      <c r="T128" s="22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27" t="s">
        <v>139</v>
      </c>
      <c r="AT128" s="227" t="s">
        <v>135</v>
      </c>
      <c r="AU128" s="227" t="s">
        <v>81</v>
      </c>
      <c r="AY128" s="19" t="s">
        <v>132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19" t="s">
        <v>79</v>
      </c>
      <c r="BK128" s="228">
        <f>ROUND(I128*H128,2)</f>
        <v>0</v>
      </c>
      <c r="BL128" s="19" t="s">
        <v>139</v>
      </c>
      <c r="BM128" s="227" t="s">
        <v>184</v>
      </c>
    </row>
    <row r="129" s="14" customFormat="1">
      <c r="A129" s="14"/>
      <c r="B129" s="240"/>
      <c r="C129" s="241"/>
      <c r="D129" s="231" t="s">
        <v>141</v>
      </c>
      <c r="E129" s="242" t="s">
        <v>19</v>
      </c>
      <c r="F129" s="243" t="s">
        <v>185</v>
      </c>
      <c r="G129" s="241"/>
      <c r="H129" s="244">
        <v>0.099000000000000005</v>
      </c>
      <c r="I129" s="245"/>
      <c r="J129" s="241"/>
      <c r="K129" s="241"/>
      <c r="L129" s="246"/>
      <c r="M129" s="247"/>
      <c r="N129" s="248"/>
      <c r="O129" s="248"/>
      <c r="P129" s="248"/>
      <c r="Q129" s="248"/>
      <c r="R129" s="248"/>
      <c r="S129" s="248"/>
      <c r="T129" s="24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0" t="s">
        <v>141</v>
      </c>
      <c r="AU129" s="250" t="s">
        <v>81</v>
      </c>
      <c r="AV129" s="14" t="s">
        <v>81</v>
      </c>
      <c r="AW129" s="14" t="s">
        <v>33</v>
      </c>
      <c r="AX129" s="14" t="s">
        <v>79</v>
      </c>
      <c r="AY129" s="250" t="s">
        <v>132</v>
      </c>
    </row>
    <row r="130" s="2" customFormat="1" ht="24.15" customHeight="1">
      <c r="A130" s="40"/>
      <c r="B130" s="41"/>
      <c r="C130" s="215" t="s">
        <v>186</v>
      </c>
      <c r="D130" s="215" t="s">
        <v>135</v>
      </c>
      <c r="E130" s="216" t="s">
        <v>187</v>
      </c>
      <c r="F130" s="217" t="s">
        <v>188</v>
      </c>
      <c r="G130" s="218" t="s">
        <v>189</v>
      </c>
      <c r="H130" s="219">
        <v>1.5</v>
      </c>
      <c r="I130" s="220"/>
      <c r="J130" s="221">
        <f>ROUND(I130*H130,2)</f>
        <v>0</v>
      </c>
      <c r="K130" s="222"/>
      <c r="L130" s="46"/>
      <c r="M130" s="223" t="s">
        <v>19</v>
      </c>
      <c r="N130" s="224" t="s">
        <v>43</v>
      </c>
      <c r="O130" s="86"/>
      <c r="P130" s="225">
        <f>O130*H130</f>
        <v>0</v>
      </c>
      <c r="Q130" s="225">
        <v>0.00034000000000000002</v>
      </c>
      <c r="R130" s="225">
        <f>Q130*H130</f>
        <v>0.00051000000000000004</v>
      </c>
      <c r="S130" s="225">
        <v>0</v>
      </c>
      <c r="T130" s="22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27" t="s">
        <v>139</v>
      </c>
      <c r="AT130" s="227" t="s">
        <v>135</v>
      </c>
      <c r="AU130" s="227" t="s">
        <v>81</v>
      </c>
      <c r="AY130" s="19" t="s">
        <v>132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19" t="s">
        <v>79</v>
      </c>
      <c r="BK130" s="228">
        <f>ROUND(I130*H130,2)</f>
        <v>0</v>
      </c>
      <c r="BL130" s="19" t="s">
        <v>139</v>
      </c>
      <c r="BM130" s="227" t="s">
        <v>190</v>
      </c>
    </row>
    <row r="131" s="14" customFormat="1">
      <c r="A131" s="14"/>
      <c r="B131" s="240"/>
      <c r="C131" s="241"/>
      <c r="D131" s="231" t="s">
        <v>141</v>
      </c>
      <c r="E131" s="242" t="s">
        <v>19</v>
      </c>
      <c r="F131" s="243" t="s">
        <v>191</v>
      </c>
      <c r="G131" s="241"/>
      <c r="H131" s="244">
        <v>1.5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0" t="s">
        <v>141</v>
      </c>
      <c r="AU131" s="250" t="s">
        <v>81</v>
      </c>
      <c r="AV131" s="14" t="s">
        <v>81</v>
      </c>
      <c r="AW131" s="14" t="s">
        <v>33</v>
      </c>
      <c r="AX131" s="14" t="s">
        <v>79</v>
      </c>
      <c r="AY131" s="250" t="s">
        <v>132</v>
      </c>
    </row>
    <row r="132" s="2" customFormat="1" ht="37.8" customHeight="1">
      <c r="A132" s="40"/>
      <c r="B132" s="41"/>
      <c r="C132" s="215" t="s">
        <v>192</v>
      </c>
      <c r="D132" s="215" t="s">
        <v>135</v>
      </c>
      <c r="E132" s="216" t="s">
        <v>193</v>
      </c>
      <c r="F132" s="217" t="s">
        <v>194</v>
      </c>
      <c r="G132" s="218" t="s">
        <v>151</v>
      </c>
      <c r="H132" s="219">
        <v>0.89600000000000002</v>
      </c>
      <c r="I132" s="220"/>
      <c r="J132" s="221">
        <f>ROUND(I132*H132,2)</f>
        <v>0</v>
      </c>
      <c r="K132" s="222"/>
      <c r="L132" s="46"/>
      <c r="M132" s="223" t="s">
        <v>19</v>
      </c>
      <c r="N132" s="224" t="s">
        <v>43</v>
      </c>
      <c r="O132" s="86"/>
      <c r="P132" s="225">
        <f>O132*H132</f>
        <v>0</v>
      </c>
      <c r="Q132" s="225">
        <v>0.17818000000000001</v>
      </c>
      <c r="R132" s="225">
        <f>Q132*H132</f>
        <v>0.15964928000000001</v>
      </c>
      <c r="S132" s="225">
        <v>0</v>
      </c>
      <c r="T132" s="22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27" t="s">
        <v>139</v>
      </c>
      <c r="AT132" s="227" t="s">
        <v>135</v>
      </c>
      <c r="AU132" s="227" t="s">
        <v>81</v>
      </c>
      <c r="AY132" s="19" t="s">
        <v>132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19" t="s">
        <v>79</v>
      </c>
      <c r="BK132" s="228">
        <f>ROUND(I132*H132,2)</f>
        <v>0</v>
      </c>
      <c r="BL132" s="19" t="s">
        <v>139</v>
      </c>
      <c r="BM132" s="227" t="s">
        <v>195</v>
      </c>
    </row>
    <row r="133" s="14" customFormat="1">
      <c r="A133" s="14"/>
      <c r="B133" s="240"/>
      <c r="C133" s="241"/>
      <c r="D133" s="231" t="s">
        <v>141</v>
      </c>
      <c r="E133" s="242" t="s">
        <v>19</v>
      </c>
      <c r="F133" s="243" t="s">
        <v>196</v>
      </c>
      <c r="G133" s="241"/>
      <c r="H133" s="244">
        <v>0.89600000000000002</v>
      </c>
      <c r="I133" s="245"/>
      <c r="J133" s="241"/>
      <c r="K133" s="241"/>
      <c r="L133" s="246"/>
      <c r="M133" s="247"/>
      <c r="N133" s="248"/>
      <c r="O133" s="248"/>
      <c r="P133" s="248"/>
      <c r="Q133" s="248"/>
      <c r="R133" s="248"/>
      <c r="S133" s="248"/>
      <c r="T133" s="24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0" t="s">
        <v>141</v>
      </c>
      <c r="AU133" s="250" t="s">
        <v>81</v>
      </c>
      <c r="AV133" s="14" t="s">
        <v>81</v>
      </c>
      <c r="AW133" s="14" t="s">
        <v>33</v>
      </c>
      <c r="AX133" s="14" t="s">
        <v>79</v>
      </c>
      <c r="AY133" s="250" t="s">
        <v>132</v>
      </c>
    </row>
    <row r="134" s="2" customFormat="1" ht="37.8" customHeight="1">
      <c r="A134" s="40"/>
      <c r="B134" s="41"/>
      <c r="C134" s="215" t="s">
        <v>197</v>
      </c>
      <c r="D134" s="215" t="s">
        <v>135</v>
      </c>
      <c r="E134" s="216" t="s">
        <v>198</v>
      </c>
      <c r="F134" s="217" t="s">
        <v>199</v>
      </c>
      <c r="G134" s="218" t="s">
        <v>151</v>
      </c>
      <c r="H134" s="219">
        <v>91.376999999999995</v>
      </c>
      <c r="I134" s="220"/>
      <c r="J134" s="221">
        <f>ROUND(I134*H134,2)</f>
        <v>0</v>
      </c>
      <c r="K134" s="222"/>
      <c r="L134" s="46"/>
      <c r="M134" s="223" t="s">
        <v>19</v>
      </c>
      <c r="N134" s="224" t="s">
        <v>43</v>
      </c>
      <c r="O134" s="86"/>
      <c r="P134" s="225">
        <f>O134*H134</f>
        <v>0</v>
      </c>
      <c r="Q134" s="225">
        <v>0.26723000000000002</v>
      </c>
      <c r="R134" s="225">
        <f>Q134*H134</f>
        <v>24.418675710000002</v>
      </c>
      <c r="S134" s="225">
        <v>0</v>
      </c>
      <c r="T134" s="22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7" t="s">
        <v>139</v>
      </c>
      <c r="AT134" s="227" t="s">
        <v>135</v>
      </c>
      <c r="AU134" s="227" t="s">
        <v>81</v>
      </c>
      <c r="AY134" s="19" t="s">
        <v>132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9" t="s">
        <v>79</v>
      </c>
      <c r="BK134" s="228">
        <f>ROUND(I134*H134,2)</f>
        <v>0</v>
      </c>
      <c r="BL134" s="19" t="s">
        <v>139</v>
      </c>
      <c r="BM134" s="227" t="s">
        <v>200</v>
      </c>
    </row>
    <row r="135" s="13" customFormat="1">
      <c r="A135" s="13"/>
      <c r="B135" s="229"/>
      <c r="C135" s="230"/>
      <c r="D135" s="231" t="s">
        <v>141</v>
      </c>
      <c r="E135" s="232" t="s">
        <v>19</v>
      </c>
      <c r="F135" s="233" t="s">
        <v>201</v>
      </c>
      <c r="G135" s="230"/>
      <c r="H135" s="232" t="s">
        <v>19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141</v>
      </c>
      <c r="AU135" s="239" t="s">
        <v>81</v>
      </c>
      <c r="AV135" s="13" t="s">
        <v>79</v>
      </c>
      <c r="AW135" s="13" t="s">
        <v>33</v>
      </c>
      <c r="AX135" s="13" t="s">
        <v>72</v>
      </c>
      <c r="AY135" s="239" t="s">
        <v>132</v>
      </c>
    </row>
    <row r="136" s="14" customFormat="1">
      <c r="A136" s="14"/>
      <c r="B136" s="240"/>
      <c r="C136" s="241"/>
      <c r="D136" s="231" t="s">
        <v>141</v>
      </c>
      <c r="E136" s="242" t="s">
        <v>19</v>
      </c>
      <c r="F136" s="243" t="s">
        <v>202</v>
      </c>
      <c r="G136" s="241"/>
      <c r="H136" s="244">
        <v>72.369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0" t="s">
        <v>141</v>
      </c>
      <c r="AU136" s="250" t="s">
        <v>81</v>
      </c>
      <c r="AV136" s="14" t="s">
        <v>81</v>
      </c>
      <c r="AW136" s="14" t="s">
        <v>33</v>
      </c>
      <c r="AX136" s="14" t="s">
        <v>72</v>
      </c>
      <c r="AY136" s="250" t="s">
        <v>132</v>
      </c>
    </row>
    <row r="137" s="14" customFormat="1">
      <c r="A137" s="14"/>
      <c r="B137" s="240"/>
      <c r="C137" s="241"/>
      <c r="D137" s="231" t="s">
        <v>141</v>
      </c>
      <c r="E137" s="242" t="s">
        <v>19</v>
      </c>
      <c r="F137" s="243" t="s">
        <v>203</v>
      </c>
      <c r="G137" s="241"/>
      <c r="H137" s="244">
        <v>1.4219999999999999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0" t="s">
        <v>141</v>
      </c>
      <c r="AU137" s="250" t="s">
        <v>81</v>
      </c>
      <c r="AV137" s="14" t="s">
        <v>81</v>
      </c>
      <c r="AW137" s="14" t="s">
        <v>33</v>
      </c>
      <c r="AX137" s="14" t="s">
        <v>72</v>
      </c>
      <c r="AY137" s="250" t="s">
        <v>132</v>
      </c>
    </row>
    <row r="138" s="14" customFormat="1">
      <c r="A138" s="14"/>
      <c r="B138" s="240"/>
      <c r="C138" s="241"/>
      <c r="D138" s="231" t="s">
        <v>141</v>
      </c>
      <c r="E138" s="242" t="s">
        <v>19</v>
      </c>
      <c r="F138" s="243" t="s">
        <v>204</v>
      </c>
      <c r="G138" s="241"/>
      <c r="H138" s="244">
        <v>2.25</v>
      </c>
      <c r="I138" s="245"/>
      <c r="J138" s="241"/>
      <c r="K138" s="241"/>
      <c r="L138" s="246"/>
      <c r="M138" s="247"/>
      <c r="N138" s="248"/>
      <c r="O138" s="248"/>
      <c r="P138" s="248"/>
      <c r="Q138" s="248"/>
      <c r="R138" s="248"/>
      <c r="S138" s="248"/>
      <c r="T138" s="24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0" t="s">
        <v>141</v>
      </c>
      <c r="AU138" s="250" t="s">
        <v>81</v>
      </c>
      <c r="AV138" s="14" t="s">
        <v>81</v>
      </c>
      <c r="AW138" s="14" t="s">
        <v>33</v>
      </c>
      <c r="AX138" s="14" t="s">
        <v>72</v>
      </c>
      <c r="AY138" s="250" t="s">
        <v>132</v>
      </c>
    </row>
    <row r="139" s="14" customFormat="1">
      <c r="A139" s="14"/>
      <c r="B139" s="240"/>
      <c r="C139" s="241"/>
      <c r="D139" s="231" t="s">
        <v>141</v>
      </c>
      <c r="E139" s="242" t="s">
        <v>19</v>
      </c>
      <c r="F139" s="243" t="s">
        <v>205</v>
      </c>
      <c r="G139" s="241"/>
      <c r="H139" s="244">
        <v>11.583</v>
      </c>
      <c r="I139" s="245"/>
      <c r="J139" s="241"/>
      <c r="K139" s="241"/>
      <c r="L139" s="246"/>
      <c r="M139" s="247"/>
      <c r="N139" s="248"/>
      <c r="O139" s="248"/>
      <c r="P139" s="248"/>
      <c r="Q139" s="248"/>
      <c r="R139" s="248"/>
      <c r="S139" s="248"/>
      <c r="T139" s="24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0" t="s">
        <v>141</v>
      </c>
      <c r="AU139" s="250" t="s">
        <v>81</v>
      </c>
      <c r="AV139" s="14" t="s">
        <v>81</v>
      </c>
      <c r="AW139" s="14" t="s">
        <v>33</v>
      </c>
      <c r="AX139" s="14" t="s">
        <v>72</v>
      </c>
      <c r="AY139" s="250" t="s">
        <v>132</v>
      </c>
    </row>
    <row r="140" s="14" customFormat="1">
      <c r="A140" s="14"/>
      <c r="B140" s="240"/>
      <c r="C140" s="241"/>
      <c r="D140" s="231" t="s">
        <v>141</v>
      </c>
      <c r="E140" s="242" t="s">
        <v>19</v>
      </c>
      <c r="F140" s="243" t="s">
        <v>206</v>
      </c>
      <c r="G140" s="241"/>
      <c r="H140" s="244">
        <v>0.89100000000000001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141</v>
      </c>
      <c r="AU140" s="250" t="s">
        <v>81</v>
      </c>
      <c r="AV140" s="14" t="s">
        <v>81</v>
      </c>
      <c r="AW140" s="14" t="s">
        <v>33</v>
      </c>
      <c r="AX140" s="14" t="s">
        <v>72</v>
      </c>
      <c r="AY140" s="250" t="s">
        <v>132</v>
      </c>
    </row>
    <row r="141" s="14" customFormat="1">
      <c r="A141" s="14"/>
      <c r="B141" s="240"/>
      <c r="C141" s="241"/>
      <c r="D141" s="231" t="s">
        <v>141</v>
      </c>
      <c r="E141" s="242" t="s">
        <v>19</v>
      </c>
      <c r="F141" s="243" t="s">
        <v>207</v>
      </c>
      <c r="G141" s="241"/>
      <c r="H141" s="244">
        <v>1.4219999999999999</v>
      </c>
      <c r="I141" s="245"/>
      <c r="J141" s="241"/>
      <c r="K141" s="241"/>
      <c r="L141" s="246"/>
      <c r="M141" s="247"/>
      <c r="N141" s="248"/>
      <c r="O141" s="248"/>
      <c r="P141" s="248"/>
      <c r="Q141" s="248"/>
      <c r="R141" s="248"/>
      <c r="S141" s="248"/>
      <c r="T141" s="24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0" t="s">
        <v>141</v>
      </c>
      <c r="AU141" s="250" t="s">
        <v>81</v>
      </c>
      <c r="AV141" s="14" t="s">
        <v>81</v>
      </c>
      <c r="AW141" s="14" t="s">
        <v>33</v>
      </c>
      <c r="AX141" s="14" t="s">
        <v>72</v>
      </c>
      <c r="AY141" s="250" t="s">
        <v>132</v>
      </c>
    </row>
    <row r="142" s="14" customFormat="1">
      <c r="A142" s="14"/>
      <c r="B142" s="240"/>
      <c r="C142" s="241"/>
      <c r="D142" s="231" t="s">
        <v>141</v>
      </c>
      <c r="E142" s="242" t="s">
        <v>19</v>
      </c>
      <c r="F142" s="243" t="s">
        <v>208</v>
      </c>
      <c r="G142" s="241"/>
      <c r="H142" s="244">
        <v>1.44</v>
      </c>
      <c r="I142" s="245"/>
      <c r="J142" s="241"/>
      <c r="K142" s="241"/>
      <c r="L142" s="246"/>
      <c r="M142" s="247"/>
      <c r="N142" s="248"/>
      <c r="O142" s="248"/>
      <c r="P142" s="248"/>
      <c r="Q142" s="248"/>
      <c r="R142" s="248"/>
      <c r="S142" s="248"/>
      <c r="T142" s="24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0" t="s">
        <v>141</v>
      </c>
      <c r="AU142" s="250" t="s">
        <v>81</v>
      </c>
      <c r="AV142" s="14" t="s">
        <v>81</v>
      </c>
      <c r="AW142" s="14" t="s">
        <v>33</v>
      </c>
      <c r="AX142" s="14" t="s">
        <v>72</v>
      </c>
      <c r="AY142" s="250" t="s">
        <v>132</v>
      </c>
    </row>
    <row r="143" s="15" customFormat="1">
      <c r="A143" s="15"/>
      <c r="B143" s="251"/>
      <c r="C143" s="252"/>
      <c r="D143" s="231" t="s">
        <v>141</v>
      </c>
      <c r="E143" s="253" t="s">
        <v>19</v>
      </c>
      <c r="F143" s="254" t="s">
        <v>166</v>
      </c>
      <c r="G143" s="252"/>
      <c r="H143" s="255">
        <v>91.376999999999995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1" t="s">
        <v>141</v>
      </c>
      <c r="AU143" s="261" t="s">
        <v>81</v>
      </c>
      <c r="AV143" s="15" t="s">
        <v>139</v>
      </c>
      <c r="AW143" s="15" t="s">
        <v>33</v>
      </c>
      <c r="AX143" s="15" t="s">
        <v>79</v>
      </c>
      <c r="AY143" s="261" t="s">
        <v>132</v>
      </c>
    </row>
    <row r="144" s="12" customFormat="1" ht="22.8" customHeight="1">
      <c r="A144" s="12"/>
      <c r="B144" s="199"/>
      <c r="C144" s="200"/>
      <c r="D144" s="201" t="s">
        <v>71</v>
      </c>
      <c r="E144" s="213" t="s">
        <v>209</v>
      </c>
      <c r="F144" s="213" t="s">
        <v>210</v>
      </c>
      <c r="G144" s="200"/>
      <c r="H144" s="200"/>
      <c r="I144" s="203"/>
      <c r="J144" s="214">
        <f>BK144</f>
        <v>0</v>
      </c>
      <c r="K144" s="200"/>
      <c r="L144" s="205"/>
      <c r="M144" s="206"/>
      <c r="N144" s="207"/>
      <c r="O144" s="207"/>
      <c r="P144" s="208">
        <f>SUM(P145:P174)</f>
        <v>0</v>
      </c>
      <c r="Q144" s="207"/>
      <c r="R144" s="208">
        <f>SUM(R145:R174)</f>
        <v>9.6170064000000011</v>
      </c>
      <c r="S144" s="207"/>
      <c r="T144" s="209">
        <f>SUM(T145:T174)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79</v>
      </c>
      <c r="AT144" s="211" t="s">
        <v>71</v>
      </c>
      <c r="AU144" s="211" t="s">
        <v>79</v>
      </c>
      <c r="AY144" s="210" t="s">
        <v>132</v>
      </c>
      <c r="BK144" s="212">
        <f>SUM(BK145:BK174)</f>
        <v>0</v>
      </c>
    </row>
    <row r="145" s="2" customFormat="1" ht="37.8" customHeight="1">
      <c r="A145" s="40"/>
      <c r="B145" s="41"/>
      <c r="C145" s="215" t="s">
        <v>211</v>
      </c>
      <c r="D145" s="215" t="s">
        <v>135</v>
      </c>
      <c r="E145" s="216" t="s">
        <v>212</v>
      </c>
      <c r="F145" s="217" t="s">
        <v>213</v>
      </c>
      <c r="G145" s="218" t="s">
        <v>151</v>
      </c>
      <c r="H145" s="219">
        <v>48.456000000000003</v>
      </c>
      <c r="I145" s="220"/>
      <c r="J145" s="221">
        <f>ROUND(I145*H145,2)</f>
        <v>0</v>
      </c>
      <c r="K145" s="222"/>
      <c r="L145" s="46"/>
      <c r="M145" s="223" t="s">
        <v>19</v>
      </c>
      <c r="N145" s="224" t="s">
        <v>43</v>
      </c>
      <c r="O145" s="86"/>
      <c r="P145" s="225">
        <f>O145*H145</f>
        <v>0</v>
      </c>
      <c r="Q145" s="225">
        <v>0.0043800000000000002</v>
      </c>
      <c r="R145" s="225">
        <f>Q145*H145</f>
        <v>0.21223728000000003</v>
      </c>
      <c r="S145" s="225">
        <v>0</v>
      </c>
      <c r="T145" s="22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7" t="s">
        <v>139</v>
      </c>
      <c r="AT145" s="227" t="s">
        <v>135</v>
      </c>
      <c r="AU145" s="227" t="s">
        <v>81</v>
      </c>
      <c r="AY145" s="19" t="s">
        <v>132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9" t="s">
        <v>79</v>
      </c>
      <c r="BK145" s="228">
        <f>ROUND(I145*H145,2)</f>
        <v>0</v>
      </c>
      <c r="BL145" s="19" t="s">
        <v>139</v>
      </c>
      <c r="BM145" s="227" t="s">
        <v>214</v>
      </c>
    </row>
    <row r="146" s="13" customFormat="1">
      <c r="A146" s="13"/>
      <c r="B146" s="229"/>
      <c r="C146" s="230"/>
      <c r="D146" s="231" t="s">
        <v>141</v>
      </c>
      <c r="E146" s="232" t="s">
        <v>19</v>
      </c>
      <c r="F146" s="233" t="s">
        <v>215</v>
      </c>
      <c r="G146" s="230"/>
      <c r="H146" s="232" t="s">
        <v>19</v>
      </c>
      <c r="I146" s="234"/>
      <c r="J146" s="230"/>
      <c r="K146" s="230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141</v>
      </c>
      <c r="AU146" s="239" t="s">
        <v>81</v>
      </c>
      <c r="AV146" s="13" t="s">
        <v>79</v>
      </c>
      <c r="AW146" s="13" t="s">
        <v>33</v>
      </c>
      <c r="AX146" s="13" t="s">
        <v>72</v>
      </c>
      <c r="AY146" s="239" t="s">
        <v>132</v>
      </c>
    </row>
    <row r="147" s="14" customFormat="1">
      <c r="A147" s="14"/>
      <c r="B147" s="240"/>
      <c r="C147" s="241"/>
      <c r="D147" s="231" t="s">
        <v>141</v>
      </c>
      <c r="E147" s="242" t="s">
        <v>19</v>
      </c>
      <c r="F147" s="243" t="s">
        <v>216</v>
      </c>
      <c r="G147" s="241"/>
      <c r="H147" s="244">
        <v>48.456000000000003</v>
      </c>
      <c r="I147" s="245"/>
      <c r="J147" s="241"/>
      <c r="K147" s="241"/>
      <c r="L147" s="246"/>
      <c r="M147" s="247"/>
      <c r="N147" s="248"/>
      <c r="O147" s="248"/>
      <c r="P147" s="248"/>
      <c r="Q147" s="248"/>
      <c r="R147" s="248"/>
      <c r="S147" s="248"/>
      <c r="T147" s="24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0" t="s">
        <v>141</v>
      </c>
      <c r="AU147" s="250" t="s">
        <v>81</v>
      </c>
      <c r="AV147" s="14" t="s">
        <v>81</v>
      </c>
      <c r="AW147" s="14" t="s">
        <v>33</v>
      </c>
      <c r="AX147" s="14" t="s">
        <v>79</v>
      </c>
      <c r="AY147" s="250" t="s">
        <v>132</v>
      </c>
    </row>
    <row r="148" s="2" customFormat="1" ht="14.4" customHeight="1">
      <c r="A148" s="40"/>
      <c r="B148" s="41"/>
      <c r="C148" s="215" t="s">
        <v>217</v>
      </c>
      <c r="D148" s="215" t="s">
        <v>135</v>
      </c>
      <c r="E148" s="216" t="s">
        <v>218</v>
      </c>
      <c r="F148" s="217" t="s">
        <v>219</v>
      </c>
      <c r="G148" s="218" t="s">
        <v>151</v>
      </c>
      <c r="H148" s="219">
        <v>287.34399999999999</v>
      </c>
      <c r="I148" s="220"/>
      <c r="J148" s="221">
        <f>ROUND(I148*H148,2)</f>
        <v>0</v>
      </c>
      <c r="K148" s="222"/>
      <c r="L148" s="46"/>
      <c r="M148" s="223" t="s">
        <v>19</v>
      </c>
      <c r="N148" s="224" t="s">
        <v>43</v>
      </c>
      <c r="O148" s="86"/>
      <c r="P148" s="225">
        <f>O148*H148</f>
        <v>0</v>
      </c>
      <c r="Q148" s="225">
        <v>0.032730000000000002</v>
      </c>
      <c r="R148" s="225">
        <f>Q148*H148</f>
        <v>9.404769120000001</v>
      </c>
      <c r="S148" s="225">
        <v>0</v>
      </c>
      <c r="T148" s="22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7" t="s">
        <v>139</v>
      </c>
      <c r="AT148" s="227" t="s">
        <v>135</v>
      </c>
      <c r="AU148" s="227" t="s">
        <v>81</v>
      </c>
      <c r="AY148" s="19" t="s">
        <v>132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19" t="s">
        <v>79</v>
      </c>
      <c r="BK148" s="228">
        <f>ROUND(I148*H148,2)</f>
        <v>0</v>
      </c>
      <c r="BL148" s="19" t="s">
        <v>139</v>
      </c>
      <c r="BM148" s="227" t="s">
        <v>220</v>
      </c>
    </row>
    <row r="149" s="13" customFormat="1">
      <c r="A149" s="13"/>
      <c r="B149" s="229"/>
      <c r="C149" s="230"/>
      <c r="D149" s="231" t="s">
        <v>141</v>
      </c>
      <c r="E149" s="232" t="s">
        <v>19</v>
      </c>
      <c r="F149" s="233" t="s">
        <v>221</v>
      </c>
      <c r="G149" s="230"/>
      <c r="H149" s="232" t="s">
        <v>19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141</v>
      </c>
      <c r="AU149" s="239" t="s">
        <v>81</v>
      </c>
      <c r="AV149" s="13" t="s">
        <v>79</v>
      </c>
      <c r="AW149" s="13" t="s">
        <v>33</v>
      </c>
      <c r="AX149" s="13" t="s">
        <v>72</v>
      </c>
      <c r="AY149" s="239" t="s">
        <v>132</v>
      </c>
    </row>
    <row r="150" s="14" customFormat="1">
      <c r="A150" s="14"/>
      <c r="B150" s="240"/>
      <c r="C150" s="241"/>
      <c r="D150" s="231" t="s">
        <v>141</v>
      </c>
      <c r="E150" s="242" t="s">
        <v>19</v>
      </c>
      <c r="F150" s="243" t="s">
        <v>222</v>
      </c>
      <c r="G150" s="241"/>
      <c r="H150" s="244">
        <v>93.073999999999998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0" t="s">
        <v>141</v>
      </c>
      <c r="AU150" s="250" t="s">
        <v>81</v>
      </c>
      <c r="AV150" s="14" t="s">
        <v>81</v>
      </c>
      <c r="AW150" s="14" t="s">
        <v>33</v>
      </c>
      <c r="AX150" s="14" t="s">
        <v>72</v>
      </c>
      <c r="AY150" s="250" t="s">
        <v>132</v>
      </c>
    </row>
    <row r="151" s="14" customFormat="1">
      <c r="A151" s="14"/>
      <c r="B151" s="240"/>
      <c r="C151" s="241"/>
      <c r="D151" s="231" t="s">
        <v>141</v>
      </c>
      <c r="E151" s="242" t="s">
        <v>19</v>
      </c>
      <c r="F151" s="243" t="s">
        <v>223</v>
      </c>
      <c r="G151" s="241"/>
      <c r="H151" s="244">
        <v>1.9490000000000001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141</v>
      </c>
      <c r="AU151" s="250" t="s">
        <v>81</v>
      </c>
      <c r="AV151" s="14" t="s">
        <v>81</v>
      </c>
      <c r="AW151" s="14" t="s">
        <v>33</v>
      </c>
      <c r="AX151" s="14" t="s">
        <v>72</v>
      </c>
      <c r="AY151" s="250" t="s">
        <v>132</v>
      </c>
    </row>
    <row r="152" s="14" customFormat="1">
      <c r="A152" s="14"/>
      <c r="B152" s="240"/>
      <c r="C152" s="241"/>
      <c r="D152" s="231" t="s">
        <v>141</v>
      </c>
      <c r="E152" s="242" t="s">
        <v>19</v>
      </c>
      <c r="F152" s="243" t="s">
        <v>224</v>
      </c>
      <c r="G152" s="241"/>
      <c r="H152" s="244">
        <v>3.1859999999999999</v>
      </c>
      <c r="I152" s="245"/>
      <c r="J152" s="241"/>
      <c r="K152" s="241"/>
      <c r="L152" s="246"/>
      <c r="M152" s="247"/>
      <c r="N152" s="248"/>
      <c r="O152" s="248"/>
      <c r="P152" s="248"/>
      <c r="Q152" s="248"/>
      <c r="R152" s="248"/>
      <c r="S152" s="248"/>
      <c r="T152" s="24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0" t="s">
        <v>141</v>
      </c>
      <c r="AU152" s="250" t="s">
        <v>81</v>
      </c>
      <c r="AV152" s="14" t="s">
        <v>81</v>
      </c>
      <c r="AW152" s="14" t="s">
        <v>33</v>
      </c>
      <c r="AX152" s="14" t="s">
        <v>72</v>
      </c>
      <c r="AY152" s="250" t="s">
        <v>132</v>
      </c>
    </row>
    <row r="153" s="14" customFormat="1">
      <c r="A153" s="14"/>
      <c r="B153" s="240"/>
      <c r="C153" s="241"/>
      <c r="D153" s="231" t="s">
        <v>141</v>
      </c>
      <c r="E153" s="242" t="s">
        <v>19</v>
      </c>
      <c r="F153" s="243" t="s">
        <v>225</v>
      </c>
      <c r="G153" s="241"/>
      <c r="H153" s="244">
        <v>16.402999999999999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141</v>
      </c>
      <c r="AU153" s="250" t="s">
        <v>81</v>
      </c>
      <c r="AV153" s="14" t="s">
        <v>81</v>
      </c>
      <c r="AW153" s="14" t="s">
        <v>33</v>
      </c>
      <c r="AX153" s="14" t="s">
        <v>72</v>
      </c>
      <c r="AY153" s="250" t="s">
        <v>132</v>
      </c>
    </row>
    <row r="154" s="14" customFormat="1">
      <c r="A154" s="14"/>
      <c r="B154" s="240"/>
      <c r="C154" s="241"/>
      <c r="D154" s="231" t="s">
        <v>141</v>
      </c>
      <c r="E154" s="242" t="s">
        <v>19</v>
      </c>
      <c r="F154" s="243" t="s">
        <v>226</v>
      </c>
      <c r="G154" s="241"/>
      <c r="H154" s="244">
        <v>1.5029999999999999</v>
      </c>
      <c r="I154" s="245"/>
      <c r="J154" s="241"/>
      <c r="K154" s="241"/>
      <c r="L154" s="246"/>
      <c r="M154" s="247"/>
      <c r="N154" s="248"/>
      <c r="O154" s="248"/>
      <c r="P154" s="248"/>
      <c r="Q154" s="248"/>
      <c r="R154" s="248"/>
      <c r="S154" s="248"/>
      <c r="T154" s="24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0" t="s">
        <v>141</v>
      </c>
      <c r="AU154" s="250" t="s">
        <v>81</v>
      </c>
      <c r="AV154" s="14" t="s">
        <v>81</v>
      </c>
      <c r="AW154" s="14" t="s">
        <v>33</v>
      </c>
      <c r="AX154" s="14" t="s">
        <v>72</v>
      </c>
      <c r="AY154" s="250" t="s">
        <v>132</v>
      </c>
    </row>
    <row r="155" s="14" customFormat="1">
      <c r="A155" s="14"/>
      <c r="B155" s="240"/>
      <c r="C155" s="241"/>
      <c r="D155" s="231" t="s">
        <v>141</v>
      </c>
      <c r="E155" s="242" t="s">
        <v>19</v>
      </c>
      <c r="F155" s="243" t="s">
        <v>227</v>
      </c>
      <c r="G155" s="241"/>
      <c r="H155" s="244">
        <v>4.4820000000000002</v>
      </c>
      <c r="I155" s="245"/>
      <c r="J155" s="241"/>
      <c r="K155" s="241"/>
      <c r="L155" s="246"/>
      <c r="M155" s="247"/>
      <c r="N155" s="248"/>
      <c r="O155" s="248"/>
      <c r="P155" s="248"/>
      <c r="Q155" s="248"/>
      <c r="R155" s="248"/>
      <c r="S155" s="248"/>
      <c r="T155" s="24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0" t="s">
        <v>141</v>
      </c>
      <c r="AU155" s="250" t="s">
        <v>81</v>
      </c>
      <c r="AV155" s="14" t="s">
        <v>81</v>
      </c>
      <c r="AW155" s="14" t="s">
        <v>33</v>
      </c>
      <c r="AX155" s="14" t="s">
        <v>72</v>
      </c>
      <c r="AY155" s="250" t="s">
        <v>132</v>
      </c>
    </row>
    <row r="156" s="14" customFormat="1">
      <c r="A156" s="14"/>
      <c r="B156" s="240"/>
      <c r="C156" s="241"/>
      <c r="D156" s="231" t="s">
        <v>141</v>
      </c>
      <c r="E156" s="242" t="s">
        <v>19</v>
      </c>
      <c r="F156" s="243" t="s">
        <v>228</v>
      </c>
      <c r="G156" s="241"/>
      <c r="H156" s="244">
        <v>3.3660000000000001</v>
      </c>
      <c r="I156" s="245"/>
      <c r="J156" s="241"/>
      <c r="K156" s="241"/>
      <c r="L156" s="246"/>
      <c r="M156" s="247"/>
      <c r="N156" s="248"/>
      <c r="O156" s="248"/>
      <c r="P156" s="248"/>
      <c r="Q156" s="248"/>
      <c r="R156" s="248"/>
      <c r="S156" s="248"/>
      <c r="T156" s="24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0" t="s">
        <v>141</v>
      </c>
      <c r="AU156" s="250" t="s">
        <v>81</v>
      </c>
      <c r="AV156" s="14" t="s">
        <v>81</v>
      </c>
      <c r="AW156" s="14" t="s">
        <v>33</v>
      </c>
      <c r="AX156" s="14" t="s">
        <v>72</v>
      </c>
      <c r="AY156" s="250" t="s">
        <v>132</v>
      </c>
    </row>
    <row r="157" s="16" customFormat="1">
      <c r="A157" s="16"/>
      <c r="B157" s="262"/>
      <c r="C157" s="263"/>
      <c r="D157" s="231" t="s">
        <v>141</v>
      </c>
      <c r="E157" s="264" t="s">
        <v>19</v>
      </c>
      <c r="F157" s="265" t="s">
        <v>229</v>
      </c>
      <c r="G157" s="263"/>
      <c r="H157" s="266">
        <v>123.96299999999999</v>
      </c>
      <c r="I157" s="267"/>
      <c r="J157" s="263"/>
      <c r="K157" s="263"/>
      <c r="L157" s="268"/>
      <c r="M157" s="269"/>
      <c r="N157" s="270"/>
      <c r="O157" s="270"/>
      <c r="P157" s="270"/>
      <c r="Q157" s="270"/>
      <c r="R157" s="270"/>
      <c r="S157" s="270"/>
      <c r="T157" s="271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T157" s="272" t="s">
        <v>141</v>
      </c>
      <c r="AU157" s="272" t="s">
        <v>81</v>
      </c>
      <c r="AV157" s="16" t="s">
        <v>133</v>
      </c>
      <c r="AW157" s="16" t="s">
        <v>33</v>
      </c>
      <c r="AX157" s="16" t="s">
        <v>72</v>
      </c>
      <c r="AY157" s="272" t="s">
        <v>132</v>
      </c>
    </row>
    <row r="158" s="13" customFormat="1">
      <c r="A158" s="13"/>
      <c r="B158" s="229"/>
      <c r="C158" s="230"/>
      <c r="D158" s="231" t="s">
        <v>141</v>
      </c>
      <c r="E158" s="232" t="s">
        <v>19</v>
      </c>
      <c r="F158" s="233" t="s">
        <v>230</v>
      </c>
      <c r="G158" s="230"/>
      <c r="H158" s="232" t="s">
        <v>19</v>
      </c>
      <c r="I158" s="234"/>
      <c r="J158" s="230"/>
      <c r="K158" s="230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141</v>
      </c>
      <c r="AU158" s="239" t="s">
        <v>81</v>
      </c>
      <c r="AV158" s="13" t="s">
        <v>79</v>
      </c>
      <c r="AW158" s="13" t="s">
        <v>33</v>
      </c>
      <c r="AX158" s="13" t="s">
        <v>72</v>
      </c>
      <c r="AY158" s="239" t="s">
        <v>132</v>
      </c>
    </row>
    <row r="159" s="14" customFormat="1">
      <c r="A159" s="14"/>
      <c r="B159" s="240"/>
      <c r="C159" s="241"/>
      <c r="D159" s="231" t="s">
        <v>141</v>
      </c>
      <c r="E159" s="242" t="s">
        <v>19</v>
      </c>
      <c r="F159" s="243" t="s">
        <v>231</v>
      </c>
      <c r="G159" s="241"/>
      <c r="H159" s="244">
        <v>73.143000000000001</v>
      </c>
      <c r="I159" s="245"/>
      <c r="J159" s="241"/>
      <c r="K159" s="241"/>
      <c r="L159" s="246"/>
      <c r="M159" s="247"/>
      <c r="N159" s="248"/>
      <c r="O159" s="248"/>
      <c r="P159" s="248"/>
      <c r="Q159" s="248"/>
      <c r="R159" s="248"/>
      <c r="S159" s="248"/>
      <c r="T159" s="24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0" t="s">
        <v>141</v>
      </c>
      <c r="AU159" s="250" t="s">
        <v>81</v>
      </c>
      <c r="AV159" s="14" t="s">
        <v>81</v>
      </c>
      <c r="AW159" s="14" t="s">
        <v>33</v>
      </c>
      <c r="AX159" s="14" t="s">
        <v>72</v>
      </c>
      <c r="AY159" s="250" t="s">
        <v>132</v>
      </c>
    </row>
    <row r="160" s="14" customFormat="1">
      <c r="A160" s="14"/>
      <c r="B160" s="240"/>
      <c r="C160" s="241"/>
      <c r="D160" s="231" t="s">
        <v>141</v>
      </c>
      <c r="E160" s="242" t="s">
        <v>19</v>
      </c>
      <c r="F160" s="243" t="s">
        <v>232</v>
      </c>
      <c r="G160" s="241"/>
      <c r="H160" s="244">
        <v>51.393999999999998</v>
      </c>
      <c r="I160" s="245"/>
      <c r="J160" s="241"/>
      <c r="K160" s="241"/>
      <c r="L160" s="246"/>
      <c r="M160" s="247"/>
      <c r="N160" s="248"/>
      <c r="O160" s="248"/>
      <c r="P160" s="248"/>
      <c r="Q160" s="248"/>
      <c r="R160" s="248"/>
      <c r="S160" s="248"/>
      <c r="T160" s="24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0" t="s">
        <v>141</v>
      </c>
      <c r="AU160" s="250" t="s">
        <v>81</v>
      </c>
      <c r="AV160" s="14" t="s">
        <v>81</v>
      </c>
      <c r="AW160" s="14" t="s">
        <v>33</v>
      </c>
      <c r="AX160" s="14" t="s">
        <v>72</v>
      </c>
      <c r="AY160" s="250" t="s">
        <v>132</v>
      </c>
    </row>
    <row r="161" s="14" customFormat="1">
      <c r="A161" s="14"/>
      <c r="B161" s="240"/>
      <c r="C161" s="241"/>
      <c r="D161" s="231" t="s">
        <v>141</v>
      </c>
      <c r="E161" s="242" t="s">
        <v>19</v>
      </c>
      <c r="F161" s="243" t="s">
        <v>233</v>
      </c>
      <c r="G161" s="241"/>
      <c r="H161" s="244">
        <v>0.98099999999999998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141</v>
      </c>
      <c r="AU161" s="250" t="s">
        <v>81</v>
      </c>
      <c r="AV161" s="14" t="s">
        <v>81</v>
      </c>
      <c r="AW161" s="14" t="s">
        <v>33</v>
      </c>
      <c r="AX161" s="14" t="s">
        <v>72</v>
      </c>
      <c r="AY161" s="250" t="s">
        <v>132</v>
      </c>
    </row>
    <row r="162" s="14" customFormat="1">
      <c r="A162" s="14"/>
      <c r="B162" s="240"/>
      <c r="C162" s="241"/>
      <c r="D162" s="231" t="s">
        <v>141</v>
      </c>
      <c r="E162" s="242" t="s">
        <v>19</v>
      </c>
      <c r="F162" s="243" t="s">
        <v>234</v>
      </c>
      <c r="G162" s="241"/>
      <c r="H162" s="244">
        <v>1.1619999999999999</v>
      </c>
      <c r="I162" s="245"/>
      <c r="J162" s="241"/>
      <c r="K162" s="241"/>
      <c r="L162" s="246"/>
      <c r="M162" s="247"/>
      <c r="N162" s="248"/>
      <c r="O162" s="248"/>
      <c r="P162" s="248"/>
      <c r="Q162" s="248"/>
      <c r="R162" s="248"/>
      <c r="S162" s="248"/>
      <c r="T162" s="24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0" t="s">
        <v>141</v>
      </c>
      <c r="AU162" s="250" t="s">
        <v>81</v>
      </c>
      <c r="AV162" s="14" t="s">
        <v>81</v>
      </c>
      <c r="AW162" s="14" t="s">
        <v>33</v>
      </c>
      <c r="AX162" s="14" t="s">
        <v>72</v>
      </c>
      <c r="AY162" s="250" t="s">
        <v>132</v>
      </c>
    </row>
    <row r="163" s="14" customFormat="1">
      <c r="A163" s="14"/>
      <c r="B163" s="240"/>
      <c r="C163" s="241"/>
      <c r="D163" s="231" t="s">
        <v>141</v>
      </c>
      <c r="E163" s="242" t="s">
        <v>19</v>
      </c>
      <c r="F163" s="243" t="s">
        <v>235</v>
      </c>
      <c r="G163" s="241"/>
      <c r="H163" s="244">
        <v>2.754</v>
      </c>
      <c r="I163" s="245"/>
      <c r="J163" s="241"/>
      <c r="K163" s="241"/>
      <c r="L163" s="246"/>
      <c r="M163" s="247"/>
      <c r="N163" s="248"/>
      <c r="O163" s="248"/>
      <c r="P163" s="248"/>
      <c r="Q163" s="248"/>
      <c r="R163" s="248"/>
      <c r="S163" s="248"/>
      <c r="T163" s="24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0" t="s">
        <v>141</v>
      </c>
      <c r="AU163" s="250" t="s">
        <v>81</v>
      </c>
      <c r="AV163" s="14" t="s">
        <v>81</v>
      </c>
      <c r="AW163" s="14" t="s">
        <v>33</v>
      </c>
      <c r="AX163" s="14" t="s">
        <v>72</v>
      </c>
      <c r="AY163" s="250" t="s">
        <v>132</v>
      </c>
    </row>
    <row r="164" s="14" customFormat="1">
      <c r="A164" s="14"/>
      <c r="B164" s="240"/>
      <c r="C164" s="241"/>
      <c r="D164" s="231" t="s">
        <v>141</v>
      </c>
      <c r="E164" s="242" t="s">
        <v>19</v>
      </c>
      <c r="F164" s="243" t="s">
        <v>236</v>
      </c>
      <c r="G164" s="241"/>
      <c r="H164" s="244">
        <v>2.2410000000000001</v>
      </c>
      <c r="I164" s="245"/>
      <c r="J164" s="241"/>
      <c r="K164" s="241"/>
      <c r="L164" s="246"/>
      <c r="M164" s="247"/>
      <c r="N164" s="248"/>
      <c r="O164" s="248"/>
      <c r="P164" s="248"/>
      <c r="Q164" s="248"/>
      <c r="R164" s="248"/>
      <c r="S164" s="248"/>
      <c r="T164" s="24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0" t="s">
        <v>141</v>
      </c>
      <c r="AU164" s="250" t="s">
        <v>81</v>
      </c>
      <c r="AV164" s="14" t="s">
        <v>81</v>
      </c>
      <c r="AW164" s="14" t="s">
        <v>33</v>
      </c>
      <c r="AX164" s="14" t="s">
        <v>72</v>
      </c>
      <c r="AY164" s="250" t="s">
        <v>132</v>
      </c>
    </row>
    <row r="165" s="14" customFormat="1">
      <c r="A165" s="14"/>
      <c r="B165" s="240"/>
      <c r="C165" s="241"/>
      <c r="D165" s="231" t="s">
        <v>141</v>
      </c>
      <c r="E165" s="242" t="s">
        <v>19</v>
      </c>
      <c r="F165" s="243" t="s">
        <v>237</v>
      </c>
      <c r="G165" s="241"/>
      <c r="H165" s="244">
        <v>12.292</v>
      </c>
      <c r="I165" s="245"/>
      <c r="J165" s="241"/>
      <c r="K165" s="241"/>
      <c r="L165" s="246"/>
      <c r="M165" s="247"/>
      <c r="N165" s="248"/>
      <c r="O165" s="248"/>
      <c r="P165" s="248"/>
      <c r="Q165" s="248"/>
      <c r="R165" s="248"/>
      <c r="S165" s="248"/>
      <c r="T165" s="24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0" t="s">
        <v>141</v>
      </c>
      <c r="AU165" s="250" t="s">
        <v>81</v>
      </c>
      <c r="AV165" s="14" t="s">
        <v>81</v>
      </c>
      <c r="AW165" s="14" t="s">
        <v>33</v>
      </c>
      <c r="AX165" s="14" t="s">
        <v>72</v>
      </c>
      <c r="AY165" s="250" t="s">
        <v>132</v>
      </c>
    </row>
    <row r="166" s="14" customFormat="1">
      <c r="A166" s="14"/>
      <c r="B166" s="240"/>
      <c r="C166" s="241"/>
      <c r="D166" s="231" t="s">
        <v>141</v>
      </c>
      <c r="E166" s="242" t="s">
        <v>19</v>
      </c>
      <c r="F166" s="243" t="s">
        <v>238</v>
      </c>
      <c r="G166" s="241"/>
      <c r="H166" s="244">
        <v>9.7110000000000003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0" t="s">
        <v>141</v>
      </c>
      <c r="AU166" s="250" t="s">
        <v>81</v>
      </c>
      <c r="AV166" s="14" t="s">
        <v>81</v>
      </c>
      <c r="AW166" s="14" t="s">
        <v>33</v>
      </c>
      <c r="AX166" s="14" t="s">
        <v>72</v>
      </c>
      <c r="AY166" s="250" t="s">
        <v>132</v>
      </c>
    </row>
    <row r="167" s="14" customFormat="1">
      <c r="A167" s="14"/>
      <c r="B167" s="240"/>
      <c r="C167" s="241"/>
      <c r="D167" s="231" t="s">
        <v>141</v>
      </c>
      <c r="E167" s="242" t="s">
        <v>19</v>
      </c>
      <c r="F167" s="243" t="s">
        <v>239</v>
      </c>
      <c r="G167" s="241"/>
      <c r="H167" s="244">
        <v>0.752</v>
      </c>
      <c r="I167" s="245"/>
      <c r="J167" s="241"/>
      <c r="K167" s="241"/>
      <c r="L167" s="246"/>
      <c r="M167" s="247"/>
      <c r="N167" s="248"/>
      <c r="O167" s="248"/>
      <c r="P167" s="248"/>
      <c r="Q167" s="248"/>
      <c r="R167" s="248"/>
      <c r="S167" s="248"/>
      <c r="T167" s="249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0" t="s">
        <v>141</v>
      </c>
      <c r="AU167" s="250" t="s">
        <v>81</v>
      </c>
      <c r="AV167" s="14" t="s">
        <v>81</v>
      </c>
      <c r="AW167" s="14" t="s">
        <v>33</v>
      </c>
      <c r="AX167" s="14" t="s">
        <v>72</v>
      </c>
      <c r="AY167" s="250" t="s">
        <v>132</v>
      </c>
    </row>
    <row r="168" s="14" customFormat="1">
      <c r="A168" s="14"/>
      <c r="B168" s="240"/>
      <c r="C168" s="241"/>
      <c r="D168" s="231" t="s">
        <v>141</v>
      </c>
      <c r="E168" s="242" t="s">
        <v>19</v>
      </c>
      <c r="F168" s="243" t="s">
        <v>240</v>
      </c>
      <c r="G168" s="241"/>
      <c r="H168" s="244">
        <v>0.91300000000000003</v>
      </c>
      <c r="I168" s="245"/>
      <c r="J168" s="241"/>
      <c r="K168" s="241"/>
      <c r="L168" s="246"/>
      <c r="M168" s="247"/>
      <c r="N168" s="248"/>
      <c r="O168" s="248"/>
      <c r="P168" s="248"/>
      <c r="Q168" s="248"/>
      <c r="R168" s="248"/>
      <c r="S168" s="248"/>
      <c r="T168" s="24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0" t="s">
        <v>141</v>
      </c>
      <c r="AU168" s="250" t="s">
        <v>81</v>
      </c>
      <c r="AV168" s="14" t="s">
        <v>81</v>
      </c>
      <c r="AW168" s="14" t="s">
        <v>33</v>
      </c>
      <c r="AX168" s="14" t="s">
        <v>72</v>
      </c>
      <c r="AY168" s="250" t="s">
        <v>132</v>
      </c>
    </row>
    <row r="169" s="14" customFormat="1">
      <c r="A169" s="14"/>
      <c r="B169" s="240"/>
      <c r="C169" s="241"/>
      <c r="D169" s="231" t="s">
        <v>141</v>
      </c>
      <c r="E169" s="242" t="s">
        <v>19</v>
      </c>
      <c r="F169" s="243" t="s">
        <v>241</v>
      </c>
      <c r="G169" s="241"/>
      <c r="H169" s="244">
        <v>2.952</v>
      </c>
      <c r="I169" s="245"/>
      <c r="J169" s="241"/>
      <c r="K169" s="241"/>
      <c r="L169" s="246"/>
      <c r="M169" s="247"/>
      <c r="N169" s="248"/>
      <c r="O169" s="248"/>
      <c r="P169" s="248"/>
      <c r="Q169" s="248"/>
      <c r="R169" s="248"/>
      <c r="S169" s="248"/>
      <c r="T169" s="24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0" t="s">
        <v>141</v>
      </c>
      <c r="AU169" s="250" t="s">
        <v>81</v>
      </c>
      <c r="AV169" s="14" t="s">
        <v>81</v>
      </c>
      <c r="AW169" s="14" t="s">
        <v>33</v>
      </c>
      <c r="AX169" s="14" t="s">
        <v>72</v>
      </c>
      <c r="AY169" s="250" t="s">
        <v>132</v>
      </c>
    </row>
    <row r="170" s="14" customFormat="1">
      <c r="A170" s="14"/>
      <c r="B170" s="240"/>
      <c r="C170" s="241"/>
      <c r="D170" s="231" t="s">
        <v>141</v>
      </c>
      <c r="E170" s="242" t="s">
        <v>19</v>
      </c>
      <c r="F170" s="243" t="s">
        <v>236</v>
      </c>
      <c r="G170" s="241"/>
      <c r="H170" s="244">
        <v>2.2410000000000001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141</v>
      </c>
      <c r="AU170" s="250" t="s">
        <v>81</v>
      </c>
      <c r="AV170" s="14" t="s">
        <v>81</v>
      </c>
      <c r="AW170" s="14" t="s">
        <v>33</v>
      </c>
      <c r="AX170" s="14" t="s">
        <v>72</v>
      </c>
      <c r="AY170" s="250" t="s">
        <v>132</v>
      </c>
    </row>
    <row r="171" s="14" customFormat="1">
      <c r="A171" s="14"/>
      <c r="B171" s="240"/>
      <c r="C171" s="241"/>
      <c r="D171" s="231" t="s">
        <v>141</v>
      </c>
      <c r="E171" s="242" t="s">
        <v>19</v>
      </c>
      <c r="F171" s="243" t="s">
        <v>242</v>
      </c>
      <c r="G171" s="241"/>
      <c r="H171" s="244">
        <v>1.6830000000000001</v>
      </c>
      <c r="I171" s="245"/>
      <c r="J171" s="241"/>
      <c r="K171" s="241"/>
      <c r="L171" s="246"/>
      <c r="M171" s="247"/>
      <c r="N171" s="248"/>
      <c r="O171" s="248"/>
      <c r="P171" s="248"/>
      <c r="Q171" s="248"/>
      <c r="R171" s="248"/>
      <c r="S171" s="248"/>
      <c r="T171" s="24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0" t="s">
        <v>141</v>
      </c>
      <c r="AU171" s="250" t="s">
        <v>81</v>
      </c>
      <c r="AV171" s="14" t="s">
        <v>81</v>
      </c>
      <c r="AW171" s="14" t="s">
        <v>33</v>
      </c>
      <c r="AX171" s="14" t="s">
        <v>72</v>
      </c>
      <c r="AY171" s="250" t="s">
        <v>132</v>
      </c>
    </row>
    <row r="172" s="14" customFormat="1">
      <c r="A172" s="14"/>
      <c r="B172" s="240"/>
      <c r="C172" s="241"/>
      <c r="D172" s="231" t="s">
        <v>141</v>
      </c>
      <c r="E172" s="242" t="s">
        <v>19</v>
      </c>
      <c r="F172" s="243" t="s">
        <v>243</v>
      </c>
      <c r="G172" s="241"/>
      <c r="H172" s="244">
        <v>1.1619999999999999</v>
      </c>
      <c r="I172" s="245"/>
      <c r="J172" s="241"/>
      <c r="K172" s="241"/>
      <c r="L172" s="246"/>
      <c r="M172" s="247"/>
      <c r="N172" s="248"/>
      <c r="O172" s="248"/>
      <c r="P172" s="248"/>
      <c r="Q172" s="248"/>
      <c r="R172" s="248"/>
      <c r="S172" s="248"/>
      <c r="T172" s="24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0" t="s">
        <v>141</v>
      </c>
      <c r="AU172" s="250" t="s">
        <v>81</v>
      </c>
      <c r="AV172" s="14" t="s">
        <v>81</v>
      </c>
      <c r="AW172" s="14" t="s">
        <v>33</v>
      </c>
      <c r="AX172" s="14" t="s">
        <v>72</v>
      </c>
      <c r="AY172" s="250" t="s">
        <v>132</v>
      </c>
    </row>
    <row r="173" s="16" customFormat="1">
      <c r="A173" s="16"/>
      <c r="B173" s="262"/>
      <c r="C173" s="263"/>
      <c r="D173" s="231" t="s">
        <v>141</v>
      </c>
      <c r="E173" s="264" t="s">
        <v>19</v>
      </c>
      <c r="F173" s="265" t="s">
        <v>229</v>
      </c>
      <c r="G173" s="263"/>
      <c r="H173" s="266">
        <v>163.38100000000006</v>
      </c>
      <c r="I173" s="267"/>
      <c r="J173" s="263"/>
      <c r="K173" s="263"/>
      <c r="L173" s="268"/>
      <c r="M173" s="269"/>
      <c r="N173" s="270"/>
      <c r="O173" s="270"/>
      <c r="P173" s="270"/>
      <c r="Q173" s="270"/>
      <c r="R173" s="270"/>
      <c r="S173" s="270"/>
      <c r="T173" s="271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T173" s="272" t="s">
        <v>141</v>
      </c>
      <c r="AU173" s="272" t="s">
        <v>81</v>
      </c>
      <c r="AV173" s="16" t="s">
        <v>133</v>
      </c>
      <c r="AW173" s="16" t="s">
        <v>33</v>
      </c>
      <c r="AX173" s="16" t="s">
        <v>72</v>
      </c>
      <c r="AY173" s="272" t="s">
        <v>132</v>
      </c>
    </row>
    <row r="174" s="15" customFormat="1">
      <c r="A174" s="15"/>
      <c r="B174" s="251"/>
      <c r="C174" s="252"/>
      <c r="D174" s="231" t="s">
        <v>141</v>
      </c>
      <c r="E174" s="253" t="s">
        <v>19</v>
      </c>
      <c r="F174" s="254" t="s">
        <v>166</v>
      </c>
      <c r="G174" s="252"/>
      <c r="H174" s="255">
        <v>287.34399999999999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1" t="s">
        <v>141</v>
      </c>
      <c r="AU174" s="261" t="s">
        <v>81</v>
      </c>
      <c r="AV174" s="15" t="s">
        <v>139</v>
      </c>
      <c r="AW174" s="15" t="s">
        <v>33</v>
      </c>
      <c r="AX174" s="15" t="s">
        <v>79</v>
      </c>
      <c r="AY174" s="261" t="s">
        <v>132</v>
      </c>
    </row>
    <row r="175" s="12" customFormat="1" ht="22.8" customHeight="1">
      <c r="A175" s="12"/>
      <c r="B175" s="199"/>
      <c r="C175" s="200"/>
      <c r="D175" s="201" t="s">
        <v>71</v>
      </c>
      <c r="E175" s="213" t="s">
        <v>244</v>
      </c>
      <c r="F175" s="213" t="s">
        <v>245</v>
      </c>
      <c r="G175" s="200"/>
      <c r="H175" s="200"/>
      <c r="I175" s="203"/>
      <c r="J175" s="214">
        <f>BK175</f>
        <v>0</v>
      </c>
      <c r="K175" s="200"/>
      <c r="L175" s="205"/>
      <c r="M175" s="206"/>
      <c r="N175" s="207"/>
      <c r="O175" s="207"/>
      <c r="P175" s="208">
        <f>SUM(P176:P184)</f>
        <v>0</v>
      </c>
      <c r="Q175" s="207"/>
      <c r="R175" s="208">
        <f>SUM(R176:R184)</f>
        <v>2.98435476</v>
      </c>
      <c r="S175" s="207"/>
      <c r="T175" s="209">
        <f>SUM(T176:T184)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0" t="s">
        <v>79</v>
      </c>
      <c r="AT175" s="211" t="s">
        <v>71</v>
      </c>
      <c r="AU175" s="211" t="s">
        <v>79</v>
      </c>
      <c r="AY175" s="210" t="s">
        <v>132</v>
      </c>
      <c r="BK175" s="212">
        <f>SUM(BK176:BK184)</f>
        <v>0</v>
      </c>
    </row>
    <row r="176" s="2" customFormat="1" ht="24.15" customHeight="1">
      <c r="A176" s="40"/>
      <c r="B176" s="41"/>
      <c r="C176" s="215" t="s">
        <v>246</v>
      </c>
      <c r="D176" s="215" t="s">
        <v>135</v>
      </c>
      <c r="E176" s="216" t="s">
        <v>247</v>
      </c>
      <c r="F176" s="217" t="s">
        <v>248</v>
      </c>
      <c r="G176" s="218" t="s">
        <v>151</v>
      </c>
      <c r="H176" s="219">
        <v>73.451999999999998</v>
      </c>
      <c r="I176" s="220"/>
      <c r="J176" s="221">
        <f>ROUND(I176*H176,2)</f>
        <v>0</v>
      </c>
      <c r="K176" s="222"/>
      <c r="L176" s="46"/>
      <c r="M176" s="223" t="s">
        <v>19</v>
      </c>
      <c r="N176" s="224" t="s">
        <v>43</v>
      </c>
      <c r="O176" s="86"/>
      <c r="P176" s="225">
        <f>O176*H176</f>
        <v>0</v>
      </c>
      <c r="Q176" s="225">
        <v>0.040629999999999999</v>
      </c>
      <c r="R176" s="225">
        <f>Q176*H176</f>
        <v>2.98435476</v>
      </c>
      <c r="S176" s="225">
        <v>0</v>
      </c>
      <c r="T176" s="22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27" t="s">
        <v>139</v>
      </c>
      <c r="AT176" s="227" t="s">
        <v>135</v>
      </c>
      <c r="AU176" s="227" t="s">
        <v>81</v>
      </c>
      <c r="AY176" s="19" t="s">
        <v>132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19" t="s">
        <v>79</v>
      </c>
      <c r="BK176" s="228">
        <f>ROUND(I176*H176,2)</f>
        <v>0</v>
      </c>
      <c r="BL176" s="19" t="s">
        <v>139</v>
      </c>
      <c r="BM176" s="227" t="s">
        <v>249</v>
      </c>
    </row>
    <row r="177" s="13" customFormat="1">
      <c r="A177" s="13"/>
      <c r="B177" s="229"/>
      <c r="C177" s="230"/>
      <c r="D177" s="231" t="s">
        <v>141</v>
      </c>
      <c r="E177" s="232" t="s">
        <v>19</v>
      </c>
      <c r="F177" s="233" t="s">
        <v>250</v>
      </c>
      <c r="G177" s="230"/>
      <c r="H177" s="232" t="s">
        <v>19</v>
      </c>
      <c r="I177" s="234"/>
      <c r="J177" s="230"/>
      <c r="K177" s="230"/>
      <c r="L177" s="235"/>
      <c r="M177" s="236"/>
      <c r="N177" s="237"/>
      <c r="O177" s="237"/>
      <c r="P177" s="237"/>
      <c r="Q177" s="237"/>
      <c r="R177" s="237"/>
      <c r="S177" s="237"/>
      <c r="T177" s="238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9" t="s">
        <v>141</v>
      </c>
      <c r="AU177" s="239" t="s">
        <v>81</v>
      </c>
      <c r="AV177" s="13" t="s">
        <v>79</v>
      </c>
      <c r="AW177" s="13" t="s">
        <v>33</v>
      </c>
      <c r="AX177" s="13" t="s">
        <v>72</v>
      </c>
      <c r="AY177" s="239" t="s">
        <v>132</v>
      </c>
    </row>
    <row r="178" s="14" customFormat="1">
      <c r="A178" s="14"/>
      <c r="B178" s="240"/>
      <c r="C178" s="241"/>
      <c r="D178" s="231" t="s">
        <v>141</v>
      </c>
      <c r="E178" s="242" t="s">
        <v>19</v>
      </c>
      <c r="F178" s="243" t="s">
        <v>251</v>
      </c>
      <c r="G178" s="241"/>
      <c r="H178" s="244">
        <v>56.588000000000001</v>
      </c>
      <c r="I178" s="245"/>
      <c r="J178" s="241"/>
      <c r="K178" s="241"/>
      <c r="L178" s="246"/>
      <c r="M178" s="247"/>
      <c r="N178" s="248"/>
      <c r="O178" s="248"/>
      <c r="P178" s="248"/>
      <c r="Q178" s="248"/>
      <c r="R178" s="248"/>
      <c r="S178" s="248"/>
      <c r="T178" s="24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0" t="s">
        <v>141</v>
      </c>
      <c r="AU178" s="250" t="s">
        <v>81</v>
      </c>
      <c r="AV178" s="14" t="s">
        <v>81</v>
      </c>
      <c r="AW178" s="14" t="s">
        <v>33</v>
      </c>
      <c r="AX178" s="14" t="s">
        <v>72</v>
      </c>
      <c r="AY178" s="250" t="s">
        <v>132</v>
      </c>
    </row>
    <row r="179" s="14" customFormat="1">
      <c r="A179" s="14"/>
      <c r="B179" s="240"/>
      <c r="C179" s="241"/>
      <c r="D179" s="231" t="s">
        <v>141</v>
      </c>
      <c r="E179" s="242" t="s">
        <v>19</v>
      </c>
      <c r="F179" s="243" t="s">
        <v>252</v>
      </c>
      <c r="G179" s="241"/>
      <c r="H179" s="244">
        <v>1.22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0" t="s">
        <v>141</v>
      </c>
      <c r="AU179" s="250" t="s">
        <v>81</v>
      </c>
      <c r="AV179" s="14" t="s">
        <v>81</v>
      </c>
      <c r="AW179" s="14" t="s">
        <v>33</v>
      </c>
      <c r="AX179" s="14" t="s">
        <v>72</v>
      </c>
      <c r="AY179" s="250" t="s">
        <v>132</v>
      </c>
    </row>
    <row r="180" s="14" customFormat="1">
      <c r="A180" s="14"/>
      <c r="B180" s="240"/>
      <c r="C180" s="241"/>
      <c r="D180" s="231" t="s">
        <v>141</v>
      </c>
      <c r="E180" s="242" t="s">
        <v>19</v>
      </c>
      <c r="F180" s="243" t="s">
        <v>253</v>
      </c>
      <c r="G180" s="241"/>
      <c r="H180" s="244">
        <v>2.0960000000000001</v>
      </c>
      <c r="I180" s="245"/>
      <c r="J180" s="241"/>
      <c r="K180" s="241"/>
      <c r="L180" s="246"/>
      <c r="M180" s="247"/>
      <c r="N180" s="248"/>
      <c r="O180" s="248"/>
      <c r="P180" s="248"/>
      <c r="Q180" s="248"/>
      <c r="R180" s="248"/>
      <c r="S180" s="248"/>
      <c r="T180" s="24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0" t="s">
        <v>141</v>
      </c>
      <c r="AU180" s="250" t="s">
        <v>81</v>
      </c>
      <c r="AV180" s="14" t="s">
        <v>81</v>
      </c>
      <c r="AW180" s="14" t="s">
        <v>33</v>
      </c>
      <c r="AX180" s="14" t="s">
        <v>72</v>
      </c>
      <c r="AY180" s="250" t="s">
        <v>132</v>
      </c>
    </row>
    <row r="181" s="14" customFormat="1">
      <c r="A181" s="14"/>
      <c r="B181" s="240"/>
      <c r="C181" s="241"/>
      <c r="D181" s="231" t="s">
        <v>141</v>
      </c>
      <c r="E181" s="242" t="s">
        <v>19</v>
      </c>
      <c r="F181" s="243" t="s">
        <v>254</v>
      </c>
      <c r="G181" s="241"/>
      <c r="H181" s="244">
        <v>10.512000000000001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0" t="s">
        <v>141</v>
      </c>
      <c r="AU181" s="250" t="s">
        <v>81</v>
      </c>
      <c r="AV181" s="14" t="s">
        <v>81</v>
      </c>
      <c r="AW181" s="14" t="s">
        <v>33</v>
      </c>
      <c r="AX181" s="14" t="s">
        <v>72</v>
      </c>
      <c r="AY181" s="250" t="s">
        <v>132</v>
      </c>
    </row>
    <row r="182" s="14" customFormat="1">
      <c r="A182" s="14"/>
      <c r="B182" s="240"/>
      <c r="C182" s="241"/>
      <c r="D182" s="231" t="s">
        <v>141</v>
      </c>
      <c r="E182" s="242" t="s">
        <v>19</v>
      </c>
      <c r="F182" s="243" t="s">
        <v>255</v>
      </c>
      <c r="G182" s="241"/>
      <c r="H182" s="244">
        <v>1.1000000000000001</v>
      </c>
      <c r="I182" s="245"/>
      <c r="J182" s="241"/>
      <c r="K182" s="241"/>
      <c r="L182" s="246"/>
      <c r="M182" s="247"/>
      <c r="N182" s="248"/>
      <c r="O182" s="248"/>
      <c r="P182" s="248"/>
      <c r="Q182" s="248"/>
      <c r="R182" s="248"/>
      <c r="S182" s="248"/>
      <c r="T182" s="24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0" t="s">
        <v>141</v>
      </c>
      <c r="AU182" s="250" t="s">
        <v>81</v>
      </c>
      <c r="AV182" s="14" t="s">
        <v>81</v>
      </c>
      <c r="AW182" s="14" t="s">
        <v>33</v>
      </c>
      <c r="AX182" s="14" t="s">
        <v>72</v>
      </c>
      <c r="AY182" s="250" t="s">
        <v>132</v>
      </c>
    </row>
    <row r="183" s="14" customFormat="1">
      <c r="A183" s="14"/>
      <c r="B183" s="240"/>
      <c r="C183" s="241"/>
      <c r="D183" s="231" t="s">
        <v>141</v>
      </c>
      <c r="E183" s="242" t="s">
        <v>19</v>
      </c>
      <c r="F183" s="243" t="s">
        <v>256</v>
      </c>
      <c r="G183" s="241"/>
      <c r="H183" s="244">
        <v>1.9359999999999999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0" t="s">
        <v>141</v>
      </c>
      <c r="AU183" s="250" t="s">
        <v>81</v>
      </c>
      <c r="AV183" s="14" t="s">
        <v>81</v>
      </c>
      <c r="AW183" s="14" t="s">
        <v>33</v>
      </c>
      <c r="AX183" s="14" t="s">
        <v>72</v>
      </c>
      <c r="AY183" s="250" t="s">
        <v>132</v>
      </c>
    </row>
    <row r="184" s="15" customFormat="1">
      <c r="A184" s="15"/>
      <c r="B184" s="251"/>
      <c r="C184" s="252"/>
      <c r="D184" s="231" t="s">
        <v>141</v>
      </c>
      <c r="E184" s="253" t="s">
        <v>19</v>
      </c>
      <c r="F184" s="254" t="s">
        <v>166</v>
      </c>
      <c r="G184" s="252"/>
      <c r="H184" s="255">
        <v>73.451999999999998</v>
      </c>
      <c r="I184" s="256"/>
      <c r="J184" s="252"/>
      <c r="K184" s="252"/>
      <c r="L184" s="257"/>
      <c r="M184" s="258"/>
      <c r="N184" s="259"/>
      <c r="O184" s="259"/>
      <c r="P184" s="259"/>
      <c r="Q184" s="259"/>
      <c r="R184" s="259"/>
      <c r="S184" s="259"/>
      <c r="T184" s="260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1" t="s">
        <v>141</v>
      </c>
      <c r="AU184" s="261" t="s">
        <v>81</v>
      </c>
      <c r="AV184" s="15" t="s">
        <v>139</v>
      </c>
      <c r="AW184" s="15" t="s">
        <v>33</v>
      </c>
      <c r="AX184" s="15" t="s">
        <v>79</v>
      </c>
      <c r="AY184" s="261" t="s">
        <v>132</v>
      </c>
    </row>
    <row r="185" s="12" customFormat="1" ht="22.8" customHeight="1">
      <c r="A185" s="12"/>
      <c r="B185" s="199"/>
      <c r="C185" s="200"/>
      <c r="D185" s="201" t="s">
        <v>71</v>
      </c>
      <c r="E185" s="213" t="s">
        <v>257</v>
      </c>
      <c r="F185" s="213" t="s">
        <v>258</v>
      </c>
      <c r="G185" s="200"/>
      <c r="H185" s="200"/>
      <c r="I185" s="203"/>
      <c r="J185" s="214">
        <f>BK185</f>
        <v>0</v>
      </c>
      <c r="K185" s="200"/>
      <c r="L185" s="205"/>
      <c r="M185" s="206"/>
      <c r="N185" s="207"/>
      <c r="O185" s="207"/>
      <c r="P185" s="208">
        <f>SUM(P186:P188)</f>
        <v>0</v>
      </c>
      <c r="Q185" s="207"/>
      <c r="R185" s="208">
        <f>SUM(R186:R188)</f>
        <v>3.9059630000000003</v>
      </c>
      <c r="S185" s="207"/>
      <c r="T185" s="209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0" t="s">
        <v>79</v>
      </c>
      <c r="AT185" s="211" t="s">
        <v>71</v>
      </c>
      <c r="AU185" s="211" t="s">
        <v>79</v>
      </c>
      <c r="AY185" s="210" t="s">
        <v>132</v>
      </c>
      <c r="BK185" s="212">
        <f>SUM(BK186:BK188)</f>
        <v>0</v>
      </c>
    </row>
    <row r="186" s="2" customFormat="1" ht="24.15" customHeight="1">
      <c r="A186" s="40"/>
      <c r="B186" s="41"/>
      <c r="C186" s="215" t="s">
        <v>8</v>
      </c>
      <c r="D186" s="215" t="s">
        <v>135</v>
      </c>
      <c r="E186" s="216" t="s">
        <v>259</v>
      </c>
      <c r="F186" s="217" t="s">
        <v>260</v>
      </c>
      <c r="G186" s="218" t="s">
        <v>151</v>
      </c>
      <c r="H186" s="219">
        <v>31.73</v>
      </c>
      <c r="I186" s="220"/>
      <c r="J186" s="221">
        <f>ROUND(I186*H186,2)</f>
        <v>0</v>
      </c>
      <c r="K186" s="222"/>
      <c r="L186" s="46"/>
      <c r="M186" s="223" t="s">
        <v>19</v>
      </c>
      <c r="N186" s="224" t="s">
        <v>43</v>
      </c>
      <c r="O186" s="86"/>
      <c r="P186" s="225">
        <f>O186*H186</f>
        <v>0</v>
      </c>
      <c r="Q186" s="225">
        <v>0.1231</v>
      </c>
      <c r="R186" s="225">
        <f>Q186*H186</f>
        <v>3.9059630000000003</v>
      </c>
      <c r="S186" s="225">
        <v>0</v>
      </c>
      <c r="T186" s="22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7" t="s">
        <v>139</v>
      </c>
      <c r="AT186" s="227" t="s">
        <v>135</v>
      </c>
      <c r="AU186" s="227" t="s">
        <v>81</v>
      </c>
      <c r="AY186" s="19" t="s">
        <v>132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9" t="s">
        <v>79</v>
      </c>
      <c r="BK186" s="228">
        <f>ROUND(I186*H186,2)</f>
        <v>0</v>
      </c>
      <c r="BL186" s="19" t="s">
        <v>139</v>
      </c>
      <c r="BM186" s="227" t="s">
        <v>261</v>
      </c>
    </row>
    <row r="187" s="13" customFormat="1">
      <c r="A187" s="13"/>
      <c r="B187" s="229"/>
      <c r="C187" s="230"/>
      <c r="D187" s="231" t="s">
        <v>141</v>
      </c>
      <c r="E187" s="232" t="s">
        <v>19</v>
      </c>
      <c r="F187" s="233" t="s">
        <v>262</v>
      </c>
      <c r="G187" s="230"/>
      <c r="H187" s="232" t="s">
        <v>19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141</v>
      </c>
      <c r="AU187" s="239" t="s">
        <v>81</v>
      </c>
      <c r="AV187" s="13" t="s">
        <v>79</v>
      </c>
      <c r="AW187" s="13" t="s">
        <v>33</v>
      </c>
      <c r="AX187" s="13" t="s">
        <v>72</v>
      </c>
      <c r="AY187" s="239" t="s">
        <v>132</v>
      </c>
    </row>
    <row r="188" s="14" customFormat="1">
      <c r="A188" s="14"/>
      <c r="B188" s="240"/>
      <c r="C188" s="241"/>
      <c r="D188" s="231" t="s">
        <v>141</v>
      </c>
      <c r="E188" s="242" t="s">
        <v>19</v>
      </c>
      <c r="F188" s="243" t="s">
        <v>263</v>
      </c>
      <c r="G188" s="241"/>
      <c r="H188" s="244">
        <v>31.73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141</v>
      </c>
      <c r="AU188" s="250" t="s">
        <v>81</v>
      </c>
      <c r="AV188" s="14" t="s">
        <v>81</v>
      </c>
      <c r="AW188" s="14" t="s">
        <v>33</v>
      </c>
      <c r="AX188" s="14" t="s">
        <v>79</v>
      </c>
      <c r="AY188" s="250" t="s">
        <v>132</v>
      </c>
    </row>
    <row r="189" s="12" customFormat="1" ht="22.8" customHeight="1">
      <c r="A189" s="12"/>
      <c r="B189" s="199"/>
      <c r="C189" s="200"/>
      <c r="D189" s="201" t="s">
        <v>71</v>
      </c>
      <c r="E189" s="213" t="s">
        <v>186</v>
      </c>
      <c r="F189" s="213" t="s">
        <v>264</v>
      </c>
      <c r="G189" s="200"/>
      <c r="H189" s="200"/>
      <c r="I189" s="203"/>
      <c r="J189" s="214">
        <f>BK189</f>
        <v>0</v>
      </c>
      <c r="K189" s="200"/>
      <c r="L189" s="205"/>
      <c r="M189" s="206"/>
      <c r="N189" s="207"/>
      <c r="O189" s="207"/>
      <c r="P189" s="208">
        <f>SUM(P190:P194)</f>
        <v>0</v>
      </c>
      <c r="Q189" s="207"/>
      <c r="R189" s="208">
        <f>SUM(R190:R194)</f>
        <v>0.0085500000000000003</v>
      </c>
      <c r="S189" s="207"/>
      <c r="T189" s="209">
        <f>SUM(T190:T194)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0" t="s">
        <v>79</v>
      </c>
      <c r="AT189" s="211" t="s">
        <v>71</v>
      </c>
      <c r="AU189" s="211" t="s">
        <v>79</v>
      </c>
      <c r="AY189" s="210" t="s">
        <v>132</v>
      </c>
      <c r="BK189" s="212">
        <f>SUM(BK190:BK194)</f>
        <v>0</v>
      </c>
    </row>
    <row r="190" s="2" customFormat="1" ht="37.8" customHeight="1">
      <c r="A190" s="40"/>
      <c r="B190" s="41"/>
      <c r="C190" s="215" t="s">
        <v>265</v>
      </c>
      <c r="D190" s="215" t="s">
        <v>135</v>
      </c>
      <c r="E190" s="216" t="s">
        <v>266</v>
      </c>
      <c r="F190" s="217" t="s">
        <v>267</v>
      </c>
      <c r="G190" s="218" t="s">
        <v>151</v>
      </c>
      <c r="H190" s="219">
        <v>213.75</v>
      </c>
      <c r="I190" s="220"/>
      <c r="J190" s="221">
        <f>ROUND(I190*H190,2)</f>
        <v>0</v>
      </c>
      <c r="K190" s="222"/>
      <c r="L190" s="46"/>
      <c r="M190" s="223" t="s">
        <v>19</v>
      </c>
      <c r="N190" s="224" t="s">
        <v>43</v>
      </c>
      <c r="O190" s="86"/>
      <c r="P190" s="225">
        <f>O190*H190</f>
        <v>0</v>
      </c>
      <c r="Q190" s="225">
        <v>4.0000000000000003E-05</v>
      </c>
      <c r="R190" s="225">
        <f>Q190*H190</f>
        <v>0.0085500000000000003</v>
      </c>
      <c r="S190" s="225">
        <v>0</v>
      </c>
      <c r="T190" s="22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27" t="s">
        <v>139</v>
      </c>
      <c r="AT190" s="227" t="s">
        <v>135</v>
      </c>
      <c r="AU190" s="227" t="s">
        <v>81</v>
      </c>
      <c r="AY190" s="19" t="s">
        <v>132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19" t="s">
        <v>79</v>
      </c>
      <c r="BK190" s="228">
        <f>ROUND(I190*H190,2)</f>
        <v>0</v>
      </c>
      <c r="BL190" s="19" t="s">
        <v>139</v>
      </c>
      <c r="BM190" s="227" t="s">
        <v>268</v>
      </c>
    </row>
    <row r="191" s="13" customFormat="1">
      <c r="A191" s="13"/>
      <c r="B191" s="229"/>
      <c r="C191" s="230"/>
      <c r="D191" s="231" t="s">
        <v>141</v>
      </c>
      <c r="E191" s="232" t="s">
        <v>19</v>
      </c>
      <c r="F191" s="233" t="s">
        <v>269</v>
      </c>
      <c r="G191" s="230"/>
      <c r="H191" s="232" t="s">
        <v>19</v>
      </c>
      <c r="I191" s="234"/>
      <c r="J191" s="230"/>
      <c r="K191" s="230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141</v>
      </c>
      <c r="AU191" s="239" t="s">
        <v>81</v>
      </c>
      <c r="AV191" s="13" t="s">
        <v>79</v>
      </c>
      <c r="AW191" s="13" t="s">
        <v>33</v>
      </c>
      <c r="AX191" s="13" t="s">
        <v>72</v>
      </c>
      <c r="AY191" s="239" t="s">
        <v>132</v>
      </c>
    </row>
    <row r="192" s="14" customFormat="1">
      <c r="A192" s="14"/>
      <c r="B192" s="240"/>
      <c r="C192" s="241"/>
      <c r="D192" s="231" t="s">
        <v>141</v>
      </c>
      <c r="E192" s="242" t="s">
        <v>19</v>
      </c>
      <c r="F192" s="243" t="s">
        <v>270</v>
      </c>
      <c r="G192" s="241"/>
      <c r="H192" s="244">
        <v>101.25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0" t="s">
        <v>141</v>
      </c>
      <c r="AU192" s="250" t="s">
        <v>81</v>
      </c>
      <c r="AV192" s="14" t="s">
        <v>81</v>
      </c>
      <c r="AW192" s="14" t="s">
        <v>33</v>
      </c>
      <c r="AX192" s="14" t="s">
        <v>72</v>
      </c>
      <c r="AY192" s="250" t="s">
        <v>132</v>
      </c>
    </row>
    <row r="193" s="14" customFormat="1">
      <c r="A193" s="14"/>
      <c r="B193" s="240"/>
      <c r="C193" s="241"/>
      <c r="D193" s="231" t="s">
        <v>141</v>
      </c>
      <c r="E193" s="242" t="s">
        <v>19</v>
      </c>
      <c r="F193" s="243" t="s">
        <v>271</v>
      </c>
      <c r="G193" s="241"/>
      <c r="H193" s="244">
        <v>112.5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141</v>
      </c>
      <c r="AU193" s="250" t="s">
        <v>81</v>
      </c>
      <c r="AV193" s="14" t="s">
        <v>81</v>
      </c>
      <c r="AW193" s="14" t="s">
        <v>33</v>
      </c>
      <c r="AX193" s="14" t="s">
        <v>72</v>
      </c>
      <c r="AY193" s="250" t="s">
        <v>132</v>
      </c>
    </row>
    <row r="194" s="15" customFormat="1">
      <c r="A194" s="15"/>
      <c r="B194" s="251"/>
      <c r="C194" s="252"/>
      <c r="D194" s="231" t="s">
        <v>141</v>
      </c>
      <c r="E194" s="253" t="s">
        <v>19</v>
      </c>
      <c r="F194" s="254" t="s">
        <v>166</v>
      </c>
      <c r="G194" s="252"/>
      <c r="H194" s="255">
        <v>213.75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61" t="s">
        <v>141</v>
      </c>
      <c r="AU194" s="261" t="s">
        <v>81</v>
      </c>
      <c r="AV194" s="15" t="s">
        <v>139</v>
      </c>
      <c r="AW194" s="15" t="s">
        <v>33</v>
      </c>
      <c r="AX194" s="15" t="s">
        <v>79</v>
      </c>
      <c r="AY194" s="261" t="s">
        <v>132</v>
      </c>
    </row>
    <row r="195" s="12" customFormat="1" ht="22.8" customHeight="1">
      <c r="A195" s="12"/>
      <c r="B195" s="199"/>
      <c r="C195" s="200"/>
      <c r="D195" s="201" t="s">
        <v>71</v>
      </c>
      <c r="E195" s="213" t="s">
        <v>272</v>
      </c>
      <c r="F195" s="213" t="s">
        <v>273</v>
      </c>
      <c r="G195" s="200"/>
      <c r="H195" s="200"/>
      <c r="I195" s="203"/>
      <c r="J195" s="214">
        <f>BK195</f>
        <v>0</v>
      </c>
      <c r="K195" s="200"/>
      <c r="L195" s="205"/>
      <c r="M195" s="206"/>
      <c r="N195" s="207"/>
      <c r="O195" s="207"/>
      <c r="P195" s="208">
        <f>SUM(P196:P204)</f>
        <v>0</v>
      </c>
      <c r="Q195" s="207"/>
      <c r="R195" s="208">
        <f>SUM(R196:R204)</f>
        <v>0.027787499999999996</v>
      </c>
      <c r="S195" s="207"/>
      <c r="T195" s="209">
        <f>SUM(T196:T204)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0" t="s">
        <v>79</v>
      </c>
      <c r="AT195" s="211" t="s">
        <v>71</v>
      </c>
      <c r="AU195" s="211" t="s">
        <v>79</v>
      </c>
      <c r="AY195" s="210" t="s">
        <v>132</v>
      </c>
      <c r="BK195" s="212">
        <f>SUM(BK196:BK204)</f>
        <v>0</v>
      </c>
    </row>
    <row r="196" s="2" customFormat="1" ht="49.05" customHeight="1">
      <c r="A196" s="40"/>
      <c r="B196" s="41"/>
      <c r="C196" s="215" t="s">
        <v>274</v>
      </c>
      <c r="D196" s="215" t="s">
        <v>135</v>
      </c>
      <c r="E196" s="216" t="s">
        <v>275</v>
      </c>
      <c r="F196" s="217" t="s">
        <v>276</v>
      </c>
      <c r="G196" s="218" t="s">
        <v>138</v>
      </c>
      <c r="H196" s="219">
        <v>1</v>
      </c>
      <c r="I196" s="220"/>
      <c r="J196" s="221">
        <f>ROUND(I196*H196,2)</f>
        <v>0</v>
      </c>
      <c r="K196" s="222"/>
      <c r="L196" s="46"/>
      <c r="M196" s="223" t="s">
        <v>19</v>
      </c>
      <c r="N196" s="224" t="s">
        <v>43</v>
      </c>
      <c r="O196" s="86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7" t="s">
        <v>139</v>
      </c>
      <c r="AT196" s="227" t="s">
        <v>135</v>
      </c>
      <c r="AU196" s="227" t="s">
        <v>81</v>
      </c>
      <c r="AY196" s="19" t="s">
        <v>132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9" t="s">
        <v>79</v>
      </c>
      <c r="BK196" s="228">
        <f>ROUND(I196*H196,2)</f>
        <v>0</v>
      </c>
      <c r="BL196" s="19" t="s">
        <v>139</v>
      </c>
      <c r="BM196" s="227" t="s">
        <v>277</v>
      </c>
    </row>
    <row r="197" s="2" customFormat="1" ht="49.05" customHeight="1">
      <c r="A197" s="40"/>
      <c r="B197" s="41"/>
      <c r="C197" s="215" t="s">
        <v>278</v>
      </c>
      <c r="D197" s="215" t="s">
        <v>135</v>
      </c>
      <c r="E197" s="216" t="s">
        <v>279</v>
      </c>
      <c r="F197" s="217" t="s">
        <v>280</v>
      </c>
      <c r="G197" s="218" t="s">
        <v>138</v>
      </c>
      <c r="H197" s="219">
        <v>124</v>
      </c>
      <c r="I197" s="220"/>
      <c r="J197" s="221">
        <f>ROUND(I197*H197,2)</f>
        <v>0</v>
      </c>
      <c r="K197" s="222"/>
      <c r="L197" s="46"/>
      <c r="M197" s="223" t="s">
        <v>19</v>
      </c>
      <c r="N197" s="224" t="s">
        <v>43</v>
      </c>
      <c r="O197" s="86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27" t="s">
        <v>139</v>
      </c>
      <c r="AT197" s="227" t="s">
        <v>135</v>
      </c>
      <c r="AU197" s="227" t="s">
        <v>81</v>
      </c>
      <c r="AY197" s="19" t="s">
        <v>132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19" t="s">
        <v>79</v>
      </c>
      <c r="BK197" s="228">
        <f>ROUND(I197*H197,2)</f>
        <v>0</v>
      </c>
      <c r="BL197" s="19" t="s">
        <v>139</v>
      </c>
      <c r="BM197" s="227" t="s">
        <v>281</v>
      </c>
    </row>
    <row r="198" s="14" customFormat="1">
      <c r="A198" s="14"/>
      <c r="B198" s="240"/>
      <c r="C198" s="241"/>
      <c r="D198" s="231" t="s">
        <v>141</v>
      </c>
      <c r="E198" s="242" t="s">
        <v>19</v>
      </c>
      <c r="F198" s="243" t="s">
        <v>282</v>
      </c>
      <c r="G198" s="241"/>
      <c r="H198" s="244">
        <v>124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141</v>
      </c>
      <c r="AU198" s="250" t="s">
        <v>81</v>
      </c>
      <c r="AV198" s="14" t="s">
        <v>81</v>
      </c>
      <c r="AW198" s="14" t="s">
        <v>33</v>
      </c>
      <c r="AX198" s="14" t="s">
        <v>79</v>
      </c>
      <c r="AY198" s="250" t="s">
        <v>132</v>
      </c>
    </row>
    <row r="199" s="2" customFormat="1" ht="49.05" customHeight="1">
      <c r="A199" s="40"/>
      <c r="B199" s="41"/>
      <c r="C199" s="215" t="s">
        <v>283</v>
      </c>
      <c r="D199" s="215" t="s">
        <v>135</v>
      </c>
      <c r="E199" s="216" t="s">
        <v>284</v>
      </c>
      <c r="F199" s="217" t="s">
        <v>285</v>
      </c>
      <c r="G199" s="218" t="s">
        <v>138</v>
      </c>
      <c r="H199" s="219">
        <v>1</v>
      </c>
      <c r="I199" s="220"/>
      <c r="J199" s="221">
        <f>ROUND(I199*H199,2)</f>
        <v>0</v>
      </c>
      <c r="K199" s="222"/>
      <c r="L199" s="46"/>
      <c r="M199" s="223" t="s">
        <v>19</v>
      </c>
      <c r="N199" s="224" t="s">
        <v>43</v>
      </c>
      <c r="O199" s="86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27" t="s">
        <v>139</v>
      </c>
      <c r="AT199" s="227" t="s">
        <v>135</v>
      </c>
      <c r="AU199" s="227" t="s">
        <v>81</v>
      </c>
      <c r="AY199" s="19" t="s">
        <v>132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19" t="s">
        <v>79</v>
      </c>
      <c r="BK199" s="228">
        <f>ROUND(I199*H199,2)</f>
        <v>0</v>
      </c>
      <c r="BL199" s="19" t="s">
        <v>139</v>
      </c>
      <c r="BM199" s="227" t="s">
        <v>286</v>
      </c>
    </row>
    <row r="200" s="2" customFormat="1" ht="37.8" customHeight="1">
      <c r="A200" s="40"/>
      <c r="B200" s="41"/>
      <c r="C200" s="215" t="s">
        <v>287</v>
      </c>
      <c r="D200" s="215" t="s">
        <v>135</v>
      </c>
      <c r="E200" s="216" t="s">
        <v>288</v>
      </c>
      <c r="F200" s="217" t="s">
        <v>289</v>
      </c>
      <c r="G200" s="218" t="s">
        <v>151</v>
      </c>
      <c r="H200" s="219">
        <v>213.75</v>
      </c>
      <c r="I200" s="220"/>
      <c r="J200" s="221">
        <f>ROUND(I200*H200,2)</f>
        <v>0</v>
      </c>
      <c r="K200" s="222"/>
      <c r="L200" s="46"/>
      <c r="M200" s="223" t="s">
        <v>19</v>
      </c>
      <c r="N200" s="224" t="s">
        <v>43</v>
      </c>
      <c r="O200" s="86"/>
      <c r="P200" s="225">
        <f>O200*H200</f>
        <v>0</v>
      </c>
      <c r="Q200" s="225">
        <v>0.00012999999999999999</v>
      </c>
      <c r="R200" s="225">
        <f>Q200*H200</f>
        <v>0.027787499999999996</v>
      </c>
      <c r="S200" s="225">
        <v>0</v>
      </c>
      <c r="T200" s="22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27" t="s">
        <v>139</v>
      </c>
      <c r="AT200" s="227" t="s">
        <v>135</v>
      </c>
      <c r="AU200" s="227" t="s">
        <v>81</v>
      </c>
      <c r="AY200" s="19" t="s">
        <v>132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19" t="s">
        <v>79</v>
      </c>
      <c r="BK200" s="228">
        <f>ROUND(I200*H200,2)</f>
        <v>0</v>
      </c>
      <c r="BL200" s="19" t="s">
        <v>139</v>
      </c>
      <c r="BM200" s="227" t="s">
        <v>290</v>
      </c>
    </row>
    <row r="201" s="13" customFormat="1">
      <c r="A201" s="13"/>
      <c r="B201" s="229"/>
      <c r="C201" s="230"/>
      <c r="D201" s="231" t="s">
        <v>141</v>
      </c>
      <c r="E201" s="232" t="s">
        <v>19</v>
      </c>
      <c r="F201" s="233" t="s">
        <v>269</v>
      </c>
      <c r="G201" s="230"/>
      <c r="H201" s="232" t="s">
        <v>19</v>
      </c>
      <c r="I201" s="234"/>
      <c r="J201" s="230"/>
      <c r="K201" s="230"/>
      <c r="L201" s="235"/>
      <c r="M201" s="236"/>
      <c r="N201" s="237"/>
      <c r="O201" s="237"/>
      <c r="P201" s="237"/>
      <c r="Q201" s="237"/>
      <c r="R201" s="237"/>
      <c r="S201" s="237"/>
      <c r="T201" s="23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9" t="s">
        <v>141</v>
      </c>
      <c r="AU201" s="239" t="s">
        <v>81</v>
      </c>
      <c r="AV201" s="13" t="s">
        <v>79</v>
      </c>
      <c r="AW201" s="13" t="s">
        <v>33</v>
      </c>
      <c r="AX201" s="13" t="s">
        <v>72</v>
      </c>
      <c r="AY201" s="239" t="s">
        <v>132</v>
      </c>
    </row>
    <row r="202" s="14" customFormat="1">
      <c r="A202" s="14"/>
      <c r="B202" s="240"/>
      <c r="C202" s="241"/>
      <c r="D202" s="231" t="s">
        <v>141</v>
      </c>
      <c r="E202" s="242" t="s">
        <v>19</v>
      </c>
      <c r="F202" s="243" t="s">
        <v>270</v>
      </c>
      <c r="G202" s="241"/>
      <c r="H202" s="244">
        <v>101.25</v>
      </c>
      <c r="I202" s="245"/>
      <c r="J202" s="241"/>
      <c r="K202" s="241"/>
      <c r="L202" s="246"/>
      <c r="M202" s="247"/>
      <c r="N202" s="248"/>
      <c r="O202" s="248"/>
      <c r="P202" s="248"/>
      <c r="Q202" s="248"/>
      <c r="R202" s="248"/>
      <c r="S202" s="248"/>
      <c r="T202" s="249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0" t="s">
        <v>141</v>
      </c>
      <c r="AU202" s="250" t="s">
        <v>81</v>
      </c>
      <c r="AV202" s="14" t="s">
        <v>81</v>
      </c>
      <c r="AW202" s="14" t="s">
        <v>33</v>
      </c>
      <c r="AX202" s="14" t="s">
        <v>72</v>
      </c>
      <c r="AY202" s="250" t="s">
        <v>132</v>
      </c>
    </row>
    <row r="203" s="14" customFormat="1">
      <c r="A203" s="14"/>
      <c r="B203" s="240"/>
      <c r="C203" s="241"/>
      <c r="D203" s="231" t="s">
        <v>141</v>
      </c>
      <c r="E203" s="242" t="s">
        <v>19</v>
      </c>
      <c r="F203" s="243" t="s">
        <v>271</v>
      </c>
      <c r="G203" s="241"/>
      <c r="H203" s="244">
        <v>112.5</v>
      </c>
      <c r="I203" s="245"/>
      <c r="J203" s="241"/>
      <c r="K203" s="241"/>
      <c r="L203" s="246"/>
      <c r="M203" s="247"/>
      <c r="N203" s="248"/>
      <c r="O203" s="248"/>
      <c r="P203" s="248"/>
      <c r="Q203" s="248"/>
      <c r="R203" s="248"/>
      <c r="S203" s="248"/>
      <c r="T203" s="249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0" t="s">
        <v>141</v>
      </c>
      <c r="AU203" s="250" t="s">
        <v>81</v>
      </c>
      <c r="AV203" s="14" t="s">
        <v>81</v>
      </c>
      <c r="AW203" s="14" t="s">
        <v>33</v>
      </c>
      <c r="AX203" s="14" t="s">
        <v>72</v>
      </c>
      <c r="AY203" s="250" t="s">
        <v>132</v>
      </c>
    </row>
    <row r="204" s="15" customFormat="1">
      <c r="A204" s="15"/>
      <c r="B204" s="251"/>
      <c r="C204" s="252"/>
      <c r="D204" s="231" t="s">
        <v>141</v>
      </c>
      <c r="E204" s="253" t="s">
        <v>19</v>
      </c>
      <c r="F204" s="254" t="s">
        <v>166</v>
      </c>
      <c r="G204" s="252"/>
      <c r="H204" s="255">
        <v>213.75</v>
      </c>
      <c r="I204" s="256"/>
      <c r="J204" s="252"/>
      <c r="K204" s="252"/>
      <c r="L204" s="257"/>
      <c r="M204" s="258"/>
      <c r="N204" s="259"/>
      <c r="O204" s="259"/>
      <c r="P204" s="259"/>
      <c r="Q204" s="259"/>
      <c r="R204" s="259"/>
      <c r="S204" s="259"/>
      <c r="T204" s="260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1" t="s">
        <v>141</v>
      </c>
      <c r="AU204" s="261" t="s">
        <v>81</v>
      </c>
      <c r="AV204" s="15" t="s">
        <v>139</v>
      </c>
      <c r="AW204" s="15" t="s">
        <v>33</v>
      </c>
      <c r="AX204" s="15" t="s">
        <v>79</v>
      </c>
      <c r="AY204" s="261" t="s">
        <v>132</v>
      </c>
    </row>
    <row r="205" s="12" customFormat="1" ht="22.8" customHeight="1">
      <c r="A205" s="12"/>
      <c r="B205" s="199"/>
      <c r="C205" s="200"/>
      <c r="D205" s="201" t="s">
        <v>71</v>
      </c>
      <c r="E205" s="213" t="s">
        <v>291</v>
      </c>
      <c r="F205" s="213" t="s">
        <v>292</v>
      </c>
      <c r="G205" s="200"/>
      <c r="H205" s="200"/>
      <c r="I205" s="203"/>
      <c r="J205" s="214">
        <f>BK205</f>
        <v>0</v>
      </c>
      <c r="K205" s="200"/>
      <c r="L205" s="205"/>
      <c r="M205" s="206"/>
      <c r="N205" s="207"/>
      <c r="O205" s="207"/>
      <c r="P205" s="208">
        <f>SUM(P206:P253)</f>
        <v>0</v>
      </c>
      <c r="Q205" s="207"/>
      <c r="R205" s="208">
        <f>SUM(R206:R253)</f>
        <v>0</v>
      </c>
      <c r="S205" s="207"/>
      <c r="T205" s="209">
        <f>SUM(T206:T253)</f>
        <v>15.764035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0" t="s">
        <v>79</v>
      </c>
      <c r="AT205" s="211" t="s">
        <v>71</v>
      </c>
      <c r="AU205" s="211" t="s">
        <v>79</v>
      </c>
      <c r="AY205" s="210" t="s">
        <v>132</v>
      </c>
      <c r="BK205" s="212">
        <f>SUM(BK206:BK253)</f>
        <v>0</v>
      </c>
    </row>
    <row r="206" s="2" customFormat="1" ht="24.15" customHeight="1">
      <c r="A206" s="40"/>
      <c r="B206" s="41"/>
      <c r="C206" s="215" t="s">
        <v>7</v>
      </c>
      <c r="D206" s="215" t="s">
        <v>135</v>
      </c>
      <c r="E206" s="216" t="s">
        <v>293</v>
      </c>
      <c r="F206" s="217" t="s">
        <v>294</v>
      </c>
      <c r="G206" s="218" t="s">
        <v>189</v>
      </c>
      <c r="H206" s="219">
        <v>83.200000000000003</v>
      </c>
      <c r="I206" s="220"/>
      <c r="J206" s="221">
        <f>ROUND(I206*H206,2)</f>
        <v>0</v>
      </c>
      <c r="K206" s="222"/>
      <c r="L206" s="46"/>
      <c r="M206" s="223" t="s">
        <v>19</v>
      </c>
      <c r="N206" s="224" t="s">
        <v>43</v>
      </c>
      <c r="O206" s="86"/>
      <c r="P206" s="225">
        <f>O206*H206</f>
        <v>0</v>
      </c>
      <c r="Q206" s="225">
        <v>0</v>
      </c>
      <c r="R206" s="225">
        <f>Q206*H206</f>
        <v>0</v>
      </c>
      <c r="S206" s="225">
        <v>0.010999999999999999</v>
      </c>
      <c r="T206" s="226">
        <f>S206*H206</f>
        <v>0.91520000000000001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27" t="s">
        <v>139</v>
      </c>
      <c r="AT206" s="227" t="s">
        <v>135</v>
      </c>
      <c r="AU206" s="227" t="s">
        <v>81</v>
      </c>
      <c r="AY206" s="19" t="s">
        <v>132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19" t="s">
        <v>79</v>
      </c>
      <c r="BK206" s="228">
        <f>ROUND(I206*H206,2)</f>
        <v>0</v>
      </c>
      <c r="BL206" s="19" t="s">
        <v>139</v>
      </c>
      <c r="BM206" s="227" t="s">
        <v>295</v>
      </c>
    </row>
    <row r="207" s="13" customFormat="1">
      <c r="A207" s="13"/>
      <c r="B207" s="229"/>
      <c r="C207" s="230"/>
      <c r="D207" s="231" t="s">
        <v>141</v>
      </c>
      <c r="E207" s="232" t="s">
        <v>19</v>
      </c>
      <c r="F207" s="233" t="s">
        <v>262</v>
      </c>
      <c r="G207" s="230"/>
      <c r="H207" s="232" t="s">
        <v>19</v>
      </c>
      <c r="I207" s="234"/>
      <c r="J207" s="230"/>
      <c r="K207" s="230"/>
      <c r="L207" s="235"/>
      <c r="M207" s="236"/>
      <c r="N207" s="237"/>
      <c r="O207" s="237"/>
      <c r="P207" s="237"/>
      <c r="Q207" s="237"/>
      <c r="R207" s="237"/>
      <c r="S207" s="237"/>
      <c r="T207" s="23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9" t="s">
        <v>141</v>
      </c>
      <c r="AU207" s="239" t="s">
        <v>81</v>
      </c>
      <c r="AV207" s="13" t="s">
        <v>79</v>
      </c>
      <c r="AW207" s="13" t="s">
        <v>33</v>
      </c>
      <c r="AX207" s="13" t="s">
        <v>72</v>
      </c>
      <c r="AY207" s="239" t="s">
        <v>132</v>
      </c>
    </row>
    <row r="208" s="14" customFormat="1">
      <c r="A208" s="14"/>
      <c r="B208" s="240"/>
      <c r="C208" s="241"/>
      <c r="D208" s="231" t="s">
        <v>141</v>
      </c>
      <c r="E208" s="242" t="s">
        <v>19</v>
      </c>
      <c r="F208" s="243" t="s">
        <v>296</v>
      </c>
      <c r="G208" s="241"/>
      <c r="H208" s="244">
        <v>83.200000000000003</v>
      </c>
      <c r="I208" s="245"/>
      <c r="J208" s="241"/>
      <c r="K208" s="241"/>
      <c r="L208" s="246"/>
      <c r="M208" s="247"/>
      <c r="N208" s="248"/>
      <c r="O208" s="248"/>
      <c r="P208" s="248"/>
      <c r="Q208" s="248"/>
      <c r="R208" s="248"/>
      <c r="S208" s="248"/>
      <c r="T208" s="24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0" t="s">
        <v>141</v>
      </c>
      <c r="AU208" s="250" t="s">
        <v>81</v>
      </c>
      <c r="AV208" s="14" t="s">
        <v>81</v>
      </c>
      <c r="AW208" s="14" t="s">
        <v>33</v>
      </c>
      <c r="AX208" s="14" t="s">
        <v>79</v>
      </c>
      <c r="AY208" s="250" t="s">
        <v>132</v>
      </c>
    </row>
    <row r="209" s="2" customFormat="1" ht="49.05" customHeight="1">
      <c r="A209" s="40"/>
      <c r="B209" s="41"/>
      <c r="C209" s="215" t="s">
        <v>297</v>
      </c>
      <c r="D209" s="215" t="s">
        <v>135</v>
      </c>
      <c r="E209" s="216" t="s">
        <v>298</v>
      </c>
      <c r="F209" s="217" t="s">
        <v>299</v>
      </c>
      <c r="G209" s="218" t="s">
        <v>151</v>
      </c>
      <c r="H209" s="219">
        <v>23.98</v>
      </c>
      <c r="I209" s="220"/>
      <c r="J209" s="221">
        <f>ROUND(I209*H209,2)</f>
        <v>0</v>
      </c>
      <c r="K209" s="222"/>
      <c r="L209" s="46"/>
      <c r="M209" s="223" t="s">
        <v>19</v>
      </c>
      <c r="N209" s="224" t="s">
        <v>43</v>
      </c>
      <c r="O209" s="86"/>
      <c r="P209" s="225">
        <f>O209*H209</f>
        <v>0</v>
      </c>
      <c r="Q209" s="225">
        <v>0</v>
      </c>
      <c r="R209" s="225">
        <f>Q209*H209</f>
        <v>0</v>
      </c>
      <c r="S209" s="225">
        <v>0.055</v>
      </c>
      <c r="T209" s="226">
        <f>S209*H209</f>
        <v>1.3189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27" t="s">
        <v>139</v>
      </c>
      <c r="AT209" s="227" t="s">
        <v>135</v>
      </c>
      <c r="AU209" s="227" t="s">
        <v>81</v>
      </c>
      <c r="AY209" s="19" t="s">
        <v>132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19" t="s">
        <v>79</v>
      </c>
      <c r="BK209" s="228">
        <f>ROUND(I209*H209,2)</f>
        <v>0</v>
      </c>
      <c r="BL209" s="19" t="s">
        <v>139</v>
      </c>
      <c r="BM209" s="227" t="s">
        <v>300</v>
      </c>
    </row>
    <row r="210" s="13" customFormat="1">
      <c r="A210" s="13"/>
      <c r="B210" s="229"/>
      <c r="C210" s="230"/>
      <c r="D210" s="231" t="s">
        <v>141</v>
      </c>
      <c r="E210" s="232" t="s">
        <v>19</v>
      </c>
      <c r="F210" s="233" t="s">
        <v>301</v>
      </c>
      <c r="G210" s="230"/>
      <c r="H210" s="232" t="s">
        <v>19</v>
      </c>
      <c r="I210" s="234"/>
      <c r="J210" s="230"/>
      <c r="K210" s="230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141</v>
      </c>
      <c r="AU210" s="239" t="s">
        <v>81</v>
      </c>
      <c r="AV210" s="13" t="s">
        <v>79</v>
      </c>
      <c r="AW210" s="13" t="s">
        <v>33</v>
      </c>
      <c r="AX210" s="13" t="s">
        <v>72</v>
      </c>
      <c r="AY210" s="239" t="s">
        <v>132</v>
      </c>
    </row>
    <row r="211" s="14" customFormat="1">
      <c r="A211" s="14"/>
      <c r="B211" s="240"/>
      <c r="C211" s="241"/>
      <c r="D211" s="231" t="s">
        <v>141</v>
      </c>
      <c r="E211" s="242" t="s">
        <v>19</v>
      </c>
      <c r="F211" s="243" t="s">
        <v>302</v>
      </c>
      <c r="G211" s="241"/>
      <c r="H211" s="244">
        <v>15.651999999999999</v>
      </c>
      <c r="I211" s="245"/>
      <c r="J211" s="241"/>
      <c r="K211" s="241"/>
      <c r="L211" s="246"/>
      <c r="M211" s="247"/>
      <c r="N211" s="248"/>
      <c r="O211" s="248"/>
      <c r="P211" s="248"/>
      <c r="Q211" s="248"/>
      <c r="R211" s="248"/>
      <c r="S211" s="248"/>
      <c r="T211" s="24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0" t="s">
        <v>141</v>
      </c>
      <c r="AU211" s="250" t="s">
        <v>81</v>
      </c>
      <c r="AV211" s="14" t="s">
        <v>81</v>
      </c>
      <c r="AW211" s="14" t="s">
        <v>33</v>
      </c>
      <c r="AX211" s="14" t="s">
        <v>72</v>
      </c>
      <c r="AY211" s="250" t="s">
        <v>132</v>
      </c>
    </row>
    <row r="212" s="14" customFormat="1">
      <c r="A212" s="14"/>
      <c r="B212" s="240"/>
      <c r="C212" s="241"/>
      <c r="D212" s="231" t="s">
        <v>141</v>
      </c>
      <c r="E212" s="242" t="s">
        <v>19</v>
      </c>
      <c r="F212" s="243" t="s">
        <v>303</v>
      </c>
      <c r="G212" s="241"/>
      <c r="H212" s="244">
        <v>0.63200000000000001</v>
      </c>
      <c r="I212" s="245"/>
      <c r="J212" s="241"/>
      <c r="K212" s="241"/>
      <c r="L212" s="246"/>
      <c r="M212" s="247"/>
      <c r="N212" s="248"/>
      <c r="O212" s="248"/>
      <c r="P212" s="248"/>
      <c r="Q212" s="248"/>
      <c r="R212" s="248"/>
      <c r="S212" s="248"/>
      <c r="T212" s="24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0" t="s">
        <v>141</v>
      </c>
      <c r="AU212" s="250" t="s">
        <v>81</v>
      </c>
      <c r="AV212" s="14" t="s">
        <v>81</v>
      </c>
      <c r="AW212" s="14" t="s">
        <v>33</v>
      </c>
      <c r="AX212" s="14" t="s">
        <v>72</v>
      </c>
      <c r="AY212" s="250" t="s">
        <v>132</v>
      </c>
    </row>
    <row r="213" s="14" customFormat="1">
      <c r="A213" s="14"/>
      <c r="B213" s="240"/>
      <c r="C213" s="241"/>
      <c r="D213" s="231" t="s">
        <v>141</v>
      </c>
      <c r="E213" s="242" t="s">
        <v>19</v>
      </c>
      <c r="F213" s="243" t="s">
        <v>304</v>
      </c>
      <c r="G213" s="241"/>
      <c r="H213" s="244">
        <v>0.97599999999999998</v>
      </c>
      <c r="I213" s="245"/>
      <c r="J213" s="241"/>
      <c r="K213" s="241"/>
      <c r="L213" s="246"/>
      <c r="M213" s="247"/>
      <c r="N213" s="248"/>
      <c r="O213" s="248"/>
      <c r="P213" s="248"/>
      <c r="Q213" s="248"/>
      <c r="R213" s="248"/>
      <c r="S213" s="248"/>
      <c r="T213" s="24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0" t="s">
        <v>141</v>
      </c>
      <c r="AU213" s="250" t="s">
        <v>81</v>
      </c>
      <c r="AV213" s="14" t="s">
        <v>81</v>
      </c>
      <c r="AW213" s="14" t="s">
        <v>33</v>
      </c>
      <c r="AX213" s="14" t="s">
        <v>72</v>
      </c>
      <c r="AY213" s="250" t="s">
        <v>132</v>
      </c>
    </row>
    <row r="214" s="14" customFormat="1">
      <c r="A214" s="14"/>
      <c r="B214" s="240"/>
      <c r="C214" s="241"/>
      <c r="D214" s="231" t="s">
        <v>141</v>
      </c>
      <c r="E214" s="242" t="s">
        <v>19</v>
      </c>
      <c r="F214" s="243" t="s">
        <v>305</v>
      </c>
      <c r="G214" s="241"/>
      <c r="H214" s="244">
        <v>5.1479999999999997</v>
      </c>
      <c r="I214" s="245"/>
      <c r="J214" s="241"/>
      <c r="K214" s="241"/>
      <c r="L214" s="246"/>
      <c r="M214" s="247"/>
      <c r="N214" s="248"/>
      <c r="O214" s="248"/>
      <c r="P214" s="248"/>
      <c r="Q214" s="248"/>
      <c r="R214" s="248"/>
      <c r="S214" s="248"/>
      <c r="T214" s="249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50" t="s">
        <v>141</v>
      </c>
      <c r="AU214" s="250" t="s">
        <v>81</v>
      </c>
      <c r="AV214" s="14" t="s">
        <v>81</v>
      </c>
      <c r="AW214" s="14" t="s">
        <v>33</v>
      </c>
      <c r="AX214" s="14" t="s">
        <v>72</v>
      </c>
      <c r="AY214" s="250" t="s">
        <v>132</v>
      </c>
    </row>
    <row r="215" s="14" customFormat="1">
      <c r="A215" s="14"/>
      <c r="B215" s="240"/>
      <c r="C215" s="241"/>
      <c r="D215" s="231" t="s">
        <v>141</v>
      </c>
      <c r="E215" s="242" t="s">
        <v>19</v>
      </c>
      <c r="F215" s="243" t="s">
        <v>306</v>
      </c>
      <c r="G215" s="241"/>
      <c r="H215" s="244">
        <v>0.39600000000000002</v>
      </c>
      <c r="I215" s="245"/>
      <c r="J215" s="241"/>
      <c r="K215" s="241"/>
      <c r="L215" s="246"/>
      <c r="M215" s="247"/>
      <c r="N215" s="248"/>
      <c r="O215" s="248"/>
      <c r="P215" s="248"/>
      <c r="Q215" s="248"/>
      <c r="R215" s="248"/>
      <c r="S215" s="248"/>
      <c r="T215" s="24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0" t="s">
        <v>141</v>
      </c>
      <c r="AU215" s="250" t="s">
        <v>81</v>
      </c>
      <c r="AV215" s="14" t="s">
        <v>81</v>
      </c>
      <c r="AW215" s="14" t="s">
        <v>33</v>
      </c>
      <c r="AX215" s="14" t="s">
        <v>72</v>
      </c>
      <c r="AY215" s="250" t="s">
        <v>132</v>
      </c>
    </row>
    <row r="216" s="14" customFormat="1">
      <c r="A216" s="14"/>
      <c r="B216" s="240"/>
      <c r="C216" s="241"/>
      <c r="D216" s="231" t="s">
        <v>141</v>
      </c>
      <c r="E216" s="242" t="s">
        <v>19</v>
      </c>
      <c r="F216" s="243" t="s">
        <v>307</v>
      </c>
      <c r="G216" s="241"/>
      <c r="H216" s="244">
        <v>1.1759999999999999</v>
      </c>
      <c r="I216" s="245"/>
      <c r="J216" s="241"/>
      <c r="K216" s="241"/>
      <c r="L216" s="246"/>
      <c r="M216" s="247"/>
      <c r="N216" s="248"/>
      <c r="O216" s="248"/>
      <c r="P216" s="248"/>
      <c r="Q216" s="248"/>
      <c r="R216" s="248"/>
      <c r="S216" s="248"/>
      <c r="T216" s="24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0" t="s">
        <v>141</v>
      </c>
      <c r="AU216" s="250" t="s">
        <v>81</v>
      </c>
      <c r="AV216" s="14" t="s">
        <v>81</v>
      </c>
      <c r="AW216" s="14" t="s">
        <v>33</v>
      </c>
      <c r="AX216" s="14" t="s">
        <v>72</v>
      </c>
      <c r="AY216" s="250" t="s">
        <v>132</v>
      </c>
    </row>
    <row r="217" s="15" customFormat="1">
      <c r="A217" s="15"/>
      <c r="B217" s="251"/>
      <c r="C217" s="252"/>
      <c r="D217" s="231" t="s">
        <v>141</v>
      </c>
      <c r="E217" s="253" t="s">
        <v>19</v>
      </c>
      <c r="F217" s="254" t="s">
        <v>166</v>
      </c>
      <c r="G217" s="252"/>
      <c r="H217" s="255">
        <v>23.979999999999997</v>
      </c>
      <c r="I217" s="256"/>
      <c r="J217" s="252"/>
      <c r="K217" s="252"/>
      <c r="L217" s="257"/>
      <c r="M217" s="258"/>
      <c r="N217" s="259"/>
      <c r="O217" s="259"/>
      <c r="P217" s="259"/>
      <c r="Q217" s="259"/>
      <c r="R217" s="259"/>
      <c r="S217" s="259"/>
      <c r="T217" s="26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1" t="s">
        <v>141</v>
      </c>
      <c r="AU217" s="261" t="s">
        <v>81</v>
      </c>
      <c r="AV217" s="15" t="s">
        <v>139</v>
      </c>
      <c r="AW217" s="15" t="s">
        <v>33</v>
      </c>
      <c r="AX217" s="15" t="s">
        <v>79</v>
      </c>
      <c r="AY217" s="261" t="s">
        <v>132</v>
      </c>
    </row>
    <row r="218" s="2" customFormat="1" ht="37.8" customHeight="1">
      <c r="A218" s="40"/>
      <c r="B218" s="41"/>
      <c r="C218" s="215" t="s">
        <v>308</v>
      </c>
      <c r="D218" s="215" t="s">
        <v>135</v>
      </c>
      <c r="E218" s="216" t="s">
        <v>309</v>
      </c>
      <c r="F218" s="217" t="s">
        <v>310</v>
      </c>
      <c r="G218" s="218" t="s">
        <v>151</v>
      </c>
      <c r="H218" s="219">
        <v>20.213000000000001</v>
      </c>
      <c r="I218" s="220"/>
      <c r="J218" s="221">
        <f>ROUND(I218*H218,2)</f>
        <v>0</v>
      </c>
      <c r="K218" s="222"/>
      <c r="L218" s="46"/>
      <c r="M218" s="223" t="s">
        <v>19</v>
      </c>
      <c r="N218" s="224" t="s">
        <v>43</v>
      </c>
      <c r="O218" s="86"/>
      <c r="P218" s="225">
        <f>O218*H218</f>
        <v>0</v>
      </c>
      <c r="Q218" s="225">
        <v>0</v>
      </c>
      <c r="R218" s="225">
        <f>Q218*H218</f>
        <v>0</v>
      </c>
      <c r="S218" s="225">
        <v>0.062</v>
      </c>
      <c r="T218" s="226">
        <f>S218*H218</f>
        <v>1.253206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27" t="s">
        <v>139</v>
      </c>
      <c r="AT218" s="227" t="s">
        <v>135</v>
      </c>
      <c r="AU218" s="227" t="s">
        <v>81</v>
      </c>
      <c r="AY218" s="19" t="s">
        <v>132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19" t="s">
        <v>79</v>
      </c>
      <c r="BK218" s="228">
        <f>ROUND(I218*H218,2)</f>
        <v>0</v>
      </c>
      <c r="BL218" s="19" t="s">
        <v>139</v>
      </c>
      <c r="BM218" s="227" t="s">
        <v>311</v>
      </c>
    </row>
    <row r="219" s="14" customFormat="1">
      <c r="A219" s="14"/>
      <c r="B219" s="240"/>
      <c r="C219" s="241"/>
      <c r="D219" s="231" t="s">
        <v>141</v>
      </c>
      <c r="E219" s="242" t="s">
        <v>19</v>
      </c>
      <c r="F219" s="243" t="s">
        <v>312</v>
      </c>
      <c r="G219" s="241"/>
      <c r="H219" s="244">
        <v>1.849</v>
      </c>
      <c r="I219" s="245"/>
      <c r="J219" s="241"/>
      <c r="K219" s="241"/>
      <c r="L219" s="246"/>
      <c r="M219" s="247"/>
      <c r="N219" s="248"/>
      <c r="O219" s="248"/>
      <c r="P219" s="248"/>
      <c r="Q219" s="248"/>
      <c r="R219" s="248"/>
      <c r="S219" s="248"/>
      <c r="T219" s="24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0" t="s">
        <v>141</v>
      </c>
      <c r="AU219" s="250" t="s">
        <v>81</v>
      </c>
      <c r="AV219" s="14" t="s">
        <v>81</v>
      </c>
      <c r="AW219" s="14" t="s">
        <v>33</v>
      </c>
      <c r="AX219" s="14" t="s">
        <v>72</v>
      </c>
      <c r="AY219" s="250" t="s">
        <v>132</v>
      </c>
    </row>
    <row r="220" s="14" customFormat="1">
      <c r="A220" s="14"/>
      <c r="B220" s="240"/>
      <c r="C220" s="241"/>
      <c r="D220" s="231" t="s">
        <v>141</v>
      </c>
      <c r="E220" s="242" t="s">
        <v>19</v>
      </c>
      <c r="F220" s="243" t="s">
        <v>313</v>
      </c>
      <c r="G220" s="241"/>
      <c r="H220" s="244">
        <v>2.75</v>
      </c>
      <c r="I220" s="245"/>
      <c r="J220" s="241"/>
      <c r="K220" s="241"/>
      <c r="L220" s="246"/>
      <c r="M220" s="247"/>
      <c r="N220" s="248"/>
      <c r="O220" s="248"/>
      <c r="P220" s="248"/>
      <c r="Q220" s="248"/>
      <c r="R220" s="248"/>
      <c r="S220" s="248"/>
      <c r="T220" s="24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50" t="s">
        <v>141</v>
      </c>
      <c r="AU220" s="250" t="s">
        <v>81</v>
      </c>
      <c r="AV220" s="14" t="s">
        <v>81</v>
      </c>
      <c r="AW220" s="14" t="s">
        <v>33</v>
      </c>
      <c r="AX220" s="14" t="s">
        <v>72</v>
      </c>
      <c r="AY220" s="250" t="s">
        <v>132</v>
      </c>
    </row>
    <row r="221" s="14" customFormat="1">
      <c r="A221" s="14"/>
      <c r="B221" s="240"/>
      <c r="C221" s="241"/>
      <c r="D221" s="231" t="s">
        <v>141</v>
      </c>
      <c r="E221" s="242" t="s">
        <v>19</v>
      </c>
      <c r="F221" s="243" t="s">
        <v>314</v>
      </c>
      <c r="G221" s="241"/>
      <c r="H221" s="244">
        <v>12.635999999999999</v>
      </c>
      <c r="I221" s="245"/>
      <c r="J221" s="241"/>
      <c r="K221" s="241"/>
      <c r="L221" s="246"/>
      <c r="M221" s="247"/>
      <c r="N221" s="248"/>
      <c r="O221" s="248"/>
      <c r="P221" s="248"/>
      <c r="Q221" s="248"/>
      <c r="R221" s="248"/>
      <c r="S221" s="248"/>
      <c r="T221" s="24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0" t="s">
        <v>141</v>
      </c>
      <c r="AU221" s="250" t="s">
        <v>81</v>
      </c>
      <c r="AV221" s="14" t="s">
        <v>81</v>
      </c>
      <c r="AW221" s="14" t="s">
        <v>33</v>
      </c>
      <c r="AX221" s="14" t="s">
        <v>72</v>
      </c>
      <c r="AY221" s="250" t="s">
        <v>132</v>
      </c>
    </row>
    <row r="222" s="14" customFormat="1">
      <c r="A222" s="14"/>
      <c r="B222" s="240"/>
      <c r="C222" s="241"/>
      <c r="D222" s="231" t="s">
        <v>141</v>
      </c>
      <c r="E222" s="242" t="s">
        <v>19</v>
      </c>
      <c r="F222" s="243" t="s">
        <v>315</v>
      </c>
      <c r="G222" s="241"/>
      <c r="H222" s="244">
        <v>1.3460000000000001</v>
      </c>
      <c r="I222" s="245"/>
      <c r="J222" s="241"/>
      <c r="K222" s="241"/>
      <c r="L222" s="246"/>
      <c r="M222" s="247"/>
      <c r="N222" s="248"/>
      <c r="O222" s="248"/>
      <c r="P222" s="248"/>
      <c r="Q222" s="248"/>
      <c r="R222" s="248"/>
      <c r="S222" s="248"/>
      <c r="T222" s="24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0" t="s">
        <v>141</v>
      </c>
      <c r="AU222" s="250" t="s">
        <v>81</v>
      </c>
      <c r="AV222" s="14" t="s">
        <v>81</v>
      </c>
      <c r="AW222" s="14" t="s">
        <v>33</v>
      </c>
      <c r="AX222" s="14" t="s">
        <v>72</v>
      </c>
      <c r="AY222" s="250" t="s">
        <v>132</v>
      </c>
    </row>
    <row r="223" s="14" customFormat="1">
      <c r="A223" s="14"/>
      <c r="B223" s="240"/>
      <c r="C223" s="241"/>
      <c r="D223" s="231" t="s">
        <v>141</v>
      </c>
      <c r="E223" s="242" t="s">
        <v>19</v>
      </c>
      <c r="F223" s="243" t="s">
        <v>316</v>
      </c>
      <c r="G223" s="241"/>
      <c r="H223" s="244">
        <v>1.6319999999999999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0" t="s">
        <v>141</v>
      </c>
      <c r="AU223" s="250" t="s">
        <v>81</v>
      </c>
      <c r="AV223" s="14" t="s">
        <v>81</v>
      </c>
      <c r="AW223" s="14" t="s">
        <v>33</v>
      </c>
      <c r="AX223" s="14" t="s">
        <v>72</v>
      </c>
      <c r="AY223" s="250" t="s">
        <v>132</v>
      </c>
    </row>
    <row r="224" s="15" customFormat="1">
      <c r="A224" s="15"/>
      <c r="B224" s="251"/>
      <c r="C224" s="252"/>
      <c r="D224" s="231" t="s">
        <v>141</v>
      </c>
      <c r="E224" s="253" t="s">
        <v>19</v>
      </c>
      <c r="F224" s="254" t="s">
        <v>166</v>
      </c>
      <c r="G224" s="252"/>
      <c r="H224" s="255">
        <v>20.213000000000001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1" t="s">
        <v>141</v>
      </c>
      <c r="AU224" s="261" t="s">
        <v>81</v>
      </c>
      <c r="AV224" s="15" t="s">
        <v>139</v>
      </c>
      <c r="AW224" s="15" t="s">
        <v>33</v>
      </c>
      <c r="AX224" s="15" t="s">
        <v>79</v>
      </c>
      <c r="AY224" s="261" t="s">
        <v>132</v>
      </c>
    </row>
    <row r="225" s="2" customFormat="1" ht="37.8" customHeight="1">
      <c r="A225" s="40"/>
      <c r="B225" s="41"/>
      <c r="C225" s="215" t="s">
        <v>317</v>
      </c>
      <c r="D225" s="215" t="s">
        <v>135</v>
      </c>
      <c r="E225" s="216" t="s">
        <v>318</v>
      </c>
      <c r="F225" s="217" t="s">
        <v>319</v>
      </c>
      <c r="G225" s="218" t="s">
        <v>151</v>
      </c>
      <c r="H225" s="219">
        <v>98.784000000000006</v>
      </c>
      <c r="I225" s="220"/>
      <c r="J225" s="221">
        <f>ROUND(I225*H225,2)</f>
        <v>0</v>
      </c>
      <c r="K225" s="222"/>
      <c r="L225" s="46"/>
      <c r="M225" s="223" t="s">
        <v>19</v>
      </c>
      <c r="N225" s="224" t="s">
        <v>43</v>
      </c>
      <c r="O225" s="86"/>
      <c r="P225" s="225">
        <f>O225*H225</f>
        <v>0</v>
      </c>
      <c r="Q225" s="225">
        <v>0</v>
      </c>
      <c r="R225" s="225">
        <f>Q225*H225</f>
        <v>0</v>
      </c>
      <c r="S225" s="225">
        <v>0.053999999999999999</v>
      </c>
      <c r="T225" s="226">
        <f>S225*H225</f>
        <v>5.3343360000000004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27" t="s">
        <v>139</v>
      </c>
      <c r="AT225" s="227" t="s">
        <v>135</v>
      </c>
      <c r="AU225" s="227" t="s">
        <v>81</v>
      </c>
      <c r="AY225" s="19" t="s">
        <v>132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19" t="s">
        <v>79</v>
      </c>
      <c r="BK225" s="228">
        <f>ROUND(I225*H225,2)</f>
        <v>0</v>
      </c>
      <c r="BL225" s="19" t="s">
        <v>139</v>
      </c>
      <c r="BM225" s="227" t="s">
        <v>320</v>
      </c>
    </row>
    <row r="226" s="14" customFormat="1">
      <c r="A226" s="14"/>
      <c r="B226" s="240"/>
      <c r="C226" s="241"/>
      <c r="D226" s="231" t="s">
        <v>141</v>
      </c>
      <c r="E226" s="242" t="s">
        <v>19</v>
      </c>
      <c r="F226" s="243" t="s">
        <v>321</v>
      </c>
      <c r="G226" s="241"/>
      <c r="H226" s="244">
        <v>94.079999999999998</v>
      </c>
      <c r="I226" s="245"/>
      <c r="J226" s="241"/>
      <c r="K226" s="241"/>
      <c r="L226" s="246"/>
      <c r="M226" s="247"/>
      <c r="N226" s="248"/>
      <c r="O226" s="248"/>
      <c r="P226" s="248"/>
      <c r="Q226" s="248"/>
      <c r="R226" s="248"/>
      <c r="S226" s="248"/>
      <c r="T226" s="24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50" t="s">
        <v>141</v>
      </c>
      <c r="AU226" s="250" t="s">
        <v>81</v>
      </c>
      <c r="AV226" s="14" t="s">
        <v>81</v>
      </c>
      <c r="AW226" s="14" t="s">
        <v>33</v>
      </c>
      <c r="AX226" s="14" t="s">
        <v>72</v>
      </c>
      <c r="AY226" s="250" t="s">
        <v>132</v>
      </c>
    </row>
    <row r="227" s="14" customFormat="1">
      <c r="A227" s="14"/>
      <c r="B227" s="240"/>
      <c r="C227" s="241"/>
      <c r="D227" s="231" t="s">
        <v>141</v>
      </c>
      <c r="E227" s="242" t="s">
        <v>19</v>
      </c>
      <c r="F227" s="243" t="s">
        <v>322</v>
      </c>
      <c r="G227" s="241"/>
      <c r="H227" s="244">
        <v>4.7039999999999997</v>
      </c>
      <c r="I227" s="245"/>
      <c r="J227" s="241"/>
      <c r="K227" s="241"/>
      <c r="L227" s="246"/>
      <c r="M227" s="247"/>
      <c r="N227" s="248"/>
      <c r="O227" s="248"/>
      <c r="P227" s="248"/>
      <c r="Q227" s="248"/>
      <c r="R227" s="248"/>
      <c r="S227" s="248"/>
      <c r="T227" s="24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0" t="s">
        <v>141</v>
      </c>
      <c r="AU227" s="250" t="s">
        <v>81</v>
      </c>
      <c r="AV227" s="14" t="s">
        <v>81</v>
      </c>
      <c r="AW227" s="14" t="s">
        <v>33</v>
      </c>
      <c r="AX227" s="14" t="s">
        <v>72</v>
      </c>
      <c r="AY227" s="250" t="s">
        <v>132</v>
      </c>
    </row>
    <row r="228" s="15" customFormat="1">
      <c r="A228" s="15"/>
      <c r="B228" s="251"/>
      <c r="C228" s="252"/>
      <c r="D228" s="231" t="s">
        <v>141</v>
      </c>
      <c r="E228" s="253" t="s">
        <v>19</v>
      </c>
      <c r="F228" s="254" t="s">
        <v>166</v>
      </c>
      <c r="G228" s="252"/>
      <c r="H228" s="255">
        <v>98.783999999999992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1" t="s">
        <v>141</v>
      </c>
      <c r="AU228" s="261" t="s">
        <v>81</v>
      </c>
      <c r="AV228" s="15" t="s">
        <v>139</v>
      </c>
      <c r="AW228" s="15" t="s">
        <v>33</v>
      </c>
      <c r="AX228" s="15" t="s">
        <v>79</v>
      </c>
      <c r="AY228" s="261" t="s">
        <v>132</v>
      </c>
    </row>
    <row r="229" s="2" customFormat="1" ht="37.8" customHeight="1">
      <c r="A229" s="40"/>
      <c r="B229" s="41"/>
      <c r="C229" s="215" t="s">
        <v>323</v>
      </c>
      <c r="D229" s="215" t="s">
        <v>135</v>
      </c>
      <c r="E229" s="216" t="s">
        <v>324</v>
      </c>
      <c r="F229" s="217" t="s">
        <v>325</v>
      </c>
      <c r="G229" s="218" t="s">
        <v>151</v>
      </c>
      <c r="H229" s="219">
        <v>3.2080000000000002</v>
      </c>
      <c r="I229" s="220"/>
      <c r="J229" s="221">
        <f>ROUND(I229*H229,2)</f>
        <v>0</v>
      </c>
      <c r="K229" s="222"/>
      <c r="L229" s="46"/>
      <c r="M229" s="223" t="s">
        <v>19</v>
      </c>
      <c r="N229" s="224" t="s">
        <v>43</v>
      </c>
      <c r="O229" s="86"/>
      <c r="P229" s="225">
        <f>O229*H229</f>
        <v>0</v>
      </c>
      <c r="Q229" s="225">
        <v>0</v>
      </c>
      <c r="R229" s="225">
        <f>Q229*H229</f>
        <v>0</v>
      </c>
      <c r="S229" s="225">
        <v>0.087999999999999995</v>
      </c>
      <c r="T229" s="226">
        <f>S229*H229</f>
        <v>0.282304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27" t="s">
        <v>139</v>
      </c>
      <c r="AT229" s="227" t="s">
        <v>135</v>
      </c>
      <c r="AU229" s="227" t="s">
        <v>81</v>
      </c>
      <c r="AY229" s="19" t="s">
        <v>132</v>
      </c>
      <c r="BE229" s="228">
        <f>IF(N229="základní",J229,0)</f>
        <v>0</v>
      </c>
      <c r="BF229" s="228">
        <f>IF(N229="snížená",J229,0)</f>
        <v>0</v>
      </c>
      <c r="BG229" s="228">
        <f>IF(N229="zákl. přenesená",J229,0)</f>
        <v>0</v>
      </c>
      <c r="BH229" s="228">
        <f>IF(N229="sníž. přenesená",J229,0)</f>
        <v>0</v>
      </c>
      <c r="BI229" s="228">
        <f>IF(N229="nulová",J229,0)</f>
        <v>0</v>
      </c>
      <c r="BJ229" s="19" t="s">
        <v>79</v>
      </c>
      <c r="BK229" s="228">
        <f>ROUND(I229*H229,2)</f>
        <v>0</v>
      </c>
      <c r="BL229" s="19" t="s">
        <v>139</v>
      </c>
      <c r="BM229" s="227" t="s">
        <v>326</v>
      </c>
    </row>
    <row r="230" s="14" customFormat="1">
      <c r="A230" s="14"/>
      <c r="B230" s="240"/>
      <c r="C230" s="241"/>
      <c r="D230" s="231" t="s">
        <v>141</v>
      </c>
      <c r="E230" s="242" t="s">
        <v>19</v>
      </c>
      <c r="F230" s="243" t="s">
        <v>327</v>
      </c>
      <c r="G230" s="241"/>
      <c r="H230" s="244">
        <v>1.6319999999999999</v>
      </c>
      <c r="I230" s="245"/>
      <c r="J230" s="241"/>
      <c r="K230" s="241"/>
      <c r="L230" s="246"/>
      <c r="M230" s="247"/>
      <c r="N230" s="248"/>
      <c r="O230" s="248"/>
      <c r="P230" s="248"/>
      <c r="Q230" s="248"/>
      <c r="R230" s="248"/>
      <c r="S230" s="248"/>
      <c r="T230" s="24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0" t="s">
        <v>141</v>
      </c>
      <c r="AU230" s="250" t="s">
        <v>81</v>
      </c>
      <c r="AV230" s="14" t="s">
        <v>81</v>
      </c>
      <c r="AW230" s="14" t="s">
        <v>33</v>
      </c>
      <c r="AX230" s="14" t="s">
        <v>72</v>
      </c>
      <c r="AY230" s="250" t="s">
        <v>132</v>
      </c>
    </row>
    <row r="231" s="14" customFormat="1">
      <c r="A231" s="14"/>
      <c r="B231" s="240"/>
      <c r="C231" s="241"/>
      <c r="D231" s="231" t="s">
        <v>141</v>
      </c>
      <c r="E231" s="242" t="s">
        <v>19</v>
      </c>
      <c r="F231" s="243" t="s">
        <v>328</v>
      </c>
      <c r="G231" s="241"/>
      <c r="H231" s="244">
        <v>1.5760000000000001</v>
      </c>
      <c r="I231" s="245"/>
      <c r="J231" s="241"/>
      <c r="K231" s="241"/>
      <c r="L231" s="246"/>
      <c r="M231" s="247"/>
      <c r="N231" s="248"/>
      <c r="O231" s="248"/>
      <c r="P231" s="248"/>
      <c r="Q231" s="248"/>
      <c r="R231" s="248"/>
      <c r="S231" s="248"/>
      <c r="T231" s="24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50" t="s">
        <v>141</v>
      </c>
      <c r="AU231" s="250" t="s">
        <v>81</v>
      </c>
      <c r="AV231" s="14" t="s">
        <v>81</v>
      </c>
      <c r="AW231" s="14" t="s">
        <v>33</v>
      </c>
      <c r="AX231" s="14" t="s">
        <v>72</v>
      </c>
      <c r="AY231" s="250" t="s">
        <v>132</v>
      </c>
    </row>
    <row r="232" s="15" customFormat="1">
      <c r="A232" s="15"/>
      <c r="B232" s="251"/>
      <c r="C232" s="252"/>
      <c r="D232" s="231" t="s">
        <v>141</v>
      </c>
      <c r="E232" s="253" t="s">
        <v>19</v>
      </c>
      <c r="F232" s="254" t="s">
        <v>166</v>
      </c>
      <c r="G232" s="252"/>
      <c r="H232" s="255">
        <v>3.2080000000000002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61" t="s">
        <v>141</v>
      </c>
      <c r="AU232" s="261" t="s">
        <v>81</v>
      </c>
      <c r="AV232" s="15" t="s">
        <v>139</v>
      </c>
      <c r="AW232" s="15" t="s">
        <v>33</v>
      </c>
      <c r="AX232" s="15" t="s">
        <v>79</v>
      </c>
      <c r="AY232" s="261" t="s">
        <v>132</v>
      </c>
    </row>
    <row r="233" s="2" customFormat="1" ht="37.8" customHeight="1">
      <c r="A233" s="40"/>
      <c r="B233" s="41"/>
      <c r="C233" s="215" t="s">
        <v>329</v>
      </c>
      <c r="D233" s="215" t="s">
        <v>135</v>
      </c>
      <c r="E233" s="216" t="s">
        <v>330</v>
      </c>
      <c r="F233" s="217" t="s">
        <v>331</v>
      </c>
      <c r="G233" s="218" t="s">
        <v>151</v>
      </c>
      <c r="H233" s="219">
        <v>3.4390000000000001</v>
      </c>
      <c r="I233" s="220"/>
      <c r="J233" s="221">
        <f>ROUND(I233*H233,2)</f>
        <v>0</v>
      </c>
      <c r="K233" s="222"/>
      <c r="L233" s="46"/>
      <c r="M233" s="223" t="s">
        <v>19</v>
      </c>
      <c r="N233" s="224" t="s">
        <v>43</v>
      </c>
      <c r="O233" s="86"/>
      <c r="P233" s="225">
        <f>O233*H233</f>
        <v>0</v>
      </c>
      <c r="Q233" s="225">
        <v>0</v>
      </c>
      <c r="R233" s="225">
        <f>Q233*H233</f>
        <v>0</v>
      </c>
      <c r="S233" s="225">
        <v>0.067000000000000004</v>
      </c>
      <c r="T233" s="226">
        <f>S233*H233</f>
        <v>0.23041300000000001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27" t="s">
        <v>139</v>
      </c>
      <c r="AT233" s="227" t="s">
        <v>135</v>
      </c>
      <c r="AU233" s="227" t="s">
        <v>81</v>
      </c>
      <c r="AY233" s="19" t="s">
        <v>132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19" t="s">
        <v>79</v>
      </c>
      <c r="BK233" s="228">
        <f>ROUND(I233*H233,2)</f>
        <v>0</v>
      </c>
      <c r="BL233" s="19" t="s">
        <v>139</v>
      </c>
      <c r="BM233" s="227" t="s">
        <v>332</v>
      </c>
    </row>
    <row r="234" s="14" customFormat="1">
      <c r="A234" s="14"/>
      <c r="B234" s="240"/>
      <c r="C234" s="241"/>
      <c r="D234" s="231" t="s">
        <v>141</v>
      </c>
      <c r="E234" s="242" t="s">
        <v>19</v>
      </c>
      <c r="F234" s="243" t="s">
        <v>333</v>
      </c>
      <c r="G234" s="241"/>
      <c r="H234" s="244">
        <v>3.4390000000000001</v>
      </c>
      <c r="I234" s="245"/>
      <c r="J234" s="241"/>
      <c r="K234" s="241"/>
      <c r="L234" s="246"/>
      <c r="M234" s="247"/>
      <c r="N234" s="248"/>
      <c r="O234" s="248"/>
      <c r="P234" s="248"/>
      <c r="Q234" s="248"/>
      <c r="R234" s="248"/>
      <c r="S234" s="248"/>
      <c r="T234" s="24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0" t="s">
        <v>141</v>
      </c>
      <c r="AU234" s="250" t="s">
        <v>81</v>
      </c>
      <c r="AV234" s="14" t="s">
        <v>81</v>
      </c>
      <c r="AW234" s="14" t="s">
        <v>33</v>
      </c>
      <c r="AX234" s="14" t="s">
        <v>79</v>
      </c>
      <c r="AY234" s="250" t="s">
        <v>132</v>
      </c>
    </row>
    <row r="235" s="2" customFormat="1" ht="37.8" customHeight="1">
      <c r="A235" s="40"/>
      <c r="B235" s="41"/>
      <c r="C235" s="215" t="s">
        <v>334</v>
      </c>
      <c r="D235" s="215" t="s">
        <v>135</v>
      </c>
      <c r="E235" s="216" t="s">
        <v>335</v>
      </c>
      <c r="F235" s="217" t="s">
        <v>336</v>
      </c>
      <c r="G235" s="218" t="s">
        <v>151</v>
      </c>
      <c r="H235" s="219">
        <v>1.5760000000000001</v>
      </c>
      <c r="I235" s="220"/>
      <c r="J235" s="221">
        <f>ROUND(I235*H235,2)</f>
        <v>0</v>
      </c>
      <c r="K235" s="222"/>
      <c r="L235" s="46"/>
      <c r="M235" s="223" t="s">
        <v>19</v>
      </c>
      <c r="N235" s="224" t="s">
        <v>43</v>
      </c>
      <c r="O235" s="86"/>
      <c r="P235" s="225">
        <f>O235*H235</f>
        <v>0</v>
      </c>
      <c r="Q235" s="225">
        <v>0</v>
      </c>
      <c r="R235" s="225">
        <f>Q235*H235</f>
        <v>0</v>
      </c>
      <c r="S235" s="225">
        <v>0.075999999999999998</v>
      </c>
      <c r="T235" s="226">
        <f>S235*H235</f>
        <v>0.11977600000000001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27" t="s">
        <v>139</v>
      </c>
      <c r="AT235" s="227" t="s">
        <v>135</v>
      </c>
      <c r="AU235" s="227" t="s">
        <v>81</v>
      </c>
      <c r="AY235" s="19" t="s">
        <v>132</v>
      </c>
      <c r="BE235" s="228">
        <f>IF(N235="základní",J235,0)</f>
        <v>0</v>
      </c>
      <c r="BF235" s="228">
        <f>IF(N235="snížená",J235,0)</f>
        <v>0</v>
      </c>
      <c r="BG235" s="228">
        <f>IF(N235="zákl. přenesená",J235,0)</f>
        <v>0</v>
      </c>
      <c r="BH235" s="228">
        <f>IF(N235="sníž. přenesená",J235,0)</f>
        <v>0</v>
      </c>
      <c r="BI235" s="228">
        <f>IF(N235="nulová",J235,0)</f>
        <v>0</v>
      </c>
      <c r="BJ235" s="19" t="s">
        <v>79</v>
      </c>
      <c r="BK235" s="228">
        <f>ROUND(I235*H235,2)</f>
        <v>0</v>
      </c>
      <c r="BL235" s="19" t="s">
        <v>139</v>
      </c>
      <c r="BM235" s="227" t="s">
        <v>337</v>
      </c>
    </row>
    <row r="236" s="14" customFormat="1">
      <c r="A236" s="14"/>
      <c r="B236" s="240"/>
      <c r="C236" s="241"/>
      <c r="D236" s="231" t="s">
        <v>141</v>
      </c>
      <c r="E236" s="242" t="s">
        <v>19</v>
      </c>
      <c r="F236" s="243" t="s">
        <v>328</v>
      </c>
      <c r="G236" s="241"/>
      <c r="H236" s="244">
        <v>1.5760000000000001</v>
      </c>
      <c r="I236" s="245"/>
      <c r="J236" s="241"/>
      <c r="K236" s="241"/>
      <c r="L236" s="246"/>
      <c r="M236" s="247"/>
      <c r="N236" s="248"/>
      <c r="O236" s="248"/>
      <c r="P236" s="248"/>
      <c r="Q236" s="248"/>
      <c r="R236" s="248"/>
      <c r="S236" s="248"/>
      <c r="T236" s="24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0" t="s">
        <v>141</v>
      </c>
      <c r="AU236" s="250" t="s">
        <v>81</v>
      </c>
      <c r="AV236" s="14" t="s">
        <v>81</v>
      </c>
      <c r="AW236" s="14" t="s">
        <v>33</v>
      </c>
      <c r="AX236" s="14" t="s">
        <v>79</v>
      </c>
      <c r="AY236" s="250" t="s">
        <v>132</v>
      </c>
    </row>
    <row r="237" s="2" customFormat="1" ht="49.05" customHeight="1">
      <c r="A237" s="40"/>
      <c r="B237" s="41"/>
      <c r="C237" s="215" t="s">
        <v>338</v>
      </c>
      <c r="D237" s="215" t="s">
        <v>135</v>
      </c>
      <c r="E237" s="216" t="s">
        <v>339</v>
      </c>
      <c r="F237" s="217" t="s">
        <v>340</v>
      </c>
      <c r="G237" s="218" t="s">
        <v>151</v>
      </c>
      <c r="H237" s="219">
        <v>4.4400000000000004</v>
      </c>
      <c r="I237" s="220"/>
      <c r="J237" s="221">
        <f>ROUND(I237*H237,2)</f>
        <v>0</v>
      </c>
      <c r="K237" s="222"/>
      <c r="L237" s="46"/>
      <c r="M237" s="223" t="s">
        <v>19</v>
      </c>
      <c r="N237" s="224" t="s">
        <v>43</v>
      </c>
      <c r="O237" s="86"/>
      <c r="P237" s="225">
        <f>O237*H237</f>
        <v>0</v>
      </c>
      <c r="Q237" s="225">
        <v>0</v>
      </c>
      <c r="R237" s="225">
        <f>Q237*H237</f>
        <v>0</v>
      </c>
      <c r="S237" s="225">
        <v>0.27000000000000002</v>
      </c>
      <c r="T237" s="226">
        <f>S237*H237</f>
        <v>1.1988000000000001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27" t="s">
        <v>139</v>
      </c>
      <c r="AT237" s="227" t="s">
        <v>135</v>
      </c>
      <c r="AU237" s="227" t="s">
        <v>81</v>
      </c>
      <c r="AY237" s="19" t="s">
        <v>132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19" t="s">
        <v>79</v>
      </c>
      <c r="BK237" s="228">
        <f>ROUND(I237*H237,2)</f>
        <v>0</v>
      </c>
      <c r="BL237" s="19" t="s">
        <v>139</v>
      </c>
      <c r="BM237" s="227" t="s">
        <v>341</v>
      </c>
    </row>
    <row r="238" s="13" customFormat="1">
      <c r="A238" s="13"/>
      <c r="B238" s="229"/>
      <c r="C238" s="230"/>
      <c r="D238" s="231" t="s">
        <v>141</v>
      </c>
      <c r="E238" s="232" t="s">
        <v>19</v>
      </c>
      <c r="F238" s="233" t="s">
        <v>342</v>
      </c>
      <c r="G238" s="230"/>
      <c r="H238" s="232" t="s">
        <v>19</v>
      </c>
      <c r="I238" s="234"/>
      <c r="J238" s="230"/>
      <c r="K238" s="230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141</v>
      </c>
      <c r="AU238" s="239" t="s">
        <v>81</v>
      </c>
      <c r="AV238" s="13" t="s">
        <v>79</v>
      </c>
      <c r="AW238" s="13" t="s">
        <v>33</v>
      </c>
      <c r="AX238" s="13" t="s">
        <v>72</v>
      </c>
      <c r="AY238" s="239" t="s">
        <v>132</v>
      </c>
    </row>
    <row r="239" s="14" customFormat="1">
      <c r="A239" s="14"/>
      <c r="B239" s="240"/>
      <c r="C239" s="241"/>
      <c r="D239" s="231" t="s">
        <v>141</v>
      </c>
      <c r="E239" s="242" t="s">
        <v>19</v>
      </c>
      <c r="F239" s="243" t="s">
        <v>343</v>
      </c>
      <c r="G239" s="241"/>
      <c r="H239" s="244">
        <v>2.2200000000000002</v>
      </c>
      <c r="I239" s="245"/>
      <c r="J239" s="241"/>
      <c r="K239" s="241"/>
      <c r="L239" s="246"/>
      <c r="M239" s="247"/>
      <c r="N239" s="248"/>
      <c r="O239" s="248"/>
      <c r="P239" s="248"/>
      <c r="Q239" s="248"/>
      <c r="R239" s="248"/>
      <c r="S239" s="248"/>
      <c r="T239" s="24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50" t="s">
        <v>141</v>
      </c>
      <c r="AU239" s="250" t="s">
        <v>81</v>
      </c>
      <c r="AV239" s="14" t="s">
        <v>81</v>
      </c>
      <c r="AW239" s="14" t="s">
        <v>33</v>
      </c>
      <c r="AX239" s="14" t="s">
        <v>72</v>
      </c>
      <c r="AY239" s="250" t="s">
        <v>132</v>
      </c>
    </row>
    <row r="240" s="14" customFormat="1">
      <c r="A240" s="14"/>
      <c r="B240" s="240"/>
      <c r="C240" s="241"/>
      <c r="D240" s="231" t="s">
        <v>141</v>
      </c>
      <c r="E240" s="242" t="s">
        <v>19</v>
      </c>
      <c r="F240" s="243" t="s">
        <v>344</v>
      </c>
      <c r="G240" s="241"/>
      <c r="H240" s="244">
        <v>2.2200000000000002</v>
      </c>
      <c r="I240" s="245"/>
      <c r="J240" s="241"/>
      <c r="K240" s="241"/>
      <c r="L240" s="246"/>
      <c r="M240" s="247"/>
      <c r="N240" s="248"/>
      <c r="O240" s="248"/>
      <c r="P240" s="248"/>
      <c r="Q240" s="248"/>
      <c r="R240" s="248"/>
      <c r="S240" s="248"/>
      <c r="T240" s="24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0" t="s">
        <v>141</v>
      </c>
      <c r="AU240" s="250" t="s">
        <v>81</v>
      </c>
      <c r="AV240" s="14" t="s">
        <v>81</v>
      </c>
      <c r="AW240" s="14" t="s">
        <v>33</v>
      </c>
      <c r="AX240" s="14" t="s">
        <v>72</v>
      </c>
      <c r="AY240" s="250" t="s">
        <v>132</v>
      </c>
    </row>
    <row r="241" s="15" customFormat="1">
      <c r="A241" s="15"/>
      <c r="B241" s="251"/>
      <c r="C241" s="252"/>
      <c r="D241" s="231" t="s">
        <v>141</v>
      </c>
      <c r="E241" s="253" t="s">
        <v>19</v>
      </c>
      <c r="F241" s="254" t="s">
        <v>166</v>
      </c>
      <c r="G241" s="252"/>
      <c r="H241" s="255">
        <v>4.4400000000000004</v>
      </c>
      <c r="I241" s="256"/>
      <c r="J241" s="252"/>
      <c r="K241" s="252"/>
      <c r="L241" s="257"/>
      <c r="M241" s="258"/>
      <c r="N241" s="259"/>
      <c r="O241" s="259"/>
      <c r="P241" s="259"/>
      <c r="Q241" s="259"/>
      <c r="R241" s="259"/>
      <c r="S241" s="259"/>
      <c r="T241" s="26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61" t="s">
        <v>141</v>
      </c>
      <c r="AU241" s="261" t="s">
        <v>81</v>
      </c>
      <c r="AV241" s="15" t="s">
        <v>139</v>
      </c>
      <c r="AW241" s="15" t="s">
        <v>33</v>
      </c>
      <c r="AX241" s="15" t="s">
        <v>79</v>
      </c>
      <c r="AY241" s="261" t="s">
        <v>132</v>
      </c>
    </row>
    <row r="242" s="2" customFormat="1" ht="49.05" customHeight="1">
      <c r="A242" s="40"/>
      <c r="B242" s="41"/>
      <c r="C242" s="215" t="s">
        <v>345</v>
      </c>
      <c r="D242" s="215" t="s">
        <v>135</v>
      </c>
      <c r="E242" s="216" t="s">
        <v>346</v>
      </c>
      <c r="F242" s="217" t="s">
        <v>347</v>
      </c>
      <c r="G242" s="218" t="s">
        <v>146</v>
      </c>
      <c r="H242" s="219">
        <v>1.026</v>
      </c>
      <c r="I242" s="220"/>
      <c r="J242" s="221">
        <f>ROUND(I242*H242,2)</f>
        <v>0</v>
      </c>
      <c r="K242" s="222"/>
      <c r="L242" s="46"/>
      <c r="M242" s="223" t="s">
        <v>19</v>
      </c>
      <c r="N242" s="224" t="s">
        <v>43</v>
      </c>
      <c r="O242" s="86"/>
      <c r="P242" s="225">
        <f>O242*H242</f>
        <v>0</v>
      </c>
      <c r="Q242" s="225">
        <v>0</v>
      </c>
      <c r="R242" s="225">
        <f>Q242*H242</f>
        <v>0</v>
      </c>
      <c r="S242" s="225">
        <v>1.8</v>
      </c>
      <c r="T242" s="226">
        <f>S242*H242</f>
        <v>1.8468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27" t="s">
        <v>139</v>
      </c>
      <c r="AT242" s="227" t="s">
        <v>135</v>
      </c>
      <c r="AU242" s="227" t="s">
        <v>81</v>
      </c>
      <c r="AY242" s="19" t="s">
        <v>132</v>
      </c>
      <c r="BE242" s="228">
        <f>IF(N242="základní",J242,0)</f>
        <v>0</v>
      </c>
      <c r="BF242" s="228">
        <f>IF(N242="snížená",J242,0)</f>
        <v>0</v>
      </c>
      <c r="BG242" s="228">
        <f>IF(N242="zákl. přenesená",J242,0)</f>
        <v>0</v>
      </c>
      <c r="BH242" s="228">
        <f>IF(N242="sníž. přenesená",J242,0)</f>
        <v>0</v>
      </c>
      <c r="BI242" s="228">
        <f>IF(N242="nulová",J242,0)</f>
        <v>0</v>
      </c>
      <c r="BJ242" s="19" t="s">
        <v>79</v>
      </c>
      <c r="BK242" s="228">
        <f>ROUND(I242*H242,2)</f>
        <v>0</v>
      </c>
      <c r="BL242" s="19" t="s">
        <v>139</v>
      </c>
      <c r="BM242" s="227" t="s">
        <v>348</v>
      </c>
    </row>
    <row r="243" s="13" customFormat="1">
      <c r="A243" s="13"/>
      <c r="B243" s="229"/>
      <c r="C243" s="230"/>
      <c r="D243" s="231" t="s">
        <v>141</v>
      </c>
      <c r="E243" s="232" t="s">
        <v>19</v>
      </c>
      <c r="F243" s="233" t="s">
        <v>342</v>
      </c>
      <c r="G243" s="230"/>
      <c r="H243" s="232" t="s">
        <v>19</v>
      </c>
      <c r="I243" s="234"/>
      <c r="J243" s="230"/>
      <c r="K243" s="230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141</v>
      </c>
      <c r="AU243" s="239" t="s">
        <v>81</v>
      </c>
      <c r="AV243" s="13" t="s">
        <v>79</v>
      </c>
      <c r="AW243" s="13" t="s">
        <v>33</v>
      </c>
      <c r="AX243" s="13" t="s">
        <v>72</v>
      </c>
      <c r="AY243" s="239" t="s">
        <v>132</v>
      </c>
    </row>
    <row r="244" s="14" customFormat="1">
      <c r="A244" s="14"/>
      <c r="B244" s="240"/>
      <c r="C244" s="241"/>
      <c r="D244" s="231" t="s">
        <v>141</v>
      </c>
      <c r="E244" s="242" t="s">
        <v>19</v>
      </c>
      <c r="F244" s="243" t="s">
        <v>349</v>
      </c>
      <c r="G244" s="241"/>
      <c r="H244" s="244">
        <v>1.026</v>
      </c>
      <c r="I244" s="245"/>
      <c r="J244" s="241"/>
      <c r="K244" s="241"/>
      <c r="L244" s="246"/>
      <c r="M244" s="247"/>
      <c r="N244" s="248"/>
      <c r="O244" s="248"/>
      <c r="P244" s="248"/>
      <c r="Q244" s="248"/>
      <c r="R244" s="248"/>
      <c r="S244" s="248"/>
      <c r="T244" s="24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0" t="s">
        <v>141</v>
      </c>
      <c r="AU244" s="250" t="s">
        <v>81</v>
      </c>
      <c r="AV244" s="14" t="s">
        <v>81</v>
      </c>
      <c r="AW244" s="14" t="s">
        <v>33</v>
      </c>
      <c r="AX244" s="14" t="s">
        <v>79</v>
      </c>
      <c r="AY244" s="250" t="s">
        <v>132</v>
      </c>
    </row>
    <row r="245" s="2" customFormat="1" ht="37.8" customHeight="1">
      <c r="A245" s="40"/>
      <c r="B245" s="41"/>
      <c r="C245" s="215" t="s">
        <v>350</v>
      </c>
      <c r="D245" s="215" t="s">
        <v>135</v>
      </c>
      <c r="E245" s="216" t="s">
        <v>351</v>
      </c>
      <c r="F245" s="217" t="s">
        <v>352</v>
      </c>
      <c r="G245" s="218" t="s">
        <v>189</v>
      </c>
      <c r="H245" s="219">
        <v>204.18000000000001</v>
      </c>
      <c r="I245" s="220"/>
      <c r="J245" s="221">
        <f>ROUND(I245*H245,2)</f>
        <v>0</v>
      </c>
      <c r="K245" s="222"/>
      <c r="L245" s="46"/>
      <c r="M245" s="223" t="s">
        <v>19</v>
      </c>
      <c r="N245" s="224" t="s">
        <v>43</v>
      </c>
      <c r="O245" s="86"/>
      <c r="P245" s="225">
        <f>O245*H245</f>
        <v>0</v>
      </c>
      <c r="Q245" s="225">
        <v>0</v>
      </c>
      <c r="R245" s="225">
        <f>Q245*H245</f>
        <v>0</v>
      </c>
      <c r="S245" s="225">
        <v>0.014999999999999999</v>
      </c>
      <c r="T245" s="226">
        <f>S245*H245</f>
        <v>3.0627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27" t="s">
        <v>139</v>
      </c>
      <c r="AT245" s="227" t="s">
        <v>135</v>
      </c>
      <c r="AU245" s="227" t="s">
        <v>81</v>
      </c>
      <c r="AY245" s="19" t="s">
        <v>132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19" t="s">
        <v>79</v>
      </c>
      <c r="BK245" s="228">
        <f>ROUND(I245*H245,2)</f>
        <v>0</v>
      </c>
      <c r="BL245" s="19" t="s">
        <v>139</v>
      </c>
      <c r="BM245" s="227" t="s">
        <v>353</v>
      </c>
    </row>
    <row r="246" s="13" customFormat="1">
      <c r="A246" s="13"/>
      <c r="B246" s="229"/>
      <c r="C246" s="230"/>
      <c r="D246" s="231" t="s">
        <v>141</v>
      </c>
      <c r="E246" s="232" t="s">
        <v>19</v>
      </c>
      <c r="F246" s="233" t="s">
        <v>354</v>
      </c>
      <c r="G246" s="230"/>
      <c r="H246" s="232" t="s">
        <v>19</v>
      </c>
      <c r="I246" s="234"/>
      <c r="J246" s="230"/>
      <c r="K246" s="230"/>
      <c r="L246" s="235"/>
      <c r="M246" s="236"/>
      <c r="N246" s="237"/>
      <c r="O246" s="237"/>
      <c r="P246" s="237"/>
      <c r="Q246" s="237"/>
      <c r="R246" s="237"/>
      <c r="S246" s="237"/>
      <c r="T246" s="238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9" t="s">
        <v>141</v>
      </c>
      <c r="AU246" s="239" t="s">
        <v>81</v>
      </c>
      <c r="AV246" s="13" t="s">
        <v>79</v>
      </c>
      <c r="AW246" s="13" t="s">
        <v>33</v>
      </c>
      <c r="AX246" s="13" t="s">
        <v>72</v>
      </c>
      <c r="AY246" s="239" t="s">
        <v>132</v>
      </c>
    </row>
    <row r="247" s="13" customFormat="1">
      <c r="A247" s="13"/>
      <c r="B247" s="229"/>
      <c r="C247" s="230"/>
      <c r="D247" s="231" t="s">
        <v>141</v>
      </c>
      <c r="E247" s="232" t="s">
        <v>19</v>
      </c>
      <c r="F247" s="233" t="s">
        <v>355</v>
      </c>
      <c r="G247" s="230"/>
      <c r="H247" s="232" t="s">
        <v>19</v>
      </c>
      <c r="I247" s="234"/>
      <c r="J247" s="230"/>
      <c r="K247" s="230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141</v>
      </c>
      <c r="AU247" s="239" t="s">
        <v>81</v>
      </c>
      <c r="AV247" s="13" t="s">
        <v>79</v>
      </c>
      <c r="AW247" s="13" t="s">
        <v>33</v>
      </c>
      <c r="AX247" s="13" t="s">
        <v>72</v>
      </c>
      <c r="AY247" s="239" t="s">
        <v>132</v>
      </c>
    </row>
    <row r="248" s="14" customFormat="1">
      <c r="A248" s="14"/>
      <c r="B248" s="240"/>
      <c r="C248" s="241"/>
      <c r="D248" s="231" t="s">
        <v>141</v>
      </c>
      <c r="E248" s="242" t="s">
        <v>19</v>
      </c>
      <c r="F248" s="243" t="s">
        <v>356</v>
      </c>
      <c r="G248" s="241"/>
      <c r="H248" s="244">
        <v>198.30000000000001</v>
      </c>
      <c r="I248" s="245"/>
      <c r="J248" s="241"/>
      <c r="K248" s="241"/>
      <c r="L248" s="246"/>
      <c r="M248" s="247"/>
      <c r="N248" s="248"/>
      <c r="O248" s="248"/>
      <c r="P248" s="248"/>
      <c r="Q248" s="248"/>
      <c r="R248" s="248"/>
      <c r="S248" s="248"/>
      <c r="T248" s="24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0" t="s">
        <v>141</v>
      </c>
      <c r="AU248" s="250" t="s">
        <v>81</v>
      </c>
      <c r="AV248" s="14" t="s">
        <v>81</v>
      </c>
      <c r="AW248" s="14" t="s">
        <v>33</v>
      </c>
      <c r="AX248" s="14" t="s">
        <v>72</v>
      </c>
      <c r="AY248" s="250" t="s">
        <v>132</v>
      </c>
    </row>
    <row r="249" s="14" customFormat="1">
      <c r="A249" s="14"/>
      <c r="B249" s="240"/>
      <c r="C249" s="241"/>
      <c r="D249" s="231" t="s">
        <v>141</v>
      </c>
      <c r="E249" s="242" t="s">
        <v>19</v>
      </c>
      <c r="F249" s="243" t="s">
        <v>357</v>
      </c>
      <c r="G249" s="241"/>
      <c r="H249" s="244">
        <v>5.8799999999999999</v>
      </c>
      <c r="I249" s="245"/>
      <c r="J249" s="241"/>
      <c r="K249" s="241"/>
      <c r="L249" s="246"/>
      <c r="M249" s="247"/>
      <c r="N249" s="248"/>
      <c r="O249" s="248"/>
      <c r="P249" s="248"/>
      <c r="Q249" s="248"/>
      <c r="R249" s="248"/>
      <c r="S249" s="248"/>
      <c r="T249" s="24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0" t="s">
        <v>141</v>
      </c>
      <c r="AU249" s="250" t="s">
        <v>81</v>
      </c>
      <c r="AV249" s="14" t="s">
        <v>81</v>
      </c>
      <c r="AW249" s="14" t="s">
        <v>33</v>
      </c>
      <c r="AX249" s="14" t="s">
        <v>72</v>
      </c>
      <c r="AY249" s="250" t="s">
        <v>132</v>
      </c>
    </row>
    <row r="250" s="15" customFormat="1">
      <c r="A250" s="15"/>
      <c r="B250" s="251"/>
      <c r="C250" s="252"/>
      <c r="D250" s="231" t="s">
        <v>141</v>
      </c>
      <c r="E250" s="253" t="s">
        <v>19</v>
      </c>
      <c r="F250" s="254" t="s">
        <v>166</v>
      </c>
      <c r="G250" s="252"/>
      <c r="H250" s="255">
        <v>204.18000000000001</v>
      </c>
      <c r="I250" s="256"/>
      <c r="J250" s="252"/>
      <c r="K250" s="252"/>
      <c r="L250" s="257"/>
      <c r="M250" s="258"/>
      <c r="N250" s="259"/>
      <c r="O250" s="259"/>
      <c r="P250" s="259"/>
      <c r="Q250" s="259"/>
      <c r="R250" s="259"/>
      <c r="S250" s="259"/>
      <c r="T250" s="260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1" t="s">
        <v>141</v>
      </c>
      <c r="AU250" s="261" t="s">
        <v>81</v>
      </c>
      <c r="AV250" s="15" t="s">
        <v>139</v>
      </c>
      <c r="AW250" s="15" t="s">
        <v>33</v>
      </c>
      <c r="AX250" s="15" t="s">
        <v>79</v>
      </c>
      <c r="AY250" s="261" t="s">
        <v>132</v>
      </c>
    </row>
    <row r="251" s="2" customFormat="1" ht="49.05" customHeight="1">
      <c r="A251" s="40"/>
      <c r="B251" s="41"/>
      <c r="C251" s="215" t="s">
        <v>358</v>
      </c>
      <c r="D251" s="215" t="s">
        <v>135</v>
      </c>
      <c r="E251" s="216" t="s">
        <v>359</v>
      </c>
      <c r="F251" s="217" t="s">
        <v>360</v>
      </c>
      <c r="G251" s="218" t="s">
        <v>189</v>
      </c>
      <c r="H251" s="219">
        <v>4.7999999999999998</v>
      </c>
      <c r="I251" s="220"/>
      <c r="J251" s="221">
        <f>ROUND(I251*H251,2)</f>
        <v>0</v>
      </c>
      <c r="K251" s="222"/>
      <c r="L251" s="46"/>
      <c r="M251" s="223" t="s">
        <v>19</v>
      </c>
      <c r="N251" s="224" t="s">
        <v>43</v>
      </c>
      <c r="O251" s="86"/>
      <c r="P251" s="225">
        <f>O251*H251</f>
        <v>0</v>
      </c>
      <c r="Q251" s="225">
        <v>0</v>
      </c>
      <c r="R251" s="225">
        <f>Q251*H251</f>
        <v>0</v>
      </c>
      <c r="S251" s="225">
        <v>0.042000000000000003</v>
      </c>
      <c r="T251" s="226">
        <f>S251*H251</f>
        <v>0.2016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27" t="s">
        <v>139</v>
      </c>
      <c r="AT251" s="227" t="s">
        <v>135</v>
      </c>
      <c r="AU251" s="227" t="s">
        <v>81</v>
      </c>
      <c r="AY251" s="19" t="s">
        <v>132</v>
      </c>
      <c r="BE251" s="228">
        <f>IF(N251="základní",J251,0)</f>
        <v>0</v>
      </c>
      <c r="BF251" s="228">
        <f>IF(N251="snížená",J251,0)</f>
        <v>0</v>
      </c>
      <c r="BG251" s="228">
        <f>IF(N251="zákl. přenesená",J251,0)</f>
        <v>0</v>
      </c>
      <c r="BH251" s="228">
        <f>IF(N251="sníž. přenesená",J251,0)</f>
        <v>0</v>
      </c>
      <c r="BI251" s="228">
        <f>IF(N251="nulová",J251,0)</f>
        <v>0</v>
      </c>
      <c r="BJ251" s="19" t="s">
        <v>79</v>
      </c>
      <c r="BK251" s="228">
        <f>ROUND(I251*H251,2)</f>
        <v>0</v>
      </c>
      <c r="BL251" s="19" t="s">
        <v>139</v>
      </c>
      <c r="BM251" s="227" t="s">
        <v>361</v>
      </c>
    </row>
    <row r="252" s="13" customFormat="1">
      <c r="A252" s="13"/>
      <c r="B252" s="229"/>
      <c r="C252" s="230"/>
      <c r="D252" s="231" t="s">
        <v>141</v>
      </c>
      <c r="E252" s="232" t="s">
        <v>19</v>
      </c>
      <c r="F252" s="233" t="s">
        <v>342</v>
      </c>
      <c r="G252" s="230"/>
      <c r="H252" s="232" t="s">
        <v>19</v>
      </c>
      <c r="I252" s="234"/>
      <c r="J252" s="230"/>
      <c r="K252" s="230"/>
      <c r="L252" s="235"/>
      <c r="M252" s="236"/>
      <c r="N252" s="237"/>
      <c r="O252" s="237"/>
      <c r="P252" s="237"/>
      <c r="Q252" s="237"/>
      <c r="R252" s="237"/>
      <c r="S252" s="237"/>
      <c r="T252" s="23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9" t="s">
        <v>141</v>
      </c>
      <c r="AU252" s="239" t="s">
        <v>81</v>
      </c>
      <c r="AV252" s="13" t="s">
        <v>79</v>
      </c>
      <c r="AW252" s="13" t="s">
        <v>33</v>
      </c>
      <c r="AX252" s="13" t="s">
        <v>72</v>
      </c>
      <c r="AY252" s="239" t="s">
        <v>132</v>
      </c>
    </row>
    <row r="253" s="14" customFormat="1">
      <c r="A253" s="14"/>
      <c r="B253" s="240"/>
      <c r="C253" s="241"/>
      <c r="D253" s="231" t="s">
        <v>141</v>
      </c>
      <c r="E253" s="242" t="s">
        <v>19</v>
      </c>
      <c r="F253" s="243" t="s">
        <v>362</v>
      </c>
      <c r="G253" s="241"/>
      <c r="H253" s="244">
        <v>4.7999999999999998</v>
      </c>
      <c r="I253" s="245"/>
      <c r="J253" s="241"/>
      <c r="K253" s="241"/>
      <c r="L253" s="246"/>
      <c r="M253" s="247"/>
      <c r="N253" s="248"/>
      <c r="O253" s="248"/>
      <c r="P253" s="248"/>
      <c r="Q253" s="248"/>
      <c r="R253" s="248"/>
      <c r="S253" s="248"/>
      <c r="T253" s="24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0" t="s">
        <v>141</v>
      </c>
      <c r="AU253" s="250" t="s">
        <v>81</v>
      </c>
      <c r="AV253" s="14" t="s">
        <v>81</v>
      </c>
      <c r="AW253" s="14" t="s">
        <v>33</v>
      </c>
      <c r="AX253" s="14" t="s">
        <v>79</v>
      </c>
      <c r="AY253" s="250" t="s">
        <v>132</v>
      </c>
    </row>
    <row r="254" s="12" customFormat="1" ht="22.8" customHeight="1">
      <c r="A254" s="12"/>
      <c r="B254" s="199"/>
      <c r="C254" s="200"/>
      <c r="D254" s="201" t="s">
        <v>71</v>
      </c>
      <c r="E254" s="213" t="s">
        <v>363</v>
      </c>
      <c r="F254" s="213" t="s">
        <v>364</v>
      </c>
      <c r="G254" s="200"/>
      <c r="H254" s="200"/>
      <c r="I254" s="203"/>
      <c r="J254" s="214">
        <f>BK254</f>
        <v>0</v>
      </c>
      <c r="K254" s="200"/>
      <c r="L254" s="205"/>
      <c r="M254" s="206"/>
      <c r="N254" s="207"/>
      <c r="O254" s="207"/>
      <c r="P254" s="208">
        <f>SUM(P255:P259)</f>
        <v>0</v>
      </c>
      <c r="Q254" s="207"/>
      <c r="R254" s="208">
        <f>SUM(R255:R259)</f>
        <v>0</v>
      </c>
      <c r="S254" s="207"/>
      <c r="T254" s="209">
        <f>SUM(T255:T259)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0" t="s">
        <v>79</v>
      </c>
      <c r="AT254" s="211" t="s">
        <v>71</v>
      </c>
      <c r="AU254" s="211" t="s">
        <v>79</v>
      </c>
      <c r="AY254" s="210" t="s">
        <v>132</v>
      </c>
      <c r="BK254" s="212">
        <f>SUM(BK255:BK259)</f>
        <v>0</v>
      </c>
    </row>
    <row r="255" s="2" customFormat="1" ht="37.8" customHeight="1">
      <c r="A255" s="40"/>
      <c r="B255" s="41"/>
      <c r="C255" s="215" t="s">
        <v>365</v>
      </c>
      <c r="D255" s="215" t="s">
        <v>135</v>
      </c>
      <c r="E255" s="216" t="s">
        <v>366</v>
      </c>
      <c r="F255" s="217" t="s">
        <v>367</v>
      </c>
      <c r="G255" s="218" t="s">
        <v>177</v>
      </c>
      <c r="H255" s="219">
        <v>17.486000000000001</v>
      </c>
      <c r="I255" s="220"/>
      <c r="J255" s="221">
        <f>ROUND(I255*H255,2)</f>
        <v>0</v>
      </c>
      <c r="K255" s="222"/>
      <c r="L255" s="46"/>
      <c r="M255" s="223" t="s">
        <v>19</v>
      </c>
      <c r="N255" s="224" t="s">
        <v>43</v>
      </c>
      <c r="O255" s="86"/>
      <c r="P255" s="225">
        <f>O255*H255</f>
        <v>0</v>
      </c>
      <c r="Q255" s="225">
        <v>0</v>
      </c>
      <c r="R255" s="225">
        <f>Q255*H255</f>
        <v>0</v>
      </c>
      <c r="S255" s="225">
        <v>0</v>
      </c>
      <c r="T255" s="226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27" t="s">
        <v>139</v>
      </c>
      <c r="AT255" s="227" t="s">
        <v>135</v>
      </c>
      <c r="AU255" s="227" t="s">
        <v>81</v>
      </c>
      <c r="AY255" s="19" t="s">
        <v>132</v>
      </c>
      <c r="BE255" s="228">
        <f>IF(N255="základní",J255,0)</f>
        <v>0</v>
      </c>
      <c r="BF255" s="228">
        <f>IF(N255="snížená",J255,0)</f>
        <v>0</v>
      </c>
      <c r="BG255" s="228">
        <f>IF(N255="zákl. přenesená",J255,0)</f>
        <v>0</v>
      </c>
      <c r="BH255" s="228">
        <f>IF(N255="sníž. přenesená",J255,0)</f>
        <v>0</v>
      </c>
      <c r="BI255" s="228">
        <f>IF(N255="nulová",J255,0)</f>
        <v>0</v>
      </c>
      <c r="BJ255" s="19" t="s">
        <v>79</v>
      </c>
      <c r="BK255" s="228">
        <f>ROUND(I255*H255,2)</f>
        <v>0</v>
      </c>
      <c r="BL255" s="19" t="s">
        <v>139</v>
      </c>
      <c r="BM255" s="227" t="s">
        <v>368</v>
      </c>
    </row>
    <row r="256" s="2" customFormat="1" ht="24.15" customHeight="1">
      <c r="A256" s="40"/>
      <c r="B256" s="41"/>
      <c r="C256" s="215" t="s">
        <v>369</v>
      </c>
      <c r="D256" s="215" t="s">
        <v>135</v>
      </c>
      <c r="E256" s="216" t="s">
        <v>370</v>
      </c>
      <c r="F256" s="217" t="s">
        <v>371</v>
      </c>
      <c r="G256" s="218" t="s">
        <v>177</v>
      </c>
      <c r="H256" s="219">
        <v>17.486000000000001</v>
      </c>
      <c r="I256" s="220"/>
      <c r="J256" s="221">
        <f>ROUND(I256*H256,2)</f>
        <v>0</v>
      </c>
      <c r="K256" s="222"/>
      <c r="L256" s="46"/>
      <c r="M256" s="223" t="s">
        <v>19</v>
      </c>
      <c r="N256" s="224" t="s">
        <v>43</v>
      </c>
      <c r="O256" s="86"/>
      <c r="P256" s="225">
        <f>O256*H256</f>
        <v>0</v>
      </c>
      <c r="Q256" s="225">
        <v>0</v>
      </c>
      <c r="R256" s="225">
        <f>Q256*H256</f>
        <v>0</v>
      </c>
      <c r="S256" s="225">
        <v>0</v>
      </c>
      <c r="T256" s="22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27" t="s">
        <v>139</v>
      </c>
      <c r="AT256" s="227" t="s">
        <v>135</v>
      </c>
      <c r="AU256" s="227" t="s">
        <v>81</v>
      </c>
      <c r="AY256" s="19" t="s">
        <v>132</v>
      </c>
      <c r="BE256" s="228">
        <f>IF(N256="základní",J256,0)</f>
        <v>0</v>
      </c>
      <c r="BF256" s="228">
        <f>IF(N256="snížená",J256,0)</f>
        <v>0</v>
      </c>
      <c r="BG256" s="228">
        <f>IF(N256="zákl. přenesená",J256,0)</f>
        <v>0</v>
      </c>
      <c r="BH256" s="228">
        <f>IF(N256="sníž. přenesená",J256,0)</f>
        <v>0</v>
      </c>
      <c r="BI256" s="228">
        <f>IF(N256="nulová",J256,0)</f>
        <v>0</v>
      </c>
      <c r="BJ256" s="19" t="s">
        <v>79</v>
      </c>
      <c r="BK256" s="228">
        <f>ROUND(I256*H256,2)</f>
        <v>0</v>
      </c>
      <c r="BL256" s="19" t="s">
        <v>139</v>
      </c>
      <c r="BM256" s="227" t="s">
        <v>372</v>
      </c>
    </row>
    <row r="257" s="2" customFormat="1" ht="37.8" customHeight="1">
      <c r="A257" s="40"/>
      <c r="B257" s="41"/>
      <c r="C257" s="215" t="s">
        <v>373</v>
      </c>
      <c r="D257" s="215" t="s">
        <v>135</v>
      </c>
      <c r="E257" s="216" t="s">
        <v>374</v>
      </c>
      <c r="F257" s="217" t="s">
        <v>375</v>
      </c>
      <c r="G257" s="218" t="s">
        <v>177</v>
      </c>
      <c r="H257" s="219">
        <v>227.31800000000001</v>
      </c>
      <c r="I257" s="220"/>
      <c r="J257" s="221">
        <f>ROUND(I257*H257,2)</f>
        <v>0</v>
      </c>
      <c r="K257" s="222"/>
      <c r="L257" s="46"/>
      <c r="M257" s="223" t="s">
        <v>19</v>
      </c>
      <c r="N257" s="224" t="s">
        <v>43</v>
      </c>
      <c r="O257" s="86"/>
      <c r="P257" s="225">
        <f>O257*H257</f>
        <v>0</v>
      </c>
      <c r="Q257" s="225">
        <v>0</v>
      </c>
      <c r="R257" s="225">
        <f>Q257*H257</f>
        <v>0</v>
      </c>
      <c r="S257" s="225">
        <v>0</v>
      </c>
      <c r="T257" s="22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27" t="s">
        <v>139</v>
      </c>
      <c r="AT257" s="227" t="s">
        <v>135</v>
      </c>
      <c r="AU257" s="227" t="s">
        <v>81</v>
      </c>
      <c r="AY257" s="19" t="s">
        <v>132</v>
      </c>
      <c r="BE257" s="228">
        <f>IF(N257="základní",J257,0)</f>
        <v>0</v>
      </c>
      <c r="BF257" s="228">
        <f>IF(N257="snížená",J257,0)</f>
        <v>0</v>
      </c>
      <c r="BG257" s="228">
        <f>IF(N257="zákl. přenesená",J257,0)</f>
        <v>0</v>
      </c>
      <c r="BH257" s="228">
        <f>IF(N257="sníž. přenesená",J257,0)</f>
        <v>0</v>
      </c>
      <c r="BI257" s="228">
        <f>IF(N257="nulová",J257,0)</f>
        <v>0</v>
      </c>
      <c r="BJ257" s="19" t="s">
        <v>79</v>
      </c>
      <c r="BK257" s="228">
        <f>ROUND(I257*H257,2)</f>
        <v>0</v>
      </c>
      <c r="BL257" s="19" t="s">
        <v>139</v>
      </c>
      <c r="BM257" s="227" t="s">
        <v>376</v>
      </c>
    </row>
    <row r="258" s="14" customFormat="1">
      <c r="A258" s="14"/>
      <c r="B258" s="240"/>
      <c r="C258" s="241"/>
      <c r="D258" s="231" t="s">
        <v>141</v>
      </c>
      <c r="E258" s="241"/>
      <c r="F258" s="243" t="s">
        <v>377</v>
      </c>
      <c r="G258" s="241"/>
      <c r="H258" s="244">
        <v>227.31800000000001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0" t="s">
        <v>141</v>
      </c>
      <c r="AU258" s="250" t="s">
        <v>81</v>
      </c>
      <c r="AV258" s="14" t="s">
        <v>81</v>
      </c>
      <c r="AW258" s="14" t="s">
        <v>4</v>
      </c>
      <c r="AX258" s="14" t="s">
        <v>79</v>
      </c>
      <c r="AY258" s="250" t="s">
        <v>132</v>
      </c>
    </row>
    <row r="259" s="2" customFormat="1" ht="37.8" customHeight="1">
      <c r="A259" s="40"/>
      <c r="B259" s="41"/>
      <c r="C259" s="215" t="s">
        <v>378</v>
      </c>
      <c r="D259" s="215" t="s">
        <v>135</v>
      </c>
      <c r="E259" s="216" t="s">
        <v>379</v>
      </c>
      <c r="F259" s="217" t="s">
        <v>380</v>
      </c>
      <c r="G259" s="218" t="s">
        <v>177</v>
      </c>
      <c r="H259" s="219">
        <v>14.372999999999999</v>
      </c>
      <c r="I259" s="220"/>
      <c r="J259" s="221">
        <f>ROUND(I259*H259,2)</f>
        <v>0</v>
      </c>
      <c r="K259" s="222"/>
      <c r="L259" s="46"/>
      <c r="M259" s="223" t="s">
        <v>19</v>
      </c>
      <c r="N259" s="224" t="s">
        <v>43</v>
      </c>
      <c r="O259" s="86"/>
      <c r="P259" s="225">
        <f>O259*H259</f>
        <v>0</v>
      </c>
      <c r="Q259" s="225">
        <v>0</v>
      </c>
      <c r="R259" s="225">
        <f>Q259*H259</f>
        <v>0</v>
      </c>
      <c r="S259" s="225">
        <v>0</v>
      </c>
      <c r="T259" s="22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27" t="s">
        <v>139</v>
      </c>
      <c r="AT259" s="227" t="s">
        <v>135</v>
      </c>
      <c r="AU259" s="227" t="s">
        <v>81</v>
      </c>
      <c r="AY259" s="19" t="s">
        <v>132</v>
      </c>
      <c r="BE259" s="228">
        <f>IF(N259="základní",J259,0)</f>
        <v>0</v>
      </c>
      <c r="BF259" s="228">
        <f>IF(N259="snížená",J259,0)</f>
        <v>0</v>
      </c>
      <c r="BG259" s="228">
        <f>IF(N259="zákl. přenesená",J259,0)</f>
        <v>0</v>
      </c>
      <c r="BH259" s="228">
        <f>IF(N259="sníž. přenesená",J259,0)</f>
        <v>0</v>
      </c>
      <c r="BI259" s="228">
        <f>IF(N259="nulová",J259,0)</f>
        <v>0</v>
      </c>
      <c r="BJ259" s="19" t="s">
        <v>79</v>
      </c>
      <c r="BK259" s="228">
        <f>ROUND(I259*H259,2)</f>
        <v>0</v>
      </c>
      <c r="BL259" s="19" t="s">
        <v>139</v>
      </c>
      <c r="BM259" s="227" t="s">
        <v>381</v>
      </c>
    </row>
    <row r="260" s="12" customFormat="1" ht="22.8" customHeight="1">
      <c r="A260" s="12"/>
      <c r="B260" s="199"/>
      <c r="C260" s="200"/>
      <c r="D260" s="201" t="s">
        <v>71</v>
      </c>
      <c r="E260" s="213" t="s">
        <v>382</v>
      </c>
      <c r="F260" s="213" t="s">
        <v>383</v>
      </c>
      <c r="G260" s="200"/>
      <c r="H260" s="200"/>
      <c r="I260" s="203"/>
      <c r="J260" s="214">
        <f>BK260</f>
        <v>0</v>
      </c>
      <c r="K260" s="200"/>
      <c r="L260" s="205"/>
      <c r="M260" s="206"/>
      <c r="N260" s="207"/>
      <c r="O260" s="207"/>
      <c r="P260" s="208">
        <f>P261</f>
        <v>0</v>
      </c>
      <c r="Q260" s="207"/>
      <c r="R260" s="208">
        <f>R261</f>
        <v>0</v>
      </c>
      <c r="S260" s="207"/>
      <c r="T260" s="209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0" t="s">
        <v>79</v>
      </c>
      <c r="AT260" s="211" t="s">
        <v>71</v>
      </c>
      <c r="AU260" s="211" t="s">
        <v>79</v>
      </c>
      <c r="AY260" s="210" t="s">
        <v>132</v>
      </c>
      <c r="BK260" s="212">
        <f>BK261</f>
        <v>0</v>
      </c>
    </row>
    <row r="261" s="2" customFormat="1" ht="49.05" customHeight="1">
      <c r="A261" s="40"/>
      <c r="B261" s="41"/>
      <c r="C261" s="215" t="s">
        <v>384</v>
      </c>
      <c r="D261" s="215" t="s">
        <v>135</v>
      </c>
      <c r="E261" s="216" t="s">
        <v>385</v>
      </c>
      <c r="F261" s="217" t="s">
        <v>386</v>
      </c>
      <c r="G261" s="218" t="s">
        <v>177</v>
      </c>
      <c r="H261" s="219">
        <v>59.709000000000003</v>
      </c>
      <c r="I261" s="220"/>
      <c r="J261" s="221">
        <f>ROUND(I261*H261,2)</f>
        <v>0</v>
      </c>
      <c r="K261" s="222"/>
      <c r="L261" s="46"/>
      <c r="M261" s="223" t="s">
        <v>19</v>
      </c>
      <c r="N261" s="224" t="s">
        <v>43</v>
      </c>
      <c r="O261" s="86"/>
      <c r="P261" s="225">
        <f>O261*H261</f>
        <v>0</v>
      </c>
      <c r="Q261" s="225">
        <v>0</v>
      </c>
      <c r="R261" s="225">
        <f>Q261*H261</f>
        <v>0</v>
      </c>
      <c r="S261" s="225">
        <v>0</v>
      </c>
      <c r="T261" s="22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27" t="s">
        <v>139</v>
      </c>
      <c r="AT261" s="227" t="s">
        <v>135</v>
      </c>
      <c r="AU261" s="227" t="s">
        <v>81</v>
      </c>
      <c r="AY261" s="19" t="s">
        <v>132</v>
      </c>
      <c r="BE261" s="228">
        <f>IF(N261="základní",J261,0)</f>
        <v>0</v>
      </c>
      <c r="BF261" s="228">
        <f>IF(N261="snížená",J261,0)</f>
        <v>0</v>
      </c>
      <c r="BG261" s="228">
        <f>IF(N261="zákl. přenesená",J261,0)</f>
        <v>0</v>
      </c>
      <c r="BH261" s="228">
        <f>IF(N261="sníž. přenesená",J261,0)</f>
        <v>0</v>
      </c>
      <c r="BI261" s="228">
        <f>IF(N261="nulová",J261,0)</f>
        <v>0</v>
      </c>
      <c r="BJ261" s="19" t="s">
        <v>79</v>
      </c>
      <c r="BK261" s="228">
        <f>ROUND(I261*H261,2)</f>
        <v>0</v>
      </c>
      <c r="BL261" s="19" t="s">
        <v>139</v>
      </c>
      <c r="BM261" s="227" t="s">
        <v>387</v>
      </c>
    </row>
    <row r="262" s="12" customFormat="1" ht="25.92" customHeight="1">
      <c r="A262" s="12"/>
      <c r="B262" s="199"/>
      <c r="C262" s="200"/>
      <c r="D262" s="201" t="s">
        <v>71</v>
      </c>
      <c r="E262" s="202" t="s">
        <v>388</v>
      </c>
      <c r="F262" s="202" t="s">
        <v>389</v>
      </c>
      <c r="G262" s="200"/>
      <c r="H262" s="200"/>
      <c r="I262" s="203"/>
      <c r="J262" s="204">
        <f>BK262</f>
        <v>0</v>
      </c>
      <c r="K262" s="200"/>
      <c r="L262" s="205"/>
      <c r="M262" s="206"/>
      <c r="N262" s="207"/>
      <c r="O262" s="207"/>
      <c r="P262" s="208">
        <f>P263+P305+P325+P375</f>
        <v>0</v>
      </c>
      <c r="Q262" s="207"/>
      <c r="R262" s="208">
        <f>R263+R305+R325+R375</f>
        <v>2.4183997599999998</v>
      </c>
      <c r="S262" s="207"/>
      <c r="T262" s="209">
        <f>T263+T305+T325+T375</f>
        <v>1.7223689100000001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0" t="s">
        <v>81</v>
      </c>
      <c r="AT262" s="211" t="s">
        <v>71</v>
      </c>
      <c r="AU262" s="211" t="s">
        <v>72</v>
      </c>
      <c r="AY262" s="210" t="s">
        <v>132</v>
      </c>
      <c r="BK262" s="212">
        <f>BK263+BK305+BK325+BK375</f>
        <v>0</v>
      </c>
    </row>
    <row r="263" s="12" customFormat="1" ht="22.8" customHeight="1">
      <c r="A263" s="12"/>
      <c r="B263" s="199"/>
      <c r="C263" s="200"/>
      <c r="D263" s="201" t="s">
        <v>71</v>
      </c>
      <c r="E263" s="213" t="s">
        <v>390</v>
      </c>
      <c r="F263" s="213" t="s">
        <v>391</v>
      </c>
      <c r="G263" s="200"/>
      <c r="H263" s="200"/>
      <c r="I263" s="203"/>
      <c r="J263" s="214">
        <f>BK263</f>
        <v>0</v>
      </c>
      <c r="K263" s="200"/>
      <c r="L263" s="205"/>
      <c r="M263" s="206"/>
      <c r="N263" s="207"/>
      <c r="O263" s="207"/>
      <c r="P263" s="208">
        <f>SUM(P264:P304)</f>
        <v>0</v>
      </c>
      <c r="Q263" s="207"/>
      <c r="R263" s="208">
        <f>SUM(R264:R304)</f>
        <v>0.068203159999999999</v>
      </c>
      <c r="S263" s="207"/>
      <c r="T263" s="209">
        <f>SUM(T264:T304)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0" t="s">
        <v>81</v>
      </c>
      <c r="AT263" s="211" t="s">
        <v>71</v>
      </c>
      <c r="AU263" s="211" t="s">
        <v>79</v>
      </c>
      <c r="AY263" s="210" t="s">
        <v>132</v>
      </c>
      <c r="BK263" s="212">
        <f>SUM(BK264:BK304)</f>
        <v>0</v>
      </c>
    </row>
    <row r="264" s="2" customFormat="1" ht="24.15" customHeight="1">
      <c r="A264" s="40"/>
      <c r="B264" s="41"/>
      <c r="C264" s="215" t="s">
        <v>392</v>
      </c>
      <c r="D264" s="215" t="s">
        <v>135</v>
      </c>
      <c r="E264" s="216" t="s">
        <v>393</v>
      </c>
      <c r="F264" s="217" t="s">
        <v>394</v>
      </c>
      <c r="G264" s="218" t="s">
        <v>151</v>
      </c>
      <c r="H264" s="219">
        <v>38.631999999999998</v>
      </c>
      <c r="I264" s="220"/>
      <c r="J264" s="221">
        <f>ROUND(I264*H264,2)</f>
        <v>0</v>
      </c>
      <c r="K264" s="222"/>
      <c r="L264" s="46"/>
      <c r="M264" s="223" t="s">
        <v>19</v>
      </c>
      <c r="N264" s="224" t="s">
        <v>43</v>
      </c>
      <c r="O264" s="86"/>
      <c r="P264" s="225">
        <f>O264*H264</f>
        <v>0</v>
      </c>
      <c r="Q264" s="225">
        <v>0.00027</v>
      </c>
      <c r="R264" s="225">
        <f>Q264*H264</f>
        <v>0.01043064</v>
      </c>
      <c r="S264" s="225">
        <v>0</v>
      </c>
      <c r="T264" s="22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27" t="s">
        <v>265</v>
      </c>
      <c r="AT264" s="227" t="s">
        <v>135</v>
      </c>
      <c r="AU264" s="227" t="s">
        <v>81</v>
      </c>
      <c r="AY264" s="19" t="s">
        <v>132</v>
      </c>
      <c r="BE264" s="228">
        <f>IF(N264="základní",J264,0)</f>
        <v>0</v>
      </c>
      <c r="BF264" s="228">
        <f>IF(N264="snížená",J264,0)</f>
        <v>0</v>
      </c>
      <c r="BG264" s="228">
        <f>IF(N264="zákl. přenesená",J264,0)</f>
        <v>0</v>
      </c>
      <c r="BH264" s="228">
        <f>IF(N264="sníž. přenesená",J264,0)</f>
        <v>0</v>
      </c>
      <c r="BI264" s="228">
        <f>IF(N264="nulová",J264,0)</f>
        <v>0</v>
      </c>
      <c r="BJ264" s="19" t="s">
        <v>79</v>
      </c>
      <c r="BK264" s="228">
        <f>ROUND(I264*H264,2)</f>
        <v>0</v>
      </c>
      <c r="BL264" s="19" t="s">
        <v>265</v>
      </c>
      <c r="BM264" s="227" t="s">
        <v>395</v>
      </c>
    </row>
    <row r="265" s="14" customFormat="1">
      <c r="A265" s="14"/>
      <c r="B265" s="240"/>
      <c r="C265" s="241"/>
      <c r="D265" s="231" t="s">
        <v>141</v>
      </c>
      <c r="E265" s="242" t="s">
        <v>19</v>
      </c>
      <c r="F265" s="243" t="s">
        <v>396</v>
      </c>
      <c r="G265" s="241"/>
      <c r="H265" s="244">
        <v>2.6840000000000002</v>
      </c>
      <c r="I265" s="245"/>
      <c r="J265" s="241"/>
      <c r="K265" s="241"/>
      <c r="L265" s="246"/>
      <c r="M265" s="247"/>
      <c r="N265" s="248"/>
      <c r="O265" s="248"/>
      <c r="P265" s="248"/>
      <c r="Q265" s="248"/>
      <c r="R265" s="248"/>
      <c r="S265" s="248"/>
      <c r="T265" s="249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0" t="s">
        <v>141</v>
      </c>
      <c r="AU265" s="250" t="s">
        <v>81</v>
      </c>
      <c r="AV265" s="14" t="s">
        <v>81</v>
      </c>
      <c r="AW265" s="14" t="s">
        <v>33</v>
      </c>
      <c r="AX265" s="14" t="s">
        <v>72</v>
      </c>
      <c r="AY265" s="250" t="s">
        <v>132</v>
      </c>
    </row>
    <row r="266" s="14" customFormat="1">
      <c r="A266" s="14"/>
      <c r="B266" s="240"/>
      <c r="C266" s="241"/>
      <c r="D266" s="231" t="s">
        <v>141</v>
      </c>
      <c r="E266" s="242" t="s">
        <v>19</v>
      </c>
      <c r="F266" s="243" t="s">
        <v>397</v>
      </c>
      <c r="G266" s="241"/>
      <c r="H266" s="244">
        <v>15.315</v>
      </c>
      <c r="I266" s="245"/>
      <c r="J266" s="241"/>
      <c r="K266" s="241"/>
      <c r="L266" s="246"/>
      <c r="M266" s="247"/>
      <c r="N266" s="248"/>
      <c r="O266" s="248"/>
      <c r="P266" s="248"/>
      <c r="Q266" s="248"/>
      <c r="R266" s="248"/>
      <c r="S266" s="248"/>
      <c r="T266" s="24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0" t="s">
        <v>141</v>
      </c>
      <c r="AU266" s="250" t="s">
        <v>81</v>
      </c>
      <c r="AV266" s="14" t="s">
        <v>81</v>
      </c>
      <c r="AW266" s="14" t="s">
        <v>33</v>
      </c>
      <c r="AX266" s="14" t="s">
        <v>72</v>
      </c>
      <c r="AY266" s="250" t="s">
        <v>132</v>
      </c>
    </row>
    <row r="267" s="14" customFormat="1">
      <c r="A267" s="14"/>
      <c r="B267" s="240"/>
      <c r="C267" s="241"/>
      <c r="D267" s="231" t="s">
        <v>141</v>
      </c>
      <c r="E267" s="242" t="s">
        <v>19</v>
      </c>
      <c r="F267" s="243" t="s">
        <v>398</v>
      </c>
      <c r="G267" s="241"/>
      <c r="H267" s="244">
        <v>1.317</v>
      </c>
      <c r="I267" s="245"/>
      <c r="J267" s="241"/>
      <c r="K267" s="241"/>
      <c r="L267" s="246"/>
      <c r="M267" s="247"/>
      <c r="N267" s="248"/>
      <c r="O267" s="248"/>
      <c r="P267" s="248"/>
      <c r="Q267" s="248"/>
      <c r="R267" s="248"/>
      <c r="S267" s="248"/>
      <c r="T267" s="24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50" t="s">
        <v>141</v>
      </c>
      <c r="AU267" s="250" t="s">
        <v>81</v>
      </c>
      <c r="AV267" s="14" t="s">
        <v>81</v>
      </c>
      <c r="AW267" s="14" t="s">
        <v>33</v>
      </c>
      <c r="AX267" s="14" t="s">
        <v>72</v>
      </c>
      <c r="AY267" s="250" t="s">
        <v>132</v>
      </c>
    </row>
    <row r="268" s="16" customFormat="1">
      <c r="A268" s="16"/>
      <c r="B268" s="262"/>
      <c r="C268" s="263"/>
      <c r="D268" s="231" t="s">
        <v>141</v>
      </c>
      <c r="E268" s="264" t="s">
        <v>19</v>
      </c>
      <c r="F268" s="265" t="s">
        <v>229</v>
      </c>
      <c r="G268" s="263"/>
      <c r="H268" s="266">
        <v>19.315999999999999</v>
      </c>
      <c r="I268" s="267"/>
      <c r="J268" s="263"/>
      <c r="K268" s="263"/>
      <c r="L268" s="268"/>
      <c r="M268" s="269"/>
      <c r="N268" s="270"/>
      <c r="O268" s="270"/>
      <c r="P268" s="270"/>
      <c r="Q268" s="270"/>
      <c r="R268" s="270"/>
      <c r="S268" s="270"/>
      <c r="T268" s="271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T268" s="272" t="s">
        <v>141</v>
      </c>
      <c r="AU268" s="272" t="s">
        <v>81</v>
      </c>
      <c r="AV268" s="16" t="s">
        <v>133</v>
      </c>
      <c r="AW268" s="16" t="s">
        <v>33</v>
      </c>
      <c r="AX268" s="16" t="s">
        <v>72</v>
      </c>
      <c r="AY268" s="272" t="s">
        <v>132</v>
      </c>
    </row>
    <row r="269" s="13" customFormat="1">
      <c r="A269" s="13"/>
      <c r="B269" s="229"/>
      <c r="C269" s="230"/>
      <c r="D269" s="231" t="s">
        <v>141</v>
      </c>
      <c r="E269" s="232" t="s">
        <v>19</v>
      </c>
      <c r="F269" s="233" t="s">
        <v>399</v>
      </c>
      <c r="G269" s="230"/>
      <c r="H269" s="232" t="s">
        <v>19</v>
      </c>
      <c r="I269" s="234"/>
      <c r="J269" s="230"/>
      <c r="K269" s="230"/>
      <c r="L269" s="235"/>
      <c r="M269" s="236"/>
      <c r="N269" s="237"/>
      <c r="O269" s="237"/>
      <c r="P269" s="237"/>
      <c r="Q269" s="237"/>
      <c r="R269" s="237"/>
      <c r="S269" s="237"/>
      <c r="T269" s="23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9" t="s">
        <v>141</v>
      </c>
      <c r="AU269" s="239" t="s">
        <v>81</v>
      </c>
      <c r="AV269" s="13" t="s">
        <v>79</v>
      </c>
      <c r="AW269" s="13" t="s">
        <v>33</v>
      </c>
      <c r="AX269" s="13" t="s">
        <v>72</v>
      </c>
      <c r="AY269" s="239" t="s">
        <v>132</v>
      </c>
    </row>
    <row r="270" s="14" customFormat="1">
      <c r="A270" s="14"/>
      <c r="B270" s="240"/>
      <c r="C270" s="241"/>
      <c r="D270" s="231" t="s">
        <v>141</v>
      </c>
      <c r="E270" s="242" t="s">
        <v>19</v>
      </c>
      <c r="F270" s="243" t="s">
        <v>400</v>
      </c>
      <c r="G270" s="241"/>
      <c r="H270" s="244">
        <v>38.631999999999998</v>
      </c>
      <c r="I270" s="245"/>
      <c r="J270" s="241"/>
      <c r="K270" s="241"/>
      <c r="L270" s="246"/>
      <c r="M270" s="247"/>
      <c r="N270" s="248"/>
      <c r="O270" s="248"/>
      <c r="P270" s="248"/>
      <c r="Q270" s="248"/>
      <c r="R270" s="248"/>
      <c r="S270" s="248"/>
      <c r="T270" s="24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0" t="s">
        <v>141</v>
      </c>
      <c r="AU270" s="250" t="s">
        <v>81</v>
      </c>
      <c r="AV270" s="14" t="s">
        <v>81</v>
      </c>
      <c r="AW270" s="14" t="s">
        <v>33</v>
      </c>
      <c r="AX270" s="14" t="s">
        <v>79</v>
      </c>
      <c r="AY270" s="250" t="s">
        <v>132</v>
      </c>
    </row>
    <row r="271" s="2" customFormat="1" ht="24.15" customHeight="1">
      <c r="A271" s="40"/>
      <c r="B271" s="41"/>
      <c r="C271" s="215" t="s">
        <v>401</v>
      </c>
      <c r="D271" s="215" t="s">
        <v>135</v>
      </c>
      <c r="E271" s="216" t="s">
        <v>402</v>
      </c>
      <c r="F271" s="217" t="s">
        <v>403</v>
      </c>
      <c r="G271" s="218" t="s">
        <v>151</v>
      </c>
      <c r="H271" s="219">
        <v>208.202</v>
      </c>
      <c r="I271" s="220"/>
      <c r="J271" s="221">
        <f>ROUND(I271*H271,2)</f>
        <v>0</v>
      </c>
      <c r="K271" s="222"/>
      <c r="L271" s="46"/>
      <c r="M271" s="223" t="s">
        <v>19</v>
      </c>
      <c r="N271" s="224" t="s">
        <v>43</v>
      </c>
      <c r="O271" s="86"/>
      <c r="P271" s="225">
        <f>O271*H271</f>
        <v>0</v>
      </c>
      <c r="Q271" s="225">
        <v>0.00025999999999999998</v>
      </c>
      <c r="R271" s="225">
        <f>Q271*H271</f>
        <v>0.054132519999999996</v>
      </c>
      <c r="S271" s="225">
        <v>0</v>
      </c>
      <c r="T271" s="22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27" t="s">
        <v>265</v>
      </c>
      <c r="AT271" s="227" t="s">
        <v>135</v>
      </c>
      <c r="AU271" s="227" t="s">
        <v>81</v>
      </c>
      <c r="AY271" s="19" t="s">
        <v>132</v>
      </c>
      <c r="BE271" s="228">
        <f>IF(N271="základní",J271,0)</f>
        <v>0</v>
      </c>
      <c r="BF271" s="228">
        <f>IF(N271="snížená",J271,0)</f>
        <v>0</v>
      </c>
      <c r="BG271" s="228">
        <f>IF(N271="zákl. přenesená",J271,0)</f>
        <v>0</v>
      </c>
      <c r="BH271" s="228">
        <f>IF(N271="sníž. přenesená",J271,0)</f>
        <v>0</v>
      </c>
      <c r="BI271" s="228">
        <f>IF(N271="nulová",J271,0)</f>
        <v>0</v>
      </c>
      <c r="BJ271" s="19" t="s">
        <v>79</v>
      </c>
      <c r="BK271" s="228">
        <f>ROUND(I271*H271,2)</f>
        <v>0</v>
      </c>
      <c r="BL271" s="19" t="s">
        <v>265</v>
      </c>
      <c r="BM271" s="227" t="s">
        <v>404</v>
      </c>
    </row>
    <row r="272" s="14" customFormat="1">
      <c r="A272" s="14"/>
      <c r="B272" s="240"/>
      <c r="C272" s="241"/>
      <c r="D272" s="231" t="s">
        <v>141</v>
      </c>
      <c r="E272" s="242" t="s">
        <v>19</v>
      </c>
      <c r="F272" s="243" t="s">
        <v>405</v>
      </c>
      <c r="G272" s="241"/>
      <c r="H272" s="244">
        <v>94.079999999999998</v>
      </c>
      <c r="I272" s="245"/>
      <c r="J272" s="241"/>
      <c r="K272" s="241"/>
      <c r="L272" s="246"/>
      <c r="M272" s="247"/>
      <c r="N272" s="248"/>
      <c r="O272" s="248"/>
      <c r="P272" s="248"/>
      <c r="Q272" s="248"/>
      <c r="R272" s="248"/>
      <c r="S272" s="248"/>
      <c r="T272" s="24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0" t="s">
        <v>141</v>
      </c>
      <c r="AU272" s="250" t="s">
        <v>81</v>
      </c>
      <c r="AV272" s="14" t="s">
        <v>81</v>
      </c>
      <c r="AW272" s="14" t="s">
        <v>33</v>
      </c>
      <c r="AX272" s="14" t="s">
        <v>72</v>
      </c>
      <c r="AY272" s="250" t="s">
        <v>132</v>
      </c>
    </row>
    <row r="273" s="14" customFormat="1">
      <c r="A273" s="14"/>
      <c r="B273" s="240"/>
      <c r="C273" s="241"/>
      <c r="D273" s="231" t="s">
        <v>141</v>
      </c>
      <c r="E273" s="242" t="s">
        <v>19</v>
      </c>
      <c r="F273" s="243" t="s">
        <v>406</v>
      </c>
      <c r="G273" s="241"/>
      <c r="H273" s="244">
        <v>1.849</v>
      </c>
      <c r="I273" s="245"/>
      <c r="J273" s="241"/>
      <c r="K273" s="241"/>
      <c r="L273" s="246"/>
      <c r="M273" s="247"/>
      <c r="N273" s="248"/>
      <c r="O273" s="248"/>
      <c r="P273" s="248"/>
      <c r="Q273" s="248"/>
      <c r="R273" s="248"/>
      <c r="S273" s="248"/>
      <c r="T273" s="24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0" t="s">
        <v>141</v>
      </c>
      <c r="AU273" s="250" t="s">
        <v>81</v>
      </c>
      <c r="AV273" s="14" t="s">
        <v>81</v>
      </c>
      <c r="AW273" s="14" t="s">
        <v>33</v>
      </c>
      <c r="AX273" s="14" t="s">
        <v>72</v>
      </c>
      <c r="AY273" s="250" t="s">
        <v>132</v>
      </c>
    </row>
    <row r="274" s="14" customFormat="1">
      <c r="A274" s="14"/>
      <c r="B274" s="240"/>
      <c r="C274" s="241"/>
      <c r="D274" s="231" t="s">
        <v>141</v>
      </c>
      <c r="E274" s="242" t="s">
        <v>19</v>
      </c>
      <c r="F274" s="243" t="s">
        <v>407</v>
      </c>
      <c r="G274" s="241"/>
      <c r="H274" s="244">
        <v>3.468</v>
      </c>
      <c r="I274" s="245"/>
      <c r="J274" s="241"/>
      <c r="K274" s="241"/>
      <c r="L274" s="246"/>
      <c r="M274" s="247"/>
      <c r="N274" s="248"/>
      <c r="O274" s="248"/>
      <c r="P274" s="248"/>
      <c r="Q274" s="248"/>
      <c r="R274" s="248"/>
      <c r="S274" s="248"/>
      <c r="T274" s="24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0" t="s">
        <v>141</v>
      </c>
      <c r="AU274" s="250" t="s">
        <v>81</v>
      </c>
      <c r="AV274" s="14" t="s">
        <v>81</v>
      </c>
      <c r="AW274" s="14" t="s">
        <v>33</v>
      </c>
      <c r="AX274" s="14" t="s">
        <v>72</v>
      </c>
      <c r="AY274" s="250" t="s">
        <v>132</v>
      </c>
    </row>
    <row r="275" s="14" customFormat="1">
      <c r="A275" s="14"/>
      <c r="B275" s="240"/>
      <c r="C275" s="241"/>
      <c r="D275" s="231" t="s">
        <v>141</v>
      </c>
      <c r="E275" s="242" t="s">
        <v>19</v>
      </c>
      <c r="F275" s="243" t="s">
        <v>408</v>
      </c>
      <c r="G275" s="241"/>
      <c r="H275" s="244">
        <v>4.7039999999999997</v>
      </c>
      <c r="I275" s="245"/>
      <c r="J275" s="241"/>
      <c r="K275" s="241"/>
      <c r="L275" s="246"/>
      <c r="M275" s="247"/>
      <c r="N275" s="248"/>
      <c r="O275" s="248"/>
      <c r="P275" s="248"/>
      <c r="Q275" s="248"/>
      <c r="R275" s="248"/>
      <c r="S275" s="248"/>
      <c r="T275" s="249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0" t="s">
        <v>141</v>
      </c>
      <c r="AU275" s="250" t="s">
        <v>81</v>
      </c>
      <c r="AV275" s="14" t="s">
        <v>81</v>
      </c>
      <c r="AW275" s="14" t="s">
        <v>33</v>
      </c>
      <c r="AX275" s="14" t="s">
        <v>72</v>
      </c>
      <c r="AY275" s="250" t="s">
        <v>132</v>
      </c>
    </row>
    <row r="276" s="16" customFormat="1">
      <c r="A276" s="16"/>
      <c r="B276" s="262"/>
      <c r="C276" s="263"/>
      <c r="D276" s="231" t="s">
        <v>141</v>
      </c>
      <c r="E276" s="264" t="s">
        <v>19</v>
      </c>
      <c r="F276" s="265" t="s">
        <v>229</v>
      </c>
      <c r="G276" s="263"/>
      <c r="H276" s="266">
        <v>104.101</v>
      </c>
      <c r="I276" s="267"/>
      <c r="J276" s="263"/>
      <c r="K276" s="263"/>
      <c r="L276" s="268"/>
      <c r="M276" s="269"/>
      <c r="N276" s="270"/>
      <c r="O276" s="270"/>
      <c r="P276" s="270"/>
      <c r="Q276" s="270"/>
      <c r="R276" s="270"/>
      <c r="S276" s="270"/>
      <c r="T276" s="271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T276" s="272" t="s">
        <v>141</v>
      </c>
      <c r="AU276" s="272" t="s">
        <v>81</v>
      </c>
      <c r="AV276" s="16" t="s">
        <v>133</v>
      </c>
      <c r="AW276" s="16" t="s">
        <v>33</v>
      </c>
      <c r="AX276" s="16" t="s">
        <v>72</v>
      </c>
      <c r="AY276" s="272" t="s">
        <v>132</v>
      </c>
    </row>
    <row r="277" s="13" customFormat="1">
      <c r="A277" s="13"/>
      <c r="B277" s="229"/>
      <c r="C277" s="230"/>
      <c r="D277" s="231" t="s">
        <v>141</v>
      </c>
      <c r="E277" s="232" t="s">
        <v>19</v>
      </c>
      <c r="F277" s="233" t="s">
        <v>399</v>
      </c>
      <c r="G277" s="230"/>
      <c r="H277" s="232" t="s">
        <v>19</v>
      </c>
      <c r="I277" s="234"/>
      <c r="J277" s="230"/>
      <c r="K277" s="230"/>
      <c r="L277" s="235"/>
      <c r="M277" s="236"/>
      <c r="N277" s="237"/>
      <c r="O277" s="237"/>
      <c r="P277" s="237"/>
      <c r="Q277" s="237"/>
      <c r="R277" s="237"/>
      <c r="S277" s="237"/>
      <c r="T277" s="23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9" t="s">
        <v>141</v>
      </c>
      <c r="AU277" s="239" t="s">
        <v>81</v>
      </c>
      <c r="AV277" s="13" t="s">
        <v>79</v>
      </c>
      <c r="AW277" s="13" t="s">
        <v>33</v>
      </c>
      <c r="AX277" s="13" t="s">
        <v>72</v>
      </c>
      <c r="AY277" s="239" t="s">
        <v>132</v>
      </c>
    </row>
    <row r="278" s="14" customFormat="1">
      <c r="A278" s="14"/>
      <c r="B278" s="240"/>
      <c r="C278" s="241"/>
      <c r="D278" s="231" t="s">
        <v>141</v>
      </c>
      <c r="E278" s="242" t="s">
        <v>19</v>
      </c>
      <c r="F278" s="243" t="s">
        <v>409</v>
      </c>
      <c r="G278" s="241"/>
      <c r="H278" s="244">
        <v>208.202</v>
      </c>
      <c r="I278" s="245"/>
      <c r="J278" s="241"/>
      <c r="K278" s="241"/>
      <c r="L278" s="246"/>
      <c r="M278" s="247"/>
      <c r="N278" s="248"/>
      <c r="O278" s="248"/>
      <c r="P278" s="248"/>
      <c r="Q278" s="248"/>
      <c r="R278" s="248"/>
      <c r="S278" s="248"/>
      <c r="T278" s="24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0" t="s">
        <v>141</v>
      </c>
      <c r="AU278" s="250" t="s">
        <v>81</v>
      </c>
      <c r="AV278" s="14" t="s">
        <v>81</v>
      </c>
      <c r="AW278" s="14" t="s">
        <v>33</v>
      </c>
      <c r="AX278" s="14" t="s">
        <v>79</v>
      </c>
      <c r="AY278" s="250" t="s">
        <v>132</v>
      </c>
    </row>
    <row r="279" s="2" customFormat="1" ht="37.8" customHeight="1">
      <c r="A279" s="40"/>
      <c r="B279" s="41"/>
      <c r="C279" s="215" t="s">
        <v>410</v>
      </c>
      <c r="D279" s="215" t="s">
        <v>135</v>
      </c>
      <c r="E279" s="216" t="s">
        <v>411</v>
      </c>
      <c r="F279" s="217" t="s">
        <v>412</v>
      </c>
      <c r="G279" s="218" t="s">
        <v>138</v>
      </c>
      <c r="H279" s="219">
        <v>3</v>
      </c>
      <c r="I279" s="220"/>
      <c r="J279" s="221">
        <f>ROUND(I279*H279,2)</f>
        <v>0</v>
      </c>
      <c r="K279" s="222"/>
      <c r="L279" s="46"/>
      <c r="M279" s="223" t="s">
        <v>19</v>
      </c>
      <c r="N279" s="224" t="s">
        <v>43</v>
      </c>
      <c r="O279" s="86"/>
      <c r="P279" s="225">
        <f>O279*H279</f>
        <v>0</v>
      </c>
      <c r="Q279" s="225">
        <v>0.00092000000000000003</v>
      </c>
      <c r="R279" s="225">
        <f>Q279*H279</f>
        <v>0.0027600000000000003</v>
      </c>
      <c r="S279" s="225">
        <v>0</v>
      </c>
      <c r="T279" s="22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27" t="s">
        <v>265</v>
      </c>
      <c r="AT279" s="227" t="s">
        <v>135</v>
      </c>
      <c r="AU279" s="227" t="s">
        <v>81</v>
      </c>
      <c r="AY279" s="19" t="s">
        <v>132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19" t="s">
        <v>79</v>
      </c>
      <c r="BK279" s="228">
        <f>ROUND(I279*H279,2)</f>
        <v>0</v>
      </c>
      <c r="BL279" s="19" t="s">
        <v>265</v>
      </c>
      <c r="BM279" s="227" t="s">
        <v>413</v>
      </c>
    </row>
    <row r="280" s="14" customFormat="1">
      <c r="A280" s="14"/>
      <c r="B280" s="240"/>
      <c r="C280" s="241"/>
      <c r="D280" s="231" t="s">
        <v>141</v>
      </c>
      <c r="E280" s="242" t="s">
        <v>19</v>
      </c>
      <c r="F280" s="243" t="s">
        <v>414</v>
      </c>
      <c r="G280" s="241"/>
      <c r="H280" s="244">
        <v>1</v>
      </c>
      <c r="I280" s="245"/>
      <c r="J280" s="241"/>
      <c r="K280" s="241"/>
      <c r="L280" s="246"/>
      <c r="M280" s="247"/>
      <c r="N280" s="248"/>
      <c r="O280" s="248"/>
      <c r="P280" s="248"/>
      <c r="Q280" s="248"/>
      <c r="R280" s="248"/>
      <c r="S280" s="248"/>
      <c r="T280" s="249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50" t="s">
        <v>141</v>
      </c>
      <c r="AU280" s="250" t="s">
        <v>81</v>
      </c>
      <c r="AV280" s="14" t="s">
        <v>81</v>
      </c>
      <c r="AW280" s="14" t="s">
        <v>33</v>
      </c>
      <c r="AX280" s="14" t="s">
        <v>72</v>
      </c>
      <c r="AY280" s="250" t="s">
        <v>132</v>
      </c>
    </row>
    <row r="281" s="14" customFormat="1">
      <c r="A281" s="14"/>
      <c r="B281" s="240"/>
      <c r="C281" s="241"/>
      <c r="D281" s="231" t="s">
        <v>141</v>
      </c>
      <c r="E281" s="242" t="s">
        <v>19</v>
      </c>
      <c r="F281" s="243" t="s">
        <v>415</v>
      </c>
      <c r="G281" s="241"/>
      <c r="H281" s="244">
        <v>1</v>
      </c>
      <c r="I281" s="245"/>
      <c r="J281" s="241"/>
      <c r="K281" s="241"/>
      <c r="L281" s="246"/>
      <c r="M281" s="247"/>
      <c r="N281" s="248"/>
      <c r="O281" s="248"/>
      <c r="P281" s="248"/>
      <c r="Q281" s="248"/>
      <c r="R281" s="248"/>
      <c r="S281" s="248"/>
      <c r="T281" s="24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0" t="s">
        <v>141</v>
      </c>
      <c r="AU281" s="250" t="s">
        <v>81</v>
      </c>
      <c r="AV281" s="14" t="s">
        <v>81</v>
      </c>
      <c r="AW281" s="14" t="s">
        <v>33</v>
      </c>
      <c r="AX281" s="14" t="s">
        <v>72</v>
      </c>
      <c r="AY281" s="250" t="s">
        <v>132</v>
      </c>
    </row>
    <row r="282" s="14" customFormat="1">
      <c r="A282" s="14"/>
      <c r="B282" s="240"/>
      <c r="C282" s="241"/>
      <c r="D282" s="231" t="s">
        <v>141</v>
      </c>
      <c r="E282" s="242" t="s">
        <v>19</v>
      </c>
      <c r="F282" s="243" t="s">
        <v>416</v>
      </c>
      <c r="G282" s="241"/>
      <c r="H282" s="244">
        <v>1</v>
      </c>
      <c r="I282" s="245"/>
      <c r="J282" s="241"/>
      <c r="K282" s="241"/>
      <c r="L282" s="246"/>
      <c r="M282" s="247"/>
      <c r="N282" s="248"/>
      <c r="O282" s="248"/>
      <c r="P282" s="248"/>
      <c r="Q282" s="248"/>
      <c r="R282" s="248"/>
      <c r="S282" s="248"/>
      <c r="T282" s="24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0" t="s">
        <v>141</v>
      </c>
      <c r="AU282" s="250" t="s">
        <v>81</v>
      </c>
      <c r="AV282" s="14" t="s">
        <v>81</v>
      </c>
      <c r="AW282" s="14" t="s">
        <v>33</v>
      </c>
      <c r="AX282" s="14" t="s">
        <v>72</v>
      </c>
      <c r="AY282" s="250" t="s">
        <v>132</v>
      </c>
    </row>
    <row r="283" s="15" customFormat="1">
      <c r="A283" s="15"/>
      <c r="B283" s="251"/>
      <c r="C283" s="252"/>
      <c r="D283" s="231" t="s">
        <v>141</v>
      </c>
      <c r="E283" s="253" t="s">
        <v>19</v>
      </c>
      <c r="F283" s="254" t="s">
        <v>166</v>
      </c>
      <c r="G283" s="252"/>
      <c r="H283" s="255">
        <v>3</v>
      </c>
      <c r="I283" s="256"/>
      <c r="J283" s="252"/>
      <c r="K283" s="252"/>
      <c r="L283" s="257"/>
      <c r="M283" s="258"/>
      <c r="N283" s="259"/>
      <c r="O283" s="259"/>
      <c r="P283" s="259"/>
      <c r="Q283" s="259"/>
      <c r="R283" s="259"/>
      <c r="S283" s="259"/>
      <c r="T283" s="260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61" t="s">
        <v>141</v>
      </c>
      <c r="AU283" s="261" t="s">
        <v>81</v>
      </c>
      <c r="AV283" s="15" t="s">
        <v>139</v>
      </c>
      <c r="AW283" s="15" t="s">
        <v>33</v>
      </c>
      <c r="AX283" s="15" t="s">
        <v>79</v>
      </c>
      <c r="AY283" s="261" t="s">
        <v>132</v>
      </c>
    </row>
    <row r="284" s="2" customFormat="1" ht="37.8" customHeight="1">
      <c r="A284" s="40"/>
      <c r="B284" s="41"/>
      <c r="C284" s="215" t="s">
        <v>417</v>
      </c>
      <c r="D284" s="215" t="s">
        <v>135</v>
      </c>
      <c r="E284" s="216" t="s">
        <v>418</v>
      </c>
      <c r="F284" s="217" t="s">
        <v>419</v>
      </c>
      <c r="G284" s="218" t="s">
        <v>138</v>
      </c>
      <c r="H284" s="219">
        <v>1</v>
      </c>
      <c r="I284" s="220"/>
      <c r="J284" s="221">
        <f>ROUND(I284*H284,2)</f>
        <v>0</v>
      </c>
      <c r="K284" s="222"/>
      <c r="L284" s="46"/>
      <c r="M284" s="223" t="s">
        <v>19</v>
      </c>
      <c r="N284" s="224" t="s">
        <v>43</v>
      </c>
      <c r="O284" s="86"/>
      <c r="P284" s="225">
        <f>O284*H284</f>
        <v>0</v>
      </c>
      <c r="Q284" s="225">
        <v>0.00088000000000000003</v>
      </c>
      <c r="R284" s="225">
        <f>Q284*H284</f>
        <v>0.00088000000000000003</v>
      </c>
      <c r="S284" s="225">
        <v>0</v>
      </c>
      <c r="T284" s="226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27" t="s">
        <v>265</v>
      </c>
      <c r="AT284" s="227" t="s">
        <v>135</v>
      </c>
      <c r="AU284" s="227" t="s">
        <v>81</v>
      </c>
      <c r="AY284" s="19" t="s">
        <v>132</v>
      </c>
      <c r="BE284" s="228">
        <f>IF(N284="základní",J284,0)</f>
        <v>0</v>
      </c>
      <c r="BF284" s="228">
        <f>IF(N284="snížená",J284,0)</f>
        <v>0</v>
      </c>
      <c r="BG284" s="228">
        <f>IF(N284="zákl. přenesená",J284,0)</f>
        <v>0</v>
      </c>
      <c r="BH284" s="228">
        <f>IF(N284="sníž. přenesená",J284,0)</f>
        <v>0</v>
      </c>
      <c r="BI284" s="228">
        <f>IF(N284="nulová",J284,0)</f>
        <v>0</v>
      </c>
      <c r="BJ284" s="19" t="s">
        <v>79</v>
      </c>
      <c r="BK284" s="228">
        <f>ROUND(I284*H284,2)</f>
        <v>0</v>
      </c>
      <c r="BL284" s="19" t="s">
        <v>265</v>
      </c>
      <c r="BM284" s="227" t="s">
        <v>420</v>
      </c>
    </row>
    <row r="285" s="14" customFormat="1">
      <c r="A285" s="14"/>
      <c r="B285" s="240"/>
      <c r="C285" s="241"/>
      <c r="D285" s="231" t="s">
        <v>141</v>
      </c>
      <c r="E285" s="242" t="s">
        <v>19</v>
      </c>
      <c r="F285" s="243" t="s">
        <v>421</v>
      </c>
      <c r="G285" s="241"/>
      <c r="H285" s="244">
        <v>1</v>
      </c>
      <c r="I285" s="245"/>
      <c r="J285" s="241"/>
      <c r="K285" s="241"/>
      <c r="L285" s="246"/>
      <c r="M285" s="247"/>
      <c r="N285" s="248"/>
      <c r="O285" s="248"/>
      <c r="P285" s="248"/>
      <c r="Q285" s="248"/>
      <c r="R285" s="248"/>
      <c r="S285" s="248"/>
      <c r="T285" s="24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0" t="s">
        <v>141</v>
      </c>
      <c r="AU285" s="250" t="s">
        <v>81</v>
      </c>
      <c r="AV285" s="14" t="s">
        <v>81</v>
      </c>
      <c r="AW285" s="14" t="s">
        <v>33</v>
      </c>
      <c r="AX285" s="14" t="s">
        <v>79</v>
      </c>
      <c r="AY285" s="250" t="s">
        <v>132</v>
      </c>
    </row>
    <row r="286" s="2" customFormat="1" ht="167.1" customHeight="1">
      <c r="A286" s="40"/>
      <c r="B286" s="41"/>
      <c r="C286" s="273" t="s">
        <v>422</v>
      </c>
      <c r="D286" s="273" t="s">
        <v>423</v>
      </c>
      <c r="E286" s="274" t="s">
        <v>424</v>
      </c>
      <c r="F286" s="275" t="s">
        <v>425</v>
      </c>
      <c r="G286" s="276" t="s">
        <v>138</v>
      </c>
      <c r="H286" s="277">
        <v>43</v>
      </c>
      <c r="I286" s="278"/>
      <c r="J286" s="279">
        <f>ROUND(I286*H286,2)</f>
        <v>0</v>
      </c>
      <c r="K286" s="280"/>
      <c r="L286" s="281"/>
      <c r="M286" s="282" t="s">
        <v>19</v>
      </c>
      <c r="N286" s="283" t="s">
        <v>43</v>
      </c>
      <c r="O286" s="86"/>
      <c r="P286" s="225">
        <f>O286*H286</f>
        <v>0</v>
      </c>
      <c r="Q286" s="225">
        <v>0</v>
      </c>
      <c r="R286" s="225">
        <f>Q286*H286</f>
        <v>0</v>
      </c>
      <c r="S286" s="225">
        <v>0</v>
      </c>
      <c r="T286" s="22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27" t="s">
        <v>365</v>
      </c>
      <c r="AT286" s="227" t="s">
        <v>423</v>
      </c>
      <c r="AU286" s="227" t="s">
        <v>81</v>
      </c>
      <c r="AY286" s="19" t="s">
        <v>132</v>
      </c>
      <c r="BE286" s="228">
        <f>IF(N286="základní",J286,0)</f>
        <v>0</v>
      </c>
      <c r="BF286" s="228">
        <f>IF(N286="snížená",J286,0)</f>
        <v>0</v>
      </c>
      <c r="BG286" s="228">
        <f>IF(N286="zákl. přenesená",J286,0)</f>
        <v>0</v>
      </c>
      <c r="BH286" s="228">
        <f>IF(N286="sníž. přenesená",J286,0)</f>
        <v>0</v>
      </c>
      <c r="BI286" s="228">
        <f>IF(N286="nulová",J286,0)</f>
        <v>0</v>
      </c>
      <c r="BJ286" s="19" t="s">
        <v>79</v>
      </c>
      <c r="BK286" s="228">
        <f>ROUND(I286*H286,2)</f>
        <v>0</v>
      </c>
      <c r="BL286" s="19" t="s">
        <v>265</v>
      </c>
      <c r="BM286" s="227" t="s">
        <v>426</v>
      </c>
    </row>
    <row r="287" s="2" customFormat="1" ht="167.1" customHeight="1">
      <c r="A287" s="40"/>
      <c r="B287" s="41"/>
      <c r="C287" s="273" t="s">
        <v>427</v>
      </c>
      <c r="D287" s="273" t="s">
        <v>423</v>
      </c>
      <c r="E287" s="274" t="s">
        <v>428</v>
      </c>
      <c r="F287" s="275" t="s">
        <v>429</v>
      </c>
      <c r="G287" s="276" t="s">
        <v>138</v>
      </c>
      <c r="H287" s="277">
        <v>1</v>
      </c>
      <c r="I287" s="278"/>
      <c r="J287" s="279">
        <f>ROUND(I287*H287,2)</f>
        <v>0</v>
      </c>
      <c r="K287" s="280"/>
      <c r="L287" s="281"/>
      <c r="M287" s="282" t="s">
        <v>19</v>
      </c>
      <c r="N287" s="283" t="s">
        <v>43</v>
      </c>
      <c r="O287" s="86"/>
      <c r="P287" s="225">
        <f>O287*H287</f>
        <v>0</v>
      </c>
      <c r="Q287" s="225">
        <v>0</v>
      </c>
      <c r="R287" s="225">
        <f>Q287*H287</f>
        <v>0</v>
      </c>
      <c r="S287" s="225">
        <v>0</v>
      </c>
      <c r="T287" s="226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27" t="s">
        <v>365</v>
      </c>
      <c r="AT287" s="227" t="s">
        <v>423</v>
      </c>
      <c r="AU287" s="227" t="s">
        <v>81</v>
      </c>
      <c r="AY287" s="19" t="s">
        <v>132</v>
      </c>
      <c r="BE287" s="228">
        <f>IF(N287="základní",J287,0)</f>
        <v>0</v>
      </c>
      <c r="BF287" s="228">
        <f>IF(N287="snížená",J287,0)</f>
        <v>0</v>
      </c>
      <c r="BG287" s="228">
        <f>IF(N287="zákl. přenesená",J287,0)</f>
        <v>0</v>
      </c>
      <c r="BH287" s="228">
        <f>IF(N287="sníž. přenesená",J287,0)</f>
        <v>0</v>
      </c>
      <c r="BI287" s="228">
        <f>IF(N287="nulová",J287,0)</f>
        <v>0</v>
      </c>
      <c r="BJ287" s="19" t="s">
        <v>79</v>
      </c>
      <c r="BK287" s="228">
        <f>ROUND(I287*H287,2)</f>
        <v>0</v>
      </c>
      <c r="BL287" s="19" t="s">
        <v>265</v>
      </c>
      <c r="BM287" s="227" t="s">
        <v>430</v>
      </c>
    </row>
    <row r="288" s="2" customFormat="1" ht="167.1" customHeight="1">
      <c r="A288" s="40"/>
      <c r="B288" s="41"/>
      <c r="C288" s="273" t="s">
        <v>431</v>
      </c>
      <c r="D288" s="273" t="s">
        <v>423</v>
      </c>
      <c r="E288" s="274" t="s">
        <v>432</v>
      </c>
      <c r="F288" s="275" t="s">
        <v>433</v>
      </c>
      <c r="G288" s="276" t="s">
        <v>138</v>
      </c>
      <c r="H288" s="277">
        <v>2</v>
      </c>
      <c r="I288" s="278"/>
      <c r="J288" s="279">
        <f>ROUND(I288*H288,2)</f>
        <v>0</v>
      </c>
      <c r="K288" s="280"/>
      <c r="L288" s="281"/>
      <c r="M288" s="282" t="s">
        <v>19</v>
      </c>
      <c r="N288" s="283" t="s">
        <v>43</v>
      </c>
      <c r="O288" s="86"/>
      <c r="P288" s="225">
        <f>O288*H288</f>
        <v>0</v>
      </c>
      <c r="Q288" s="225">
        <v>0</v>
      </c>
      <c r="R288" s="225">
        <f>Q288*H288</f>
        <v>0</v>
      </c>
      <c r="S288" s="225">
        <v>0</v>
      </c>
      <c r="T288" s="22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27" t="s">
        <v>365</v>
      </c>
      <c r="AT288" s="227" t="s">
        <v>423</v>
      </c>
      <c r="AU288" s="227" t="s">
        <v>81</v>
      </c>
      <c r="AY288" s="19" t="s">
        <v>132</v>
      </c>
      <c r="BE288" s="228">
        <f>IF(N288="základní",J288,0)</f>
        <v>0</v>
      </c>
      <c r="BF288" s="228">
        <f>IF(N288="snížená",J288,0)</f>
        <v>0</v>
      </c>
      <c r="BG288" s="228">
        <f>IF(N288="zákl. přenesená",J288,0)</f>
        <v>0</v>
      </c>
      <c r="BH288" s="228">
        <f>IF(N288="sníž. přenesená",J288,0)</f>
        <v>0</v>
      </c>
      <c r="BI288" s="228">
        <f>IF(N288="nulová",J288,0)</f>
        <v>0</v>
      </c>
      <c r="BJ288" s="19" t="s">
        <v>79</v>
      </c>
      <c r="BK288" s="228">
        <f>ROUND(I288*H288,2)</f>
        <v>0</v>
      </c>
      <c r="BL288" s="19" t="s">
        <v>265</v>
      </c>
      <c r="BM288" s="227" t="s">
        <v>434</v>
      </c>
    </row>
    <row r="289" s="2" customFormat="1" ht="181.5" customHeight="1">
      <c r="A289" s="40"/>
      <c r="B289" s="41"/>
      <c r="C289" s="273" t="s">
        <v>435</v>
      </c>
      <c r="D289" s="273" t="s">
        <v>423</v>
      </c>
      <c r="E289" s="274" t="s">
        <v>436</v>
      </c>
      <c r="F289" s="275" t="s">
        <v>437</v>
      </c>
      <c r="G289" s="276" t="s">
        <v>138</v>
      </c>
      <c r="H289" s="277">
        <v>9</v>
      </c>
      <c r="I289" s="278"/>
      <c r="J289" s="279">
        <f>ROUND(I289*H289,2)</f>
        <v>0</v>
      </c>
      <c r="K289" s="280"/>
      <c r="L289" s="281"/>
      <c r="M289" s="282" t="s">
        <v>19</v>
      </c>
      <c r="N289" s="283" t="s">
        <v>43</v>
      </c>
      <c r="O289" s="86"/>
      <c r="P289" s="225">
        <f>O289*H289</f>
        <v>0</v>
      </c>
      <c r="Q289" s="225">
        <v>0</v>
      </c>
      <c r="R289" s="225">
        <f>Q289*H289</f>
        <v>0</v>
      </c>
      <c r="S289" s="225">
        <v>0</v>
      </c>
      <c r="T289" s="22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27" t="s">
        <v>365</v>
      </c>
      <c r="AT289" s="227" t="s">
        <v>423</v>
      </c>
      <c r="AU289" s="227" t="s">
        <v>81</v>
      </c>
      <c r="AY289" s="19" t="s">
        <v>132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19" t="s">
        <v>79</v>
      </c>
      <c r="BK289" s="228">
        <f>ROUND(I289*H289,2)</f>
        <v>0</v>
      </c>
      <c r="BL289" s="19" t="s">
        <v>265</v>
      </c>
      <c r="BM289" s="227" t="s">
        <v>438</v>
      </c>
    </row>
    <row r="290" s="2" customFormat="1" ht="167.1" customHeight="1">
      <c r="A290" s="40"/>
      <c r="B290" s="41"/>
      <c r="C290" s="273" t="s">
        <v>439</v>
      </c>
      <c r="D290" s="273" t="s">
        <v>423</v>
      </c>
      <c r="E290" s="274" t="s">
        <v>440</v>
      </c>
      <c r="F290" s="275" t="s">
        <v>441</v>
      </c>
      <c r="G290" s="276" t="s">
        <v>138</v>
      </c>
      <c r="H290" s="277">
        <v>1</v>
      </c>
      <c r="I290" s="278"/>
      <c r="J290" s="279">
        <f>ROUND(I290*H290,2)</f>
        <v>0</v>
      </c>
      <c r="K290" s="280"/>
      <c r="L290" s="281"/>
      <c r="M290" s="282" t="s">
        <v>19</v>
      </c>
      <c r="N290" s="283" t="s">
        <v>43</v>
      </c>
      <c r="O290" s="86"/>
      <c r="P290" s="225">
        <f>O290*H290</f>
        <v>0</v>
      </c>
      <c r="Q290" s="225">
        <v>0</v>
      </c>
      <c r="R290" s="225">
        <f>Q290*H290</f>
        <v>0</v>
      </c>
      <c r="S290" s="225">
        <v>0</v>
      </c>
      <c r="T290" s="22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27" t="s">
        <v>365</v>
      </c>
      <c r="AT290" s="227" t="s">
        <v>423</v>
      </c>
      <c r="AU290" s="227" t="s">
        <v>81</v>
      </c>
      <c r="AY290" s="19" t="s">
        <v>132</v>
      </c>
      <c r="BE290" s="228">
        <f>IF(N290="základní",J290,0)</f>
        <v>0</v>
      </c>
      <c r="BF290" s="228">
        <f>IF(N290="snížená",J290,0)</f>
        <v>0</v>
      </c>
      <c r="BG290" s="228">
        <f>IF(N290="zákl. přenesená",J290,0)</f>
        <v>0</v>
      </c>
      <c r="BH290" s="228">
        <f>IF(N290="sníž. přenesená",J290,0)</f>
        <v>0</v>
      </c>
      <c r="BI290" s="228">
        <f>IF(N290="nulová",J290,0)</f>
        <v>0</v>
      </c>
      <c r="BJ290" s="19" t="s">
        <v>79</v>
      </c>
      <c r="BK290" s="228">
        <f>ROUND(I290*H290,2)</f>
        <v>0</v>
      </c>
      <c r="BL290" s="19" t="s">
        <v>265</v>
      </c>
      <c r="BM290" s="227" t="s">
        <v>442</v>
      </c>
    </row>
    <row r="291" s="2" customFormat="1" ht="181.5" customHeight="1">
      <c r="A291" s="40"/>
      <c r="B291" s="41"/>
      <c r="C291" s="273" t="s">
        <v>443</v>
      </c>
      <c r="D291" s="273" t="s">
        <v>423</v>
      </c>
      <c r="E291" s="274" t="s">
        <v>444</v>
      </c>
      <c r="F291" s="275" t="s">
        <v>445</v>
      </c>
      <c r="G291" s="276" t="s">
        <v>138</v>
      </c>
      <c r="H291" s="277">
        <v>2</v>
      </c>
      <c r="I291" s="278"/>
      <c r="J291" s="279">
        <f>ROUND(I291*H291,2)</f>
        <v>0</v>
      </c>
      <c r="K291" s="280"/>
      <c r="L291" s="281"/>
      <c r="M291" s="282" t="s">
        <v>19</v>
      </c>
      <c r="N291" s="283" t="s">
        <v>43</v>
      </c>
      <c r="O291" s="86"/>
      <c r="P291" s="225">
        <f>O291*H291</f>
        <v>0</v>
      </c>
      <c r="Q291" s="225">
        <v>0</v>
      </c>
      <c r="R291" s="225">
        <f>Q291*H291</f>
        <v>0</v>
      </c>
      <c r="S291" s="225">
        <v>0</v>
      </c>
      <c r="T291" s="226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27" t="s">
        <v>365</v>
      </c>
      <c r="AT291" s="227" t="s">
        <v>423</v>
      </c>
      <c r="AU291" s="227" t="s">
        <v>81</v>
      </c>
      <c r="AY291" s="19" t="s">
        <v>132</v>
      </c>
      <c r="BE291" s="228">
        <f>IF(N291="základní",J291,0)</f>
        <v>0</v>
      </c>
      <c r="BF291" s="228">
        <f>IF(N291="snížená",J291,0)</f>
        <v>0</v>
      </c>
      <c r="BG291" s="228">
        <f>IF(N291="zákl. přenesená",J291,0)</f>
        <v>0</v>
      </c>
      <c r="BH291" s="228">
        <f>IF(N291="sníž. přenesená",J291,0)</f>
        <v>0</v>
      </c>
      <c r="BI291" s="228">
        <f>IF(N291="nulová",J291,0)</f>
        <v>0</v>
      </c>
      <c r="BJ291" s="19" t="s">
        <v>79</v>
      </c>
      <c r="BK291" s="228">
        <f>ROUND(I291*H291,2)</f>
        <v>0</v>
      </c>
      <c r="BL291" s="19" t="s">
        <v>265</v>
      </c>
      <c r="BM291" s="227" t="s">
        <v>446</v>
      </c>
    </row>
    <row r="292" s="2" customFormat="1" ht="181.5" customHeight="1">
      <c r="A292" s="40"/>
      <c r="B292" s="41"/>
      <c r="C292" s="273" t="s">
        <v>447</v>
      </c>
      <c r="D292" s="273" t="s">
        <v>423</v>
      </c>
      <c r="E292" s="274" t="s">
        <v>448</v>
      </c>
      <c r="F292" s="275" t="s">
        <v>449</v>
      </c>
      <c r="G292" s="276" t="s">
        <v>138</v>
      </c>
      <c r="H292" s="277">
        <v>1</v>
      </c>
      <c r="I292" s="278"/>
      <c r="J292" s="279">
        <f>ROUND(I292*H292,2)</f>
        <v>0</v>
      </c>
      <c r="K292" s="280"/>
      <c r="L292" s="281"/>
      <c r="M292" s="282" t="s">
        <v>19</v>
      </c>
      <c r="N292" s="283" t="s">
        <v>43</v>
      </c>
      <c r="O292" s="86"/>
      <c r="P292" s="225">
        <f>O292*H292</f>
        <v>0</v>
      </c>
      <c r="Q292" s="225">
        <v>0</v>
      </c>
      <c r="R292" s="225">
        <f>Q292*H292</f>
        <v>0</v>
      </c>
      <c r="S292" s="225">
        <v>0</v>
      </c>
      <c r="T292" s="22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27" t="s">
        <v>365</v>
      </c>
      <c r="AT292" s="227" t="s">
        <v>423</v>
      </c>
      <c r="AU292" s="227" t="s">
        <v>81</v>
      </c>
      <c r="AY292" s="19" t="s">
        <v>132</v>
      </c>
      <c r="BE292" s="228">
        <f>IF(N292="základní",J292,0)</f>
        <v>0</v>
      </c>
      <c r="BF292" s="228">
        <f>IF(N292="snížená",J292,0)</f>
        <v>0</v>
      </c>
      <c r="BG292" s="228">
        <f>IF(N292="zákl. přenesená",J292,0)</f>
        <v>0</v>
      </c>
      <c r="BH292" s="228">
        <f>IF(N292="sníž. přenesená",J292,0)</f>
        <v>0</v>
      </c>
      <c r="BI292" s="228">
        <f>IF(N292="nulová",J292,0)</f>
        <v>0</v>
      </c>
      <c r="BJ292" s="19" t="s">
        <v>79</v>
      </c>
      <c r="BK292" s="228">
        <f>ROUND(I292*H292,2)</f>
        <v>0</v>
      </c>
      <c r="BL292" s="19" t="s">
        <v>265</v>
      </c>
      <c r="BM292" s="227" t="s">
        <v>450</v>
      </c>
    </row>
    <row r="293" s="2" customFormat="1" ht="101.25" customHeight="1">
      <c r="A293" s="40"/>
      <c r="B293" s="41"/>
      <c r="C293" s="273" t="s">
        <v>451</v>
      </c>
      <c r="D293" s="273" t="s">
        <v>423</v>
      </c>
      <c r="E293" s="274" t="s">
        <v>452</v>
      </c>
      <c r="F293" s="275" t="s">
        <v>453</v>
      </c>
      <c r="G293" s="276" t="s">
        <v>138</v>
      </c>
      <c r="H293" s="277">
        <v>1</v>
      </c>
      <c r="I293" s="278"/>
      <c r="J293" s="279">
        <f>ROUND(I293*H293,2)</f>
        <v>0</v>
      </c>
      <c r="K293" s="280"/>
      <c r="L293" s="281"/>
      <c r="M293" s="282" t="s">
        <v>19</v>
      </c>
      <c r="N293" s="283" t="s">
        <v>43</v>
      </c>
      <c r="O293" s="86"/>
      <c r="P293" s="225">
        <f>O293*H293</f>
        <v>0</v>
      </c>
      <c r="Q293" s="225">
        <v>0</v>
      </c>
      <c r="R293" s="225">
        <f>Q293*H293</f>
        <v>0</v>
      </c>
      <c r="S293" s="225">
        <v>0</v>
      </c>
      <c r="T293" s="226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27" t="s">
        <v>365</v>
      </c>
      <c r="AT293" s="227" t="s">
        <v>423</v>
      </c>
      <c r="AU293" s="227" t="s">
        <v>81</v>
      </c>
      <c r="AY293" s="19" t="s">
        <v>132</v>
      </c>
      <c r="BE293" s="228">
        <f>IF(N293="základní",J293,0)</f>
        <v>0</v>
      </c>
      <c r="BF293" s="228">
        <f>IF(N293="snížená",J293,0)</f>
        <v>0</v>
      </c>
      <c r="BG293" s="228">
        <f>IF(N293="zákl. přenesená",J293,0)</f>
        <v>0</v>
      </c>
      <c r="BH293" s="228">
        <f>IF(N293="sníž. přenesená",J293,0)</f>
        <v>0</v>
      </c>
      <c r="BI293" s="228">
        <f>IF(N293="nulová",J293,0)</f>
        <v>0</v>
      </c>
      <c r="BJ293" s="19" t="s">
        <v>79</v>
      </c>
      <c r="BK293" s="228">
        <f>ROUND(I293*H293,2)</f>
        <v>0</v>
      </c>
      <c r="BL293" s="19" t="s">
        <v>265</v>
      </c>
      <c r="BM293" s="227" t="s">
        <v>454</v>
      </c>
    </row>
    <row r="294" s="2" customFormat="1" ht="101.25" customHeight="1">
      <c r="A294" s="40"/>
      <c r="B294" s="41"/>
      <c r="C294" s="273" t="s">
        <v>455</v>
      </c>
      <c r="D294" s="273" t="s">
        <v>423</v>
      </c>
      <c r="E294" s="274" t="s">
        <v>456</v>
      </c>
      <c r="F294" s="275" t="s">
        <v>457</v>
      </c>
      <c r="G294" s="276" t="s">
        <v>138</v>
      </c>
      <c r="H294" s="277">
        <v>1</v>
      </c>
      <c r="I294" s="278"/>
      <c r="J294" s="279">
        <f>ROUND(I294*H294,2)</f>
        <v>0</v>
      </c>
      <c r="K294" s="280"/>
      <c r="L294" s="281"/>
      <c r="M294" s="282" t="s">
        <v>19</v>
      </c>
      <c r="N294" s="283" t="s">
        <v>43</v>
      </c>
      <c r="O294" s="86"/>
      <c r="P294" s="225">
        <f>O294*H294</f>
        <v>0</v>
      </c>
      <c r="Q294" s="225">
        <v>0</v>
      </c>
      <c r="R294" s="225">
        <f>Q294*H294</f>
        <v>0</v>
      </c>
      <c r="S294" s="225">
        <v>0</v>
      </c>
      <c r="T294" s="226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27" t="s">
        <v>365</v>
      </c>
      <c r="AT294" s="227" t="s">
        <v>423</v>
      </c>
      <c r="AU294" s="227" t="s">
        <v>81</v>
      </c>
      <c r="AY294" s="19" t="s">
        <v>132</v>
      </c>
      <c r="BE294" s="228">
        <f>IF(N294="základní",J294,0)</f>
        <v>0</v>
      </c>
      <c r="BF294" s="228">
        <f>IF(N294="snížená",J294,0)</f>
        <v>0</v>
      </c>
      <c r="BG294" s="228">
        <f>IF(N294="zákl. přenesená",J294,0)</f>
        <v>0</v>
      </c>
      <c r="BH294" s="228">
        <f>IF(N294="sníž. přenesená",J294,0)</f>
        <v>0</v>
      </c>
      <c r="BI294" s="228">
        <f>IF(N294="nulová",J294,0)</f>
        <v>0</v>
      </c>
      <c r="BJ294" s="19" t="s">
        <v>79</v>
      </c>
      <c r="BK294" s="228">
        <f>ROUND(I294*H294,2)</f>
        <v>0</v>
      </c>
      <c r="BL294" s="19" t="s">
        <v>265</v>
      </c>
      <c r="BM294" s="227" t="s">
        <v>458</v>
      </c>
    </row>
    <row r="295" s="2" customFormat="1" ht="90" customHeight="1">
      <c r="A295" s="40"/>
      <c r="B295" s="41"/>
      <c r="C295" s="273" t="s">
        <v>459</v>
      </c>
      <c r="D295" s="273" t="s">
        <v>423</v>
      </c>
      <c r="E295" s="274" t="s">
        <v>460</v>
      </c>
      <c r="F295" s="275" t="s">
        <v>461</v>
      </c>
      <c r="G295" s="276" t="s">
        <v>138</v>
      </c>
      <c r="H295" s="277">
        <v>1</v>
      </c>
      <c r="I295" s="278"/>
      <c r="J295" s="279">
        <f>ROUND(I295*H295,2)</f>
        <v>0</v>
      </c>
      <c r="K295" s="280"/>
      <c r="L295" s="281"/>
      <c r="M295" s="282" t="s">
        <v>19</v>
      </c>
      <c r="N295" s="283" t="s">
        <v>43</v>
      </c>
      <c r="O295" s="86"/>
      <c r="P295" s="225">
        <f>O295*H295</f>
        <v>0</v>
      </c>
      <c r="Q295" s="225">
        <v>0</v>
      </c>
      <c r="R295" s="225">
        <f>Q295*H295</f>
        <v>0</v>
      </c>
      <c r="S295" s="225">
        <v>0</v>
      </c>
      <c r="T295" s="22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27" t="s">
        <v>365</v>
      </c>
      <c r="AT295" s="227" t="s">
        <v>423</v>
      </c>
      <c r="AU295" s="227" t="s">
        <v>81</v>
      </c>
      <c r="AY295" s="19" t="s">
        <v>132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19" t="s">
        <v>79</v>
      </c>
      <c r="BK295" s="228">
        <f>ROUND(I295*H295,2)</f>
        <v>0</v>
      </c>
      <c r="BL295" s="19" t="s">
        <v>265</v>
      </c>
      <c r="BM295" s="227" t="s">
        <v>462</v>
      </c>
    </row>
    <row r="296" s="2" customFormat="1" ht="142.2" customHeight="1">
      <c r="A296" s="40"/>
      <c r="B296" s="41"/>
      <c r="C296" s="273" t="s">
        <v>463</v>
      </c>
      <c r="D296" s="273" t="s">
        <v>423</v>
      </c>
      <c r="E296" s="274" t="s">
        <v>464</v>
      </c>
      <c r="F296" s="275" t="s">
        <v>465</v>
      </c>
      <c r="G296" s="276" t="s">
        <v>138</v>
      </c>
      <c r="H296" s="277">
        <v>1</v>
      </c>
      <c r="I296" s="278"/>
      <c r="J296" s="279">
        <f>ROUND(I296*H296,2)</f>
        <v>0</v>
      </c>
      <c r="K296" s="280"/>
      <c r="L296" s="281"/>
      <c r="M296" s="282" t="s">
        <v>19</v>
      </c>
      <c r="N296" s="283" t="s">
        <v>43</v>
      </c>
      <c r="O296" s="86"/>
      <c r="P296" s="225">
        <f>O296*H296</f>
        <v>0</v>
      </c>
      <c r="Q296" s="225">
        <v>0</v>
      </c>
      <c r="R296" s="225">
        <f>Q296*H296</f>
        <v>0</v>
      </c>
      <c r="S296" s="225">
        <v>0</v>
      </c>
      <c r="T296" s="226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27" t="s">
        <v>365</v>
      </c>
      <c r="AT296" s="227" t="s">
        <v>423</v>
      </c>
      <c r="AU296" s="227" t="s">
        <v>81</v>
      </c>
      <c r="AY296" s="19" t="s">
        <v>132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19" t="s">
        <v>79</v>
      </c>
      <c r="BK296" s="228">
        <f>ROUND(I296*H296,2)</f>
        <v>0</v>
      </c>
      <c r="BL296" s="19" t="s">
        <v>265</v>
      </c>
      <c r="BM296" s="227" t="s">
        <v>466</v>
      </c>
    </row>
    <row r="297" s="2" customFormat="1" ht="24.15" customHeight="1">
      <c r="A297" s="40"/>
      <c r="B297" s="41"/>
      <c r="C297" s="215" t="s">
        <v>467</v>
      </c>
      <c r="D297" s="215" t="s">
        <v>135</v>
      </c>
      <c r="E297" s="216" t="s">
        <v>468</v>
      </c>
      <c r="F297" s="217" t="s">
        <v>469</v>
      </c>
      <c r="G297" s="218" t="s">
        <v>138</v>
      </c>
      <c r="H297" s="219">
        <v>59</v>
      </c>
      <c r="I297" s="220"/>
      <c r="J297" s="221">
        <f>ROUND(I297*H297,2)</f>
        <v>0</v>
      </c>
      <c r="K297" s="222"/>
      <c r="L297" s="46"/>
      <c r="M297" s="223" t="s">
        <v>19</v>
      </c>
      <c r="N297" s="224" t="s">
        <v>43</v>
      </c>
      <c r="O297" s="86"/>
      <c r="P297" s="225">
        <f>O297*H297</f>
        <v>0</v>
      </c>
      <c r="Q297" s="225">
        <v>0</v>
      </c>
      <c r="R297" s="225">
        <f>Q297*H297</f>
        <v>0</v>
      </c>
      <c r="S297" s="225">
        <v>0</v>
      </c>
      <c r="T297" s="22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27" t="s">
        <v>265</v>
      </c>
      <c r="AT297" s="227" t="s">
        <v>135</v>
      </c>
      <c r="AU297" s="227" t="s">
        <v>81</v>
      </c>
      <c r="AY297" s="19" t="s">
        <v>132</v>
      </c>
      <c r="BE297" s="228">
        <f>IF(N297="základní",J297,0)</f>
        <v>0</v>
      </c>
      <c r="BF297" s="228">
        <f>IF(N297="snížená",J297,0)</f>
        <v>0</v>
      </c>
      <c r="BG297" s="228">
        <f>IF(N297="zákl. přenesená",J297,0)</f>
        <v>0</v>
      </c>
      <c r="BH297" s="228">
        <f>IF(N297="sníž. přenesená",J297,0)</f>
        <v>0</v>
      </c>
      <c r="BI297" s="228">
        <f>IF(N297="nulová",J297,0)</f>
        <v>0</v>
      </c>
      <c r="BJ297" s="19" t="s">
        <v>79</v>
      </c>
      <c r="BK297" s="228">
        <f>ROUND(I297*H297,2)</f>
        <v>0</v>
      </c>
      <c r="BL297" s="19" t="s">
        <v>265</v>
      </c>
      <c r="BM297" s="227" t="s">
        <v>470</v>
      </c>
    </row>
    <row r="298" s="13" customFormat="1">
      <c r="A298" s="13"/>
      <c r="B298" s="229"/>
      <c r="C298" s="230"/>
      <c r="D298" s="231" t="s">
        <v>141</v>
      </c>
      <c r="E298" s="232" t="s">
        <v>19</v>
      </c>
      <c r="F298" s="233" t="s">
        <v>471</v>
      </c>
      <c r="G298" s="230"/>
      <c r="H298" s="232" t="s">
        <v>19</v>
      </c>
      <c r="I298" s="234"/>
      <c r="J298" s="230"/>
      <c r="K298" s="230"/>
      <c r="L298" s="235"/>
      <c r="M298" s="236"/>
      <c r="N298" s="237"/>
      <c r="O298" s="237"/>
      <c r="P298" s="237"/>
      <c r="Q298" s="237"/>
      <c r="R298" s="237"/>
      <c r="S298" s="237"/>
      <c r="T298" s="23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9" t="s">
        <v>141</v>
      </c>
      <c r="AU298" s="239" t="s">
        <v>81</v>
      </c>
      <c r="AV298" s="13" t="s">
        <v>79</v>
      </c>
      <c r="AW298" s="13" t="s">
        <v>33</v>
      </c>
      <c r="AX298" s="13" t="s">
        <v>72</v>
      </c>
      <c r="AY298" s="239" t="s">
        <v>132</v>
      </c>
    </row>
    <row r="299" s="14" customFormat="1">
      <c r="A299" s="14"/>
      <c r="B299" s="240"/>
      <c r="C299" s="241"/>
      <c r="D299" s="231" t="s">
        <v>141</v>
      </c>
      <c r="E299" s="242" t="s">
        <v>19</v>
      </c>
      <c r="F299" s="243" t="s">
        <v>472</v>
      </c>
      <c r="G299" s="241"/>
      <c r="H299" s="244">
        <v>99.069999999999993</v>
      </c>
      <c r="I299" s="245"/>
      <c r="J299" s="241"/>
      <c r="K299" s="241"/>
      <c r="L299" s="246"/>
      <c r="M299" s="247"/>
      <c r="N299" s="248"/>
      <c r="O299" s="248"/>
      <c r="P299" s="248"/>
      <c r="Q299" s="248"/>
      <c r="R299" s="248"/>
      <c r="S299" s="248"/>
      <c r="T299" s="24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0" t="s">
        <v>141</v>
      </c>
      <c r="AU299" s="250" t="s">
        <v>81</v>
      </c>
      <c r="AV299" s="14" t="s">
        <v>81</v>
      </c>
      <c r="AW299" s="14" t="s">
        <v>33</v>
      </c>
      <c r="AX299" s="14" t="s">
        <v>72</v>
      </c>
      <c r="AY299" s="250" t="s">
        <v>132</v>
      </c>
    </row>
    <row r="300" s="14" customFormat="1">
      <c r="A300" s="14"/>
      <c r="B300" s="240"/>
      <c r="C300" s="241"/>
      <c r="D300" s="231" t="s">
        <v>141</v>
      </c>
      <c r="E300" s="242" t="s">
        <v>19</v>
      </c>
      <c r="F300" s="243" t="s">
        <v>473</v>
      </c>
      <c r="G300" s="241"/>
      <c r="H300" s="244">
        <v>59</v>
      </c>
      <c r="I300" s="245"/>
      <c r="J300" s="241"/>
      <c r="K300" s="241"/>
      <c r="L300" s="246"/>
      <c r="M300" s="247"/>
      <c r="N300" s="248"/>
      <c r="O300" s="248"/>
      <c r="P300" s="248"/>
      <c r="Q300" s="248"/>
      <c r="R300" s="248"/>
      <c r="S300" s="248"/>
      <c r="T300" s="24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0" t="s">
        <v>141</v>
      </c>
      <c r="AU300" s="250" t="s">
        <v>81</v>
      </c>
      <c r="AV300" s="14" t="s">
        <v>81</v>
      </c>
      <c r="AW300" s="14" t="s">
        <v>33</v>
      </c>
      <c r="AX300" s="14" t="s">
        <v>79</v>
      </c>
      <c r="AY300" s="250" t="s">
        <v>132</v>
      </c>
    </row>
    <row r="301" s="2" customFormat="1" ht="24.15" customHeight="1">
      <c r="A301" s="40"/>
      <c r="B301" s="41"/>
      <c r="C301" s="273" t="s">
        <v>474</v>
      </c>
      <c r="D301" s="273" t="s">
        <v>423</v>
      </c>
      <c r="E301" s="274" t="s">
        <v>475</v>
      </c>
      <c r="F301" s="275" t="s">
        <v>476</v>
      </c>
      <c r="G301" s="276" t="s">
        <v>189</v>
      </c>
      <c r="H301" s="277">
        <v>99.069999999999993</v>
      </c>
      <c r="I301" s="278"/>
      <c r="J301" s="279">
        <f>ROUND(I301*H301,2)</f>
        <v>0</v>
      </c>
      <c r="K301" s="280"/>
      <c r="L301" s="281"/>
      <c r="M301" s="282" t="s">
        <v>19</v>
      </c>
      <c r="N301" s="283" t="s">
        <v>43</v>
      </c>
      <c r="O301" s="86"/>
      <c r="P301" s="225">
        <f>O301*H301</f>
        <v>0</v>
      </c>
      <c r="Q301" s="225">
        <v>0</v>
      </c>
      <c r="R301" s="225">
        <f>Q301*H301</f>
        <v>0</v>
      </c>
      <c r="S301" s="225">
        <v>0</v>
      </c>
      <c r="T301" s="22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27" t="s">
        <v>365</v>
      </c>
      <c r="AT301" s="227" t="s">
        <v>423</v>
      </c>
      <c r="AU301" s="227" t="s">
        <v>81</v>
      </c>
      <c r="AY301" s="19" t="s">
        <v>132</v>
      </c>
      <c r="BE301" s="228">
        <f>IF(N301="základní",J301,0)</f>
        <v>0</v>
      </c>
      <c r="BF301" s="228">
        <f>IF(N301="snížená",J301,0)</f>
        <v>0</v>
      </c>
      <c r="BG301" s="228">
        <f>IF(N301="zákl. přenesená",J301,0)</f>
        <v>0</v>
      </c>
      <c r="BH301" s="228">
        <f>IF(N301="sníž. přenesená",J301,0)</f>
        <v>0</v>
      </c>
      <c r="BI301" s="228">
        <f>IF(N301="nulová",J301,0)</f>
        <v>0</v>
      </c>
      <c r="BJ301" s="19" t="s">
        <v>79</v>
      </c>
      <c r="BK301" s="228">
        <f>ROUND(I301*H301,2)</f>
        <v>0</v>
      </c>
      <c r="BL301" s="19" t="s">
        <v>265</v>
      </c>
      <c r="BM301" s="227" t="s">
        <v>477</v>
      </c>
    </row>
    <row r="302" s="13" customFormat="1">
      <c r="A302" s="13"/>
      <c r="B302" s="229"/>
      <c r="C302" s="230"/>
      <c r="D302" s="231" t="s">
        <v>141</v>
      </c>
      <c r="E302" s="232" t="s">
        <v>19</v>
      </c>
      <c r="F302" s="233" t="s">
        <v>471</v>
      </c>
      <c r="G302" s="230"/>
      <c r="H302" s="232" t="s">
        <v>19</v>
      </c>
      <c r="I302" s="234"/>
      <c r="J302" s="230"/>
      <c r="K302" s="230"/>
      <c r="L302" s="235"/>
      <c r="M302" s="236"/>
      <c r="N302" s="237"/>
      <c r="O302" s="237"/>
      <c r="P302" s="237"/>
      <c r="Q302" s="237"/>
      <c r="R302" s="237"/>
      <c r="S302" s="237"/>
      <c r="T302" s="23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9" t="s">
        <v>141</v>
      </c>
      <c r="AU302" s="239" t="s">
        <v>81</v>
      </c>
      <c r="AV302" s="13" t="s">
        <v>79</v>
      </c>
      <c r="AW302" s="13" t="s">
        <v>33</v>
      </c>
      <c r="AX302" s="13" t="s">
        <v>72</v>
      </c>
      <c r="AY302" s="239" t="s">
        <v>132</v>
      </c>
    </row>
    <row r="303" s="14" customFormat="1">
      <c r="A303" s="14"/>
      <c r="B303" s="240"/>
      <c r="C303" s="241"/>
      <c r="D303" s="231" t="s">
        <v>141</v>
      </c>
      <c r="E303" s="242" t="s">
        <v>19</v>
      </c>
      <c r="F303" s="243" t="s">
        <v>472</v>
      </c>
      <c r="G303" s="241"/>
      <c r="H303" s="244">
        <v>99.069999999999993</v>
      </c>
      <c r="I303" s="245"/>
      <c r="J303" s="241"/>
      <c r="K303" s="241"/>
      <c r="L303" s="246"/>
      <c r="M303" s="247"/>
      <c r="N303" s="248"/>
      <c r="O303" s="248"/>
      <c r="P303" s="248"/>
      <c r="Q303" s="248"/>
      <c r="R303" s="248"/>
      <c r="S303" s="248"/>
      <c r="T303" s="24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50" t="s">
        <v>141</v>
      </c>
      <c r="AU303" s="250" t="s">
        <v>81</v>
      </c>
      <c r="AV303" s="14" t="s">
        <v>81</v>
      </c>
      <c r="AW303" s="14" t="s">
        <v>33</v>
      </c>
      <c r="AX303" s="14" t="s">
        <v>79</v>
      </c>
      <c r="AY303" s="250" t="s">
        <v>132</v>
      </c>
    </row>
    <row r="304" s="2" customFormat="1" ht="37.8" customHeight="1">
      <c r="A304" s="40"/>
      <c r="B304" s="41"/>
      <c r="C304" s="215" t="s">
        <v>478</v>
      </c>
      <c r="D304" s="215" t="s">
        <v>135</v>
      </c>
      <c r="E304" s="216" t="s">
        <v>479</v>
      </c>
      <c r="F304" s="217" t="s">
        <v>480</v>
      </c>
      <c r="G304" s="218" t="s">
        <v>481</v>
      </c>
      <c r="H304" s="284"/>
      <c r="I304" s="220"/>
      <c r="J304" s="221">
        <f>ROUND(I304*H304,2)</f>
        <v>0</v>
      </c>
      <c r="K304" s="222"/>
      <c r="L304" s="46"/>
      <c r="M304" s="223" t="s">
        <v>19</v>
      </c>
      <c r="N304" s="224" t="s">
        <v>43</v>
      </c>
      <c r="O304" s="86"/>
      <c r="P304" s="225">
        <f>O304*H304</f>
        <v>0</v>
      </c>
      <c r="Q304" s="225">
        <v>0</v>
      </c>
      <c r="R304" s="225">
        <f>Q304*H304</f>
        <v>0</v>
      </c>
      <c r="S304" s="225">
        <v>0</v>
      </c>
      <c r="T304" s="22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27" t="s">
        <v>265</v>
      </c>
      <c r="AT304" s="227" t="s">
        <v>135</v>
      </c>
      <c r="AU304" s="227" t="s">
        <v>81</v>
      </c>
      <c r="AY304" s="19" t="s">
        <v>132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19" t="s">
        <v>79</v>
      </c>
      <c r="BK304" s="228">
        <f>ROUND(I304*H304,2)</f>
        <v>0</v>
      </c>
      <c r="BL304" s="19" t="s">
        <v>265</v>
      </c>
      <c r="BM304" s="227" t="s">
        <v>482</v>
      </c>
    </row>
    <row r="305" s="12" customFormat="1" ht="22.8" customHeight="1">
      <c r="A305" s="12"/>
      <c r="B305" s="199"/>
      <c r="C305" s="200"/>
      <c r="D305" s="201" t="s">
        <v>71</v>
      </c>
      <c r="E305" s="213" t="s">
        <v>483</v>
      </c>
      <c r="F305" s="213" t="s">
        <v>484</v>
      </c>
      <c r="G305" s="200"/>
      <c r="H305" s="200"/>
      <c r="I305" s="203"/>
      <c r="J305" s="214">
        <f>BK305</f>
        <v>0</v>
      </c>
      <c r="K305" s="200"/>
      <c r="L305" s="205"/>
      <c r="M305" s="206"/>
      <c r="N305" s="207"/>
      <c r="O305" s="207"/>
      <c r="P305" s="208">
        <f>SUM(P306:P324)</f>
        <v>0</v>
      </c>
      <c r="Q305" s="207"/>
      <c r="R305" s="208">
        <f>SUM(R306:R324)</f>
        <v>0.43806563999999992</v>
      </c>
      <c r="S305" s="207"/>
      <c r="T305" s="209">
        <f>SUM(T306:T324)</f>
        <v>1.4628800000000002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10" t="s">
        <v>81</v>
      </c>
      <c r="AT305" s="211" t="s">
        <v>71</v>
      </c>
      <c r="AU305" s="211" t="s">
        <v>79</v>
      </c>
      <c r="AY305" s="210" t="s">
        <v>132</v>
      </c>
      <c r="BK305" s="212">
        <f>SUM(BK306:BK324)</f>
        <v>0</v>
      </c>
    </row>
    <row r="306" s="2" customFormat="1" ht="14.4" customHeight="1">
      <c r="A306" s="40"/>
      <c r="B306" s="41"/>
      <c r="C306" s="215" t="s">
        <v>485</v>
      </c>
      <c r="D306" s="215" t="s">
        <v>135</v>
      </c>
      <c r="E306" s="216" t="s">
        <v>486</v>
      </c>
      <c r="F306" s="217" t="s">
        <v>487</v>
      </c>
      <c r="G306" s="218" t="s">
        <v>151</v>
      </c>
      <c r="H306" s="219">
        <v>73.144000000000005</v>
      </c>
      <c r="I306" s="220"/>
      <c r="J306" s="221">
        <f>ROUND(I306*H306,2)</f>
        <v>0</v>
      </c>
      <c r="K306" s="222"/>
      <c r="L306" s="46"/>
      <c r="M306" s="223" t="s">
        <v>19</v>
      </c>
      <c r="N306" s="224" t="s">
        <v>43</v>
      </c>
      <c r="O306" s="86"/>
      <c r="P306" s="225">
        <f>O306*H306</f>
        <v>0</v>
      </c>
      <c r="Q306" s="225">
        <v>0</v>
      </c>
      <c r="R306" s="225">
        <f>Q306*H306</f>
        <v>0</v>
      </c>
      <c r="S306" s="225">
        <v>0.02</v>
      </c>
      <c r="T306" s="226">
        <f>S306*H306</f>
        <v>1.4628800000000002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27" t="s">
        <v>265</v>
      </c>
      <c r="AT306" s="227" t="s">
        <v>135</v>
      </c>
      <c r="AU306" s="227" t="s">
        <v>81</v>
      </c>
      <c r="AY306" s="19" t="s">
        <v>132</v>
      </c>
      <c r="BE306" s="228">
        <f>IF(N306="základní",J306,0)</f>
        <v>0</v>
      </c>
      <c r="BF306" s="228">
        <f>IF(N306="snížená",J306,0)</f>
        <v>0</v>
      </c>
      <c r="BG306" s="228">
        <f>IF(N306="zákl. přenesená",J306,0)</f>
        <v>0</v>
      </c>
      <c r="BH306" s="228">
        <f>IF(N306="sníž. přenesená",J306,0)</f>
        <v>0</v>
      </c>
      <c r="BI306" s="228">
        <f>IF(N306="nulová",J306,0)</f>
        <v>0</v>
      </c>
      <c r="BJ306" s="19" t="s">
        <v>79</v>
      </c>
      <c r="BK306" s="228">
        <f>ROUND(I306*H306,2)</f>
        <v>0</v>
      </c>
      <c r="BL306" s="19" t="s">
        <v>265</v>
      </c>
      <c r="BM306" s="227" t="s">
        <v>488</v>
      </c>
    </row>
    <row r="307" s="13" customFormat="1">
      <c r="A307" s="13"/>
      <c r="B307" s="229"/>
      <c r="C307" s="230"/>
      <c r="D307" s="231" t="s">
        <v>141</v>
      </c>
      <c r="E307" s="232" t="s">
        <v>19</v>
      </c>
      <c r="F307" s="233" t="s">
        <v>489</v>
      </c>
      <c r="G307" s="230"/>
      <c r="H307" s="232" t="s">
        <v>19</v>
      </c>
      <c r="I307" s="234"/>
      <c r="J307" s="230"/>
      <c r="K307" s="230"/>
      <c r="L307" s="235"/>
      <c r="M307" s="236"/>
      <c r="N307" s="237"/>
      <c r="O307" s="237"/>
      <c r="P307" s="237"/>
      <c r="Q307" s="237"/>
      <c r="R307" s="237"/>
      <c r="S307" s="237"/>
      <c r="T307" s="238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9" t="s">
        <v>141</v>
      </c>
      <c r="AU307" s="239" t="s">
        <v>81</v>
      </c>
      <c r="AV307" s="13" t="s">
        <v>79</v>
      </c>
      <c r="AW307" s="13" t="s">
        <v>33</v>
      </c>
      <c r="AX307" s="13" t="s">
        <v>72</v>
      </c>
      <c r="AY307" s="239" t="s">
        <v>132</v>
      </c>
    </row>
    <row r="308" s="13" customFormat="1">
      <c r="A308" s="13"/>
      <c r="B308" s="229"/>
      <c r="C308" s="230"/>
      <c r="D308" s="231" t="s">
        <v>141</v>
      </c>
      <c r="E308" s="232" t="s">
        <v>19</v>
      </c>
      <c r="F308" s="233" t="s">
        <v>490</v>
      </c>
      <c r="G308" s="230"/>
      <c r="H308" s="232" t="s">
        <v>19</v>
      </c>
      <c r="I308" s="234"/>
      <c r="J308" s="230"/>
      <c r="K308" s="230"/>
      <c r="L308" s="235"/>
      <c r="M308" s="236"/>
      <c r="N308" s="237"/>
      <c r="O308" s="237"/>
      <c r="P308" s="237"/>
      <c r="Q308" s="237"/>
      <c r="R308" s="237"/>
      <c r="S308" s="237"/>
      <c r="T308" s="238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9" t="s">
        <v>141</v>
      </c>
      <c r="AU308" s="239" t="s">
        <v>81</v>
      </c>
      <c r="AV308" s="13" t="s">
        <v>79</v>
      </c>
      <c r="AW308" s="13" t="s">
        <v>33</v>
      </c>
      <c r="AX308" s="13" t="s">
        <v>72</v>
      </c>
      <c r="AY308" s="239" t="s">
        <v>132</v>
      </c>
    </row>
    <row r="309" s="14" customFormat="1">
      <c r="A309" s="14"/>
      <c r="B309" s="240"/>
      <c r="C309" s="241"/>
      <c r="D309" s="231" t="s">
        <v>141</v>
      </c>
      <c r="E309" s="242" t="s">
        <v>19</v>
      </c>
      <c r="F309" s="243" t="s">
        <v>491</v>
      </c>
      <c r="G309" s="241"/>
      <c r="H309" s="244">
        <v>26.478999999999999</v>
      </c>
      <c r="I309" s="245"/>
      <c r="J309" s="241"/>
      <c r="K309" s="241"/>
      <c r="L309" s="246"/>
      <c r="M309" s="247"/>
      <c r="N309" s="248"/>
      <c r="O309" s="248"/>
      <c r="P309" s="248"/>
      <c r="Q309" s="248"/>
      <c r="R309" s="248"/>
      <c r="S309" s="248"/>
      <c r="T309" s="249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0" t="s">
        <v>141</v>
      </c>
      <c r="AU309" s="250" t="s">
        <v>81</v>
      </c>
      <c r="AV309" s="14" t="s">
        <v>81</v>
      </c>
      <c r="AW309" s="14" t="s">
        <v>33</v>
      </c>
      <c r="AX309" s="14" t="s">
        <v>72</v>
      </c>
      <c r="AY309" s="250" t="s">
        <v>132</v>
      </c>
    </row>
    <row r="310" s="14" customFormat="1">
      <c r="A310" s="14"/>
      <c r="B310" s="240"/>
      <c r="C310" s="241"/>
      <c r="D310" s="231" t="s">
        <v>141</v>
      </c>
      <c r="E310" s="242" t="s">
        <v>19</v>
      </c>
      <c r="F310" s="243" t="s">
        <v>312</v>
      </c>
      <c r="G310" s="241"/>
      <c r="H310" s="244">
        <v>1.849</v>
      </c>
      <c r="I310" s="245"/>
      <c r="J310" s="241"/>
      <c r="K310" s="241"/>
      <c r="L310" s="246"/>
      <c r="M310" s="247"/>
      <c r="N310" s="248"/>
      <c r="O310" s="248"/>
      <c r="P310" s="248"/>
      <c r="Q310" s="248"/>
      <c r="R310" s="248"/>
      <c r="S310" s="248"/>
      <c r="T310" s="24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50" t="s">
        <v>141</v>
      </c>
      <c r="AU310" s="250" t="s">
        <v>81</v>
      </c>
      <c r="AV310" s="14" t="s">
        <v>81</v>
      </c>
      <c r="AW310" s="14" t="s">
        <v>33</v>
      </c>
      <c r="AX310" s="14" t="s">
        <v>72</v>
      </c>
      <c r="AY310" s="250" t="s">
        <v>132</v>
      </c>
    </row>
    <row r="311" s="14" customFormat="1">
      <c r="A311" s="14"/>
      <c r="B311" s="240"/>
      <c r="C311" s="241"/>
      <c r="D311" s="231" t="s">
        <v>141</v>
      </c>
      <c r="E311" s="242" t="s">
        <v>19</v>
      </c>
      <c r="F311" s="243" t="s">
        <v>313</v>
      </c>
      <c r="G311" s="241"/>
      <c r="H311" s="244">
        <v>2.75</v>
      </c>
      <c r="I311" s="245"/>
      <c r="J311" s="241"/>
      <c r="K311" s="241"/>
      <c r="L311" s="246"/>
      <c r="M311" s="247"/>
      <c r="N311" s="248"/>
      <c r="O311" s="248"/>
      <c r="P311" s="248"/>
      <c r="Q311" s="248"/>
      <c r="R311" s="248"/>
      <c r="S311" s="248"/>
      <c r="T311" s="24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0" t="s">
        <v>141</v>
      </c>
      <c r="AU311" s="250" t="s">
        <v>81</v>
      </c>
      <c r="AV311" s="14" t="s">
        <v>81</v>
      </c>
      <c r="AW311" s="14" t="s">
        <v>33</v>
      </c>
      <c r="AX311" s="14" t="s">
        <v>72</v>
      </c>
      <c r="AY311" s="250" t="s">
        <v>132</v>
      </c>
    </row>
    <row r="312" s="14" customFormat="1">
      <c r="A312" s="14"/>
      <c r="B312" s="240"/>
      <c r="C312" s="241"/>
      <c r="D312" s="231" t="s">
        <v>141</v>
      </c>
      <c r="E312" s="242" t="s">
        <v>19</v>
      </c>
      <c r="F312" s="243" t="s">
        <v>492</v>
      </c>
      <c r="G312" s="241"/>
      <c r="H312" s="244">
        <v>9.8279999999999994</v>
      </c>
      <c r="I312" s="245"/>
      <c r="J312" s="241"/>
      <c r="K312" s="241"/>
      <c r="L312" s="246"/>
      <c r="M312" s="247"/>
      <c r="N312" s="248"/>
      <c r="O312" s="248"/>
      <c r="P312" s="248"/>
      <c r="Q312" s="248"/>
      <c r="R312" s="248"/>
      <c r="S312" s="248"/>
      <c r="T312" s="24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50" t="s">
        <v>141</v>
      </c>
      <c r="AU312" s="250" t="s">
        <v>81</v>
      </c>
      <c r="AV312" s="14" t="s">
        <v>81</v>
      </c>
      <c r="AW312" s="14" t="s">
        <v>33</v>
      </c>
      <c r="AX312" s="14" t="s">
        <v>72</v>
      </c>
      <c r="AY312" s="250" t="s">
        <v>132</v>
      </c>
    </row>
    <row r="313" s="14" customFormat="1">
      <c r="A313" s="14"/>
      <c r="B313" s="240"/>
      <c r="C313" s="241"/>
      <c r="D313" s="231" t="s">
        <v>141</v>
      </c>
      <c r="E313" s="242" t="s">
        <v>19</v>
      </c>
      <c r="F313" s="243" t="s">
        <v>493</v>
      </c>
      <c r="G313" s="241"/>
      <c r="H313" s="244">
        <v>1.3460000000000001</v>
      </c>
      <c r="I313" s="245"/>
      <c r="J313" s="241"/>
      <c r="K313" s="241"/>
      <c r="L313" s="246"/>
      <c r="M313" s="247"/>
      <c r="N313" s="248"/>
      <c r="O313" s="248"/>
      <c r="P313" s="248"/>
      <c r="Q313" s="248"/>
      <c r="R313" s="248"/>
      <c r="S313" s="248"/>
      <c r="T313" s="24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50" t="s">
        <v>141</v>
      </c>
      <c r="AU313" s="250" t="s">
        <v>81</v>
      </c>
      <c r="AV313" s="14" t="s">
        <v>81</v>
      </c>
      <c r="AW313" s="14" t="s">
        <v>33</v>
      </c>
      <c r="AX313" s="14" t="s">
        <v>72</v>
      </c>
      <c r="AY313" s="250" t="s">
        <v>132</v>
      </c>
    </row>
    <row r="314" s="16" customFormat="1">
      <c r="A314" s="16"/>
      <c r="B314" s="262"/>
      <c r="C314" s="263"/>
      <c r="D314" s="231" t="s">
        <v>141</v>
      </c>
      <c r="E314" s="264" t="s">
        <v>19</v>
      </c>
      <c r="F314" s="265" t="s">
        <v>229</v>
      </c>
      <c r="G314" s="263"/>
      <c r="H314" s="266">
        <v>42.251999999999995</v>
      </c>
      <c r="I314" s="267"/>
      <c r="J314" s="263"/>
      <c r="K314" s="263"/>
      <c r="L314" s="268"/>
      <c r="M314" s="269"/>
      <c r="N314" s="270"/>
      <c r="O314" s="270"/>
      <c r="P314" s="270"/>
      <c r="Q314" s="270"/>
      <c r="R314" s="270"/>
      <c r="S314" s="270"/>
      <c r="T314" s="271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T314" s="272" t="s">
        <v>141</v>
      </c>
      <c r="AU314" s="272" t="s">
        <v>81</v>
      </c>
      <c r="AV314" s="16" t="s">
        <v>133</v>
      </c>
      <c r="AW314" s="16" t="s">
        <v>33</v>
      </c>
      <c r="AX314" s="16" t="s">
        <v>72</v>
      </c>
      <c r="AY314" s="272" t="s">
        <v>132</v>
      </c>
    </row>
    <row r="315" s="13" customFormat="1">
      <c r="A315" s="13"/>
      <c r="B315" s="229"/>
      <c r="C315" s="230"/>
      <c r="D315" s="231" t="s">
        <v>141</v>
      </c>
      <c r="E315" s="232" t="s">
        <v>19</v>
      </c>
      <c r="F315" s="233" t="s">
        <v>494</v>
      </c>
      <c r="G315" s="230"/>
      <c r="H315" s="232" t="s">
        <v>19</v>
      </c>
      <c r="I315" s="234"/>
      <c r="J315" s="230"/>
      <c r="K315" s="230"/>
      <c r="L315" s="235"/>
      <c r="M315" s="236"/>
      <c r="N315" s="237"/>
      <c r="O315" s="237"/>
      <c r="P315" s="237"/>
      <c r="Q315" s="237"/>
      <c r="R315" s="237"/>
      <c r="S315" s="237"/>
      <c r="T315" s="23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9" t="s">
        <v>141</v>
      </c>
      <c r="AU315" s="239" t="s">
        <v>81</v>
      </c>
      <c r="AV315" s="13" t="s">
        <v>79</v>
      </c>
      <c r="AW315" s="13" t="s">
        <v>33</v>
      </c>
      <c r="AX315" s="13" t="s">
        <v>72</v>
      </c>
      <c r="AY315" s="239" t="s">
        <v>132</v>
      </c>
    </row>
    <row r="316" s="13" customFormat="1">
      <c r="A316" s="13"/>
      <c r="B316" s="229"/>
      <c r="C316" s="230"/>
      <c r="D316" s="231" t="s">
        <v>141</v>
      </c>
      <c r="E316" s="232" t="s">
        <v>19</v>
      </c>
      <c r="F316" s="233" t="s">
        <v>495</v>
      </c>
      <c r="G316" s="230"/>
      <c r="H316" s="232" t="s">
        <v>19</v>
      </c>
      <c r="I316" s="234"/>
      <c r="J316" s="230"/>
      <c r="K316" s="230"/>
      <c r="L316" s="235"/>
      <c r="M316" s="236"/>
      <c r="N316" s="237"/>
      <c r="O316" s="237"/>
      <c r="P316" s="237"/>
      <c r="Q316" s="237"/>
      <c r="R316" s="237"/>
      <c r="S316" s="237"/>
      <c r="T316" s="23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9" t="s">
        <v>141</v>
      </c>
      <c r="AU316" s="239" t="s">
        <v>81</v>
      </c>
      <c r="AV316" s="13" t="s">
        <v>79</v>
      </c>
      <c r="AW316" s="13" t="s">
        <v>33</v>
      </c>
      <c r="AX316" s="13" t="s">
        <v>72</v>
      </c>
      <c r="AY316" s="239" t="s">
        <v>132</v>
      </c>
    </row>
    <row r="317" s="14" customFormat="1">
      <c r="A317" s="14"/>
      <c r="B317" s="240"/>
      <c r="C317" s="241"/>
      <c r="D317" s="231" t="s">
        <v>141</v>
      </c>
      <c r="E317" s="242" t="s">
        <v>19</v>
      </c>
      <c r="F317" s="243" t="s">
        <v>496</v>
      </c>
      <c r="G317" s="241"/>
      <c r="H317" s="244">
        <v>30.891999999999999</v>
      </c>
      <c r="I317" s="245"/>
      <c r="J317" s="241"/>
      <c r="K317" s="241"/>
      <c r="L317" s="246"/>
      <c r="M317" s="247"/>
      <c r="N317" s="248"/>
      <c r="O317" s="248"/>
      <c r="P317" s="248"/>
      <c r="Q317" s="248"/>
      <c r="R317" s="248"/>
      <c r="S317" s="248"/>
      <c r="T317" s="24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0" t="s">
        <v>141</v>
      </c>
      <c r="AU317" s="250" t="s">
        <v>81</v>
      </c>
      <c r="AV317" s="14" t="s">
        <v>81</v>
      </c>
      <c r="AW317" s="14" t="s">
        <v>33</v>
      </c>
      <c r="AX317" s="14" t="s">
        <v>72</v>
      </c>
      <c r="AY317" s="250" t="s">
        <v>132</v>
      </c>
    </row>
    <row r="318" s="16" customFormat="1">
      <c r="A318" s="16"/>
      <c r="B318" s="262"/>
      <c r="C318" s="263"/>
      <c r="D318" s="231" t="s">
        <v>141</v>
      </c>
      <c r="E318" s="264" t="s">
        <v>19</v>
      </c>
      <c r="F318" s="265" t="s">
        <v>229</v>
      </c>
      <c r="G318" s="263"/>
      <c r="H318" s="266">
        <v>30.891999999999999</v>
      </c>
      <c r="I318" s="267"/>
      <c r="J318" s="263"/>
      <c r="K318" s="263"/>
      <c r="L318" s="268"/>
      <c r="M318" s="269"/>
      <c r="N318" s="270"/>
      <c r="O318" s="270"/>
      <c r="P318" s="270"/>
      <c r="Q318" s="270"/>
      <c r="R318" s="270"/>
      <c r="S318" s="270"/>
      <c r="T318" s="271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T318" s="272" t="s">
        <v>141</v>
      </c>
      <c r="AU318" s="272" t="s">
        <v>81</v>
      </c>
      <c r="AV318" s="16" t="s">
        <v>133</v>
      </c>
      <c r="AW318" s="16" t="s">
        <v>33</v>
      </c>
      <c r="AX318" s="16" t="s">
        <v>72</v>
      </c>
      <c r="AY318" s="272" t="s">
        <v>132</v>
      </c>
    </row>
    <row r="319" s="15" customFormat="1">
      <c r="A319" s="15"/>
      <c r="B319" s="251"/>
      <c r="C319" s="252"/>
      <c r="D319" s="231" t="s">
        <v>141</v>
      </c>
      <c r="E319" s="253" t="s">
        <v>19</v>
      </c>
      <c r="F319" s="254" t="s">
        <v>166</v>
      </c>
      <c r="G319" s="252"/>
      <c r="H319" s="255">
        <v>73.143999999999991</v>
      </c>
      <c r="I319" s="256"/>
      <c r="J319" s="252"/>
      <c r="K319" s="252"/>
      <c r="L319" s="257"/>
      <c r="M319" s="258"/>
      <c r="N319" s="259"/>
      <c r="O319" s="259"/>
      <c r="P319" s="259"/>
      <c r="Q319" s="259"/>
      <c r="R319" s="259"/>
      <c r="S319" s="259"/>
      <c r="T319" s="260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61" t="s">
        <v>141</v>
      </c>
      <c r="AU319" s="261" t="s">
        <v>81</v>
      </c>
      <c r="AV319" s="15" t="s">
        <v>139</v>
      </c>
      <c r="AW319" s="15" t="s">
        <v>33</v>
      </c>
      <c r="AX319" s="15" t="s">
        <v>79</v>
      </c>
      <c r="AY319" s="261" t="s">
        <v>132</v>
      </c>
    </row>
    <row r="320" s="2" customFormat="1" ht="14.4" customHeight="1">
      <c r="A320" s="40"/>
      <c r="B320" s="41"/>
      <c r="C320" s="215" t="s">
        <v>497</v>
      </c>
      <c r="D320" s="215" t="s">
        <v>135</v>
      </c>
      <c r="E320" s="216" t="s">
        <v>498</v>
      </c>
      <c r="F320" s="217" t="s">
        <v>499</v>
      </c>
      <c r="G320" s="218" t="s">
        <v>151</v>
      </c>
      <c r="H320" s="219">
        <v>6.5640000000000001</v>
      </c>
      <c r="I320" s="220"/>
      <c r="J320" s="221">
        <f>ROUND(I320*H320,2)</f>
        <v>0</v>
      </c>
      <c r="K320" s="222"/>
      <c r="L320" s="46"/>
      <c r="M320" s="223" t="s">
        <v>19</v>
      </c>
      <c r="N320" s="224" t="s">
        <v>43</v>
      </c>
      <c r="O320" s="86"/>
      <c r="P320" s="225">
        <f>O320*H320</f>
        <v>0</v>
      </c>
      <c r="Q320" s="225">
        <v>1.0000000000000001E-05</v>
      </c>
      <c r="R320" s="225">
        <f>Q320*H320</f>
        <v>6.5640000000000002E-05</v>
      </c>
      <c r="S320" s="225">
        <v>0</v>
      </c>
      <c r="T320" s="22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27" t="s">
        <v>265</v>
      </c>
      <c r="AT320" s="227" t="s">
        <v>135</v>
      </c>
      <c r="AU320" s="227" t="s">
        <v>81</v>
      </c>
      <c r="AY320" s="19" t="s">
        <v>132</v>
      </c>
      <c r="BE320" s="228">
        <f>IF(N320="základní",J320,0)</f>
        <v>0</v>
      </c>
      <c r="BF320" s="228">
        <f>IF(N320="snížená",J320,0)</f>
        <v>0</v>
      </c>
      <c r="BG320" s="228">
        <f>IF(N320="zákl. přenesená",J320,0)</f>
        <v>0</v>
      </c>
      <c r="BH320" s="228">
        <f>IF(N320="sníž. přenesená",J320,0)</f>
        <v>0</v>
      </c>
      <c r="BI320" s="228">
        <f>IF(N320="nulová",J320,0)</f>
        <v>0</v>
      </c>
      <c r="BJ320" s="19" t="s">
        <v>79</v>
      </c>
      <c r="BK320" s="228">
        <f>ROUND(I320*H320,2)</f>
        <v>0</v>
      </c>
      <c r="BL320" s="19" t="s">
        <v>265</v>
      </c>
      <c r="BM320" s="227" t="s">
        <v>500</v>
      </c>
    </row>
    <row r="321" s="13" customFormat="1">
      <c r="A321" s="13"/>
      <c r="B321" s="229"/>
      <c r="C321" s="230"/>
      <c r="D321" s="231" t="s">
        <v>141</v>
      </c>
      <c r="E321" s="232" t="s">
        <v>19</v>
      </c>
      <c r="F321" s="233" t="s">
        <v>501</v>
      </c>
      <c r="G321" s="230"/>
      <c r="H321" s="232" t="s">
        <v>19</v>
      </c>
      <c r="I321" s="234"/>
      <c r="J321" s="230"/>
      <c r="K321" s="230"/>
      <c r="L321" s="235"/>
      <c r="M321" s="236"/>
      <c r="N321" s="237"/>
      <c r="O321" s="237"/>
      <c r="P321" s="237"/>
      <c r="Q321" s="237"/>
      <c r="R321" s="237"/>
      <c r="S321" s="237"/>
      <c r="T321" s="23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9" t="s">
        <v>141</v>
      </c>
      <c r="AU321" s="239" t="s">
        <v>81</v>
      </c>
      <c r="AV321" s="13" t="s">
        <v>79</v>
      </c>
      <c r="AW321" s="13" t="s">
        <v>33</v>
      </c>
      <c r="AX321" s="13" t="s">
        <v>72</v>
      </c>
      <c r="AY321" s="239" t="s">
        <v>132</v>
      </c>
    </row>
    <row r="322" s="14" customFormat="1">
      <c r="A322" s="14"/>
      <c r="B322" s="240"/>
      <c r="C322" s="241"/>
      <c r="D322" s="231" t="s">
        <v>141</v>
      </c>
      <c r="E322" s="242" t="s">
        <v>19</v>
      </c>
      <c r="F322" s="243" t="s">
        <v>502</v>
      </c>
      <c r="G322" s="241"/>
      <c r="H322" s="244">
        <v>6.5640000000000001</v>
      </c>
      <c r="I322" s="245"/>
      <c r="J322" s="241"/>
      <c r="K322" s="241"/>
      <c r="L322" s="246"/>
      <c r="M322" s="247"/>
      <c r="N322" s="248"/>
      <c r="O322" s="248"/>
      <c r="P322" s="248"/>
      <c r="Q322" s="248"/>
      <c r="R322" s="248"/>
      <c r="S322" s="248"/>
      <c r="T322" s="24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0" t="s">
        <v>141</v>
      </c>
      <c r="AU322" s="250" t="s">
        <v>81</v>
      </c>
      <c r="AV322" s="14" t="s">
        <v>81</v>
      </c>
      <c r="AW322" s="14" t="s">
        <v>33</v>
      </c>
      <c r="AX322" s="14" t="s">
        <v>79</v>
      </c>
      <c r="AY322" s="250" t="s">
        <v>132</v>
      </c>
    </row>
    <row r="323" s="2" customFormat="1" ht="49.05" customHeight="1">
      <c r="A323" s="40"/>
      <c r="B323" s="41"/>
      <c r="C323" s="273" t="s">
        <v>503</v>
      </c>
      <c r="D323" s="273" t="s">
        <v>423</v>
      </c>
      <c r="E323" s="274" t="s">
        <v>504</v>
      </c>
      <c r="F323" s="275" t="s">
        <v>505</v>
      </c>
      <c r="G323" s="276" t="s">
        <v>138</v>
      </c>
      <c r="H323" s="277">
        <v>3</v>
      </c>
      <c r="I323" s="278"/>
      <c r="J323" s="279">
        <f>ROUND(I323*H323,2)</f>
        <v>0</v>
      </c>
      <c r="K323" s="280"/>
      <c r="L323" s="281"/>
      <c r="M323" s="282" t="s">
        <v>19</v>
      </c>
      <c r="N323" s="283" t="s">
        <v>43</v>
      </c>
      <c r="O323" s="86"/>
      <c r="P323" s="225">
        <f>O323*H323</f>
        <v>0</v>
      </c>
      <c r="Q323" s="225">
        <v>0.14599999999999999</v>
      </c>
      <c r="R323" s="225">
        <f>Q323*H323</f>
        <v>0.43799999999999994</v>
      </c>
      <c r="S323" s="225">
        <v>0</v>
      </c>
      <c r="T323" s="22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227" t="s">
        <v>365</v>
      </c>
      <c r="AT323" s="227" t="s">
        <v>423</v>
      </c>
      <c r="AU323" s="227" t="s">
        <v>81</v>
      </c>
      <c r="AY323" s="19" t="s">
        <v>132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19" t="s">
        <v>79</v>
      </c>
      <c r="BK323" s="228">
        <f>ROUND(I323*H323,2)</f>
        <v>0</v>
      </c>
      <c r="BL323" s="19" t="s">
        <v>265</v>
      </c>
      <c r="BM323" s="227" t="s">
        <v>506</v>
      </c>
    </row>
    <row r="324" s="2" customFormat="1" ht="37.8" customHeight="1">
      <c r="A324" s="40"/>
      <c r="B324" s="41"/>
      <c r="C324" s="215" t="s">
        <v>507</v>
      </c>
      <c r="D324" s="215" t="s">
        <v>135</v>
      </c>
      <c r="E324" s="216" t="s">
        <v>508</v>
      </c>
      <c r="F324" s="217" t="s">
        <v>509</v>
      </c>
      <c r="G324" s="218" t="s">
        <v>481</v>
      </c>
      <c r="H324" s="284"/>
      <c r="I324" s="220"/>
      <c r="J324" s="221">
        <f>ROUND(I324*H324,2)</f>
        <v>0</v>
      </c>
      <c r="K324" s="222"/>
      <c r="L324" s="46"/>
      <c r="M324" s="223" t="s">
        <v>19</v>
      </c>
      <c r="N324" s="224" t="s">
        <v>43</v>
      </c>
      <c r="O324" s="86"/>
      <c r="P324" s="225">
        <f>O324*H324</f>
        <v>0</v>
      </c>
      <c r="Q324" s="225">
        <v>0</v>
      </c>
      <c r="R324" s="225">
        <f>Q324*H324</f>
        <v>0</v>
      </c>
      <c r="S324" s="225">
        <v>0</v>
      </c>
      <c r="T324" s="22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27" t="s">
        <v>265</v>
      </c>
      <c r="AT324" s="227" t="s">
        <v>135</v>
      </c>
      <c r="AU324" s="227" t="s">
        <v>81</v>
      </c>
      <c r="AY324" s="19" t="s">
        <v>132</v>
      </c>
      <c r="BE324" s="228">
        <f>IF(N324="základní",J324,0)</f>
        <v>0</v>
      </c>
      <c r="BF324" s="228">
        <f>IF(N324="snížená",J324,0)</f>
        <v>0</v>
      </c>
      <c r="BG324" s="228">
        <f>IF(N324="zákl. přenesená",J324,0)</f>
        <v>0</v>
      </c>
      <c r="BH324" s="228">
        <f>IF(N324="sníž. přenesená",J324,0)</f>
        <v>0</v>
      </c>
      <c r="BI324" s="228">
        <f>IF(N324="nulová",J324,0)</f>
        <v>0</v>
      </c>
      <c r="BJ324" s="19" t="s">
        <v>79</v>
      </c>
      <c r="BK324" s="228">
        <f>ROUND(I324*H324,2)</f>
        <v>0</v>
      </c>
      <c r="BL324" s="19" t="s">
        <v>265</v>
      </c>
      <c r="BM324" s="227" t="s">
        <v>510</v>
      </c>
    </row>
    <row r="325" s="12" customFormat="1" ht="22.8" customHeight="1">
      <c r="A325" s="12"/>
      <c r="B325" s="199"/>
      <c r="C325" s="200"/>
      <c r="D325" s="201" t="s">
        <v>71</v>
      </c>
      <c r="E325" s="213" t="s">
        <v>511</v>
      </c>
      <c r="F325" s="213" t="s">
        <v>512</v>
      </c>
      <c r="G325" s="200"/>
      <c r="H325" s="200"/>
      <c r="I325" s="203"/>
      <c r="J325" s="214">
        <f>BK325</f>
        <v>0</v>
      </c>
      <c r="K325" s="200"/>
      <c r="L325" s="205"/>
      <c r="M325" s="206"/>
      <c r="N325" s="207"/>
      <c r="O325" s="207"/>
      <c r="P325" s="208">
        <f>SUM(P326:P374)</f>
        <v>0</v>
      </c>
      <c r="Q325" s="207"/>
      <c r="R325" s="208">
        <f>SUM(R326:R374)</f>
        <v>1.7980849999999999</v>
      </c>
      <c r="S325" s="207"/>
      <c r="T325" s="209">
        <f>SUM(T326:T374)</f>
        <v>0.25948891000000002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0" t="s">
        <v>81</v>
      </c>
      <c r="AT325" s="211" t="s">
        <v>71</v>
      </c>
      <c r="AU325" s="211" t="s">
        <v>79</v>
      </c>
      <c r="AY325" s="210" t="s">
        <v>132</v>
      </c>
      <c r="BK325" s="212">
        <f>SUM(BK326:BK374)</f>
        <v>0</v>
      </c>
    </row>
    <row r="326" s="2" customFormat="1" ht="14.4" customHeight="1">
      <c r="A326" s="40"/>
      <c r="B326" s="41"/>
      <c r="C326" s="215" t="s">
        <v>513</v>
      </c>
      <c r="D326" s="215" t="s">
        <v>135</v>
      </c>
      <c r="E326" s="216" t="s">
        <v>514</v>
      </c>
      <c r="F326" s="217" t="s">
        <v>515</v>
      </c>
      <c r="G326" s="218" t="s">
        <v>151</v>
      </c>
      <c r="H326" s="219">
        <v>837.06100000000004</v>
      </c>
      <c r="I326" s="220"/>
      <c r="J326" s="221">
        <f>ROUND(I326*H326,2)</f>
        <v>0</v>
      </c>
      <c r="K326" s="222"/>
      <c r="L326" s="46"/>
      <c r="M326" s="223" t="s">
        <v>19</v>
      </c>
      <c r="N326" s="224" t="s">
        <v>43</v>
      </c>
      <c r="O326" s="86"/>
      <c r="P326" s="225">
        <f>O326*H326</f>
        <v>0</v>
      </c>
      <c r="Q326" s="225">
        <v>0.001</v>
      </c>
      <c r="R326" s="225">
        <f>Q326*H326</f>
        <v>0.83706100000000006</v>
      </c>
      <c r="S326" s="225">
        <v>0.00031</v>
      </c>
      <c r="T326" s="226">
        <f>S326*H326</f>
        <v>0.25948891000000002</v>
      </c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R326" s="227" t="s">
        <v>265</v>
      </c>
      <c r="AT326" s="227" t="s">
        <v>135</v>
      </c>
      <c r="AU326" s="227" t="s">
        <v>81</v>
      </c>
      <c r="AY326" s="19" t="s">
        <v>132</v>
      </c>
      <c r="BE326" s="228">
        <f>IF(N326="základní",J326,0)</f>
        <v>0</v>
      </c>
      <c r="BF326" s="228">
        <f>IF(N326="snížená",J326,0)</f>
        <v>0</v>
      </c>
      <c r="BG326" s="228">
        <f>IF(N326="zákl. přenesená",J326,0)</f>
        <v>0</v>
      </c>
      <c r="BH326" s="228">
        <f>IF(N326="sníž. přenesená",J326,0)</f>
        <v>0</v>
      </c>
      <c r="BI326" s="228">
        <f>IF(N326="nulová",J326,0)</f>
        <v>0</v>
      </c>
      <c r="BJ326" s="19" t="s">
        <v>79</v>
      </c>
      <c r="BK326" s="228">
        <f>ROUND(I326*H326,2)</f>
        <v>0</v>
      </c>
      <c r="BL326" s="19" t="s">
        <v>265</v>
      </c>
      <c r="BM326" s="227" t="s">
        <v>516</v>
      </c>
    </row>
    <row r="327" s="13" customFormat="1">
      <c r="A327" s="13"/>
      <c r="B327" s="229"/>
      <c r="C327" s="230"/>
      <c r="D327" s="231" t="s">
        <v>141</v>
      </c>
      <c r="E327" s="232" t="s">
        <v>19</v>
      </c>
      <c r="F327" s="233" t="s">
        <v>517</v>
      </c>
      <c r="G327" s="230"/>
      <c r="H327" s="232" t="s">
        <v>19</v>
      </c>
      <c r="I327" s="234"/>
      <c r="J327" s="230"/>
      <c r="K327" s="230"/>
      <c r="L327" s="235"/>
      <c r="M327" s="236"/>
      <c r="N327" s="237"/>
      <c r="O327" s="237"/>
      <c r="P327" s="237"/>
      <c r="Q327" s="237"/>
      <c r="R327" s="237"/>
      <c r="S327" s="237"/>
      <c r="T327" s="23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9" t="s">
        <v>141</v>
      </c>
      <c r="AU327" s="239" t="s">
        <v>81</v>
      </c>
      <c r="AV327" s="13" t="s">
        <v>79</v>
      </c>
      <c r="AW327" s="13" t="s">
        <v>33</v>
      </c>
      <c r="AX327" s="13" t="s">
        <v>72</v>
      </c>
      <c r="AY327" s="239" t="s">
        <v>132</v>
      </c>
    </row>
    <row r="328" s="13" customFormat="1">
      <c r="A328" s="13"/>
      <c r="B328" s="229"/>
      <c r="C328" s="230"/>
      <c r="D328" s="231" t="s">
        <v>141</v>
      </c>
      <c r="E328" s="232" t="s">
        <v>19</v>
      </c>
      <c r="F328" s="233" t="s">
        <v>490</v>
      </c>
      <c r="G328" s="230"/>
      <c r="H328" s="232" t="s">
        <v>19</v>
      </c>
      <c r="I328" s="234"/>
      <c r="J328" s="230"/>
      <c r="K328" s="230"/>
      <c r="L328" s="235"/>
      <c r="M328" s="236"/>
      <c r="N328" s="237"/>
      <c r="O328" s="237"/>
      <c r="P328" s="237"/>
      <c r="Q328" s="237"/>
      <c r="R328" s="237"/>
      <c r="S328" s="237"/>
      <c r="T328" s="23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9" t="s">
        <v>141</v>
      </c>
      <c r="AU328" s="239" t="s">
        <v>81</v>
      </c>
      <c r="AV328" s="13" t="s">
        <v>79</v>
      </c>
      <c r="AW328" s="13" t="s">
        <v>33</v>
      </c>
      <c r="AX328" s="13" t="s">
        <v>72</v>
      </c>
      <c r="AY328" s="239" t="s">
        <v>132</v>
      </c>
    </row>
    <row r="329" s="14" customFormat="1">
      <c r="A329" s="14"/>
      <c r="B329" s="240"/>
      <c r="C329" s="241"/>
      <c r="D329" s="231" t="s">
        <v>141</v>
      </c>
      <c r="E329" s="242" t="s">
        <v>19</v>
      </c>
      <c r="F329" s="243" t="s">
        <v>518</v>
      </c>
      <c r="G329" s="241"/>
      <c r="H329" s="244">
        <v>152.37000000000001</v>
      </c>
      <c r="I329" s="245"/>
      <c r="J329" s="241"/>
      <c r="K329" s="241"/>
      <c r="L329" s="246"/>
      <c r="M329" s="247"/>
      <c r="N329" s="248"/>
      <c r="O329" s="248"/>
      <c r="P329" s="248"/>
      <c r="Q329" s="248"/>
      <c r="R329" s="248"/>
      <c r="S329" s="248"/>
      <c r="T329" s="24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0" t="s">
        <v>141</v>
      </c>
      <c r="AU329" s="250" t="s">
        <v>81</v>
      </c>
      <c r="AV329" s="14" t="s">
        <v>81</v>
      </c>
      <c r="AW329" s="14" t="s">
        <v>33</v>
      </c>
      <c r="AX329" s="14" t="s">
        <v>72</v>
      </c>
      <c r="AY329" s="250" t="s">
        <v>132</v>
      </c>
    </row>
    <row r="330" s="14" customFormat="1">
      <c r="A330" s="14"/>
      <c r="B330" s="240"/>
      <c r="C330" s="241"/>
      <c r="D330" s="231" t="s">
        <v>141</v>
      </c>
      <c r="E330" s="242" t="s">
        <v>19</v>
      </c>
      <c r="F330" s="243" t="s">
        <v>519</v>
      </c>
      <c r="G330" s="241"/>
      <c r="H330" s="244">
        <v>200.03999999999999</v>
      </c>
      <c r="I330" s="245"/>
      <c r="J330" s="241"/>
      <c r="K330" s="241"/>
      <c r="L330" s="246"/>
      <c r="M330" s="247"/>
      <c r="N330" s="248"/>
      <c r="O330" s="248"/>
      <c r="P330" s="248"/>
      <c r="Q330" s="248"/>
      <c r="R330" s="248"/>
      <c r="S330" s="248"/>
      <c r="T330" s="24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0" t="s">
        <v>141</v>
      </c>
      <c r="AU330" s="250" t="s">
        <v>81</v>
      </c>
      <c r="AV330" s="14" t="s">
        <v>81</v>
      </c>
      <c r="AW330" s="14" t="s">
        <v>33</v>
      </c>
      <c r="AX330" s="14" t="s">
        <v>72</v>
      </c>
      <c r="AY330" s="250" t="s">
        <v>132</v>
      </c>
    </row>
    <row r="331" s="16" customFormat="1">
      <c r="A331" s="16"/>
      <c r="B331" s="262"/>
      <c r="C331" s="263"/>
      <c r="D331" s="231" t="s">
        <v>141</v>
      </c>
      <c r="E331" s="264" t="s">
        <v>19</v>
      </c>
      <c r="F331" s="265" t="s">
        <v>229</v>
      </c>
      <c r="G331" s="263"/>
      <c r="H331" s="266">
        <v>352.40999999999997</v>
      </c>
      <c r="I331" s="267"/>
      <c r="J331" s="263"/>
      <c r="K331" s="263"/>
      <c r="L331" s="268"/>
      <c r="M331" s="269"/>
      <c r="N331" s="270"/>
      <c r="O331" s="270"/>
      <c r="P331" s="270"/>
      <c r="Q331" s="270"/>
      <c r="R331" s="270"/>
      <c r="S331" s="270"/>
      <c r="T331" s="271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T331" s="272" t="s">
        <v>141</v>
      </c>
      <c r="AU331" s="272" t="s">
        <v>81</v>
      </c>
      <c r="AV331" s="16" t="s">
        <v>133</v>
      </c>
      <c r="AW331" s="16" t="s">
        <v>33</v>
      </c>
      <c r="AX331" s="16" t="s">
        <v>72</v>
      </c>
      <c r="AY331" s="272" t="s">
        <v>132</v>
      </c>
    </row>
    <row r="332" s="13" customFormat="1">
      <c r="A332" s="13"/>
      <c r="B332" s="229"/>
      <c r="C332" s="230"/>
      <c r="D332" s="231" t="s">
        <v>141</v>
      </c>
      <c r="E332" s="232" t="s">
        <v>19</v>
      </c>
      <c r="F332" s="233" t="s">
        <v>494</v>
      </c>
      <c r="G332" s="230"/>
      <c r="H332" s="232" t="s">
        <v>19</v>
      </c>
      <c r="I332" s="234"/>
      <c r="J332" s="230"/>
      <c r="K332" s="230"/>
      <c r="L332" s="235"/>
      <c r="M332" s="236"/>
      <c r="N332" s="237"/>
      <c r="O332" s="237"/>
      <c r="P332" s="237"/>
      <c r="Q332" s="237"/>
      <c r="R332" s="237"/>
      <c r="S332" s="237"/>
      <c r="T332" s="23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9" t="s">
        <v>141</v>
      </c>
      <c r="AU332" s="239" t="s">
        <v>81</v>
      </c>
      <c r="AV332" s="13" t="s">
        <v>79</v>
      </c>
      <c r="AW332" s="13" t="s">
        <v>33</v>
      </c>
      <c r="AX332" s="13" t="s">
        <v>72</v>
      </c>
      <c r="AY332" s="239" t="s">
        <v>132</v>
      </c>
    </row>
    <row r="333" s="14" customFormat="1">
      <c r="A333" s="14"/>
      <c r="B333" s="240"/>
      <c r="C333" s="241"/>
      <c r="D333" s="231" t="s">
        <v>141</v>
      </c>
      <c r="E333" s="242" t="s">
        <v>19</v>
      </c>
      <c r="F333" s="243" t="s">
        <v>520</v>
      </c>
      <c r="G333" s="241"/>
      <c r="H333" s="244">
        <v>172.61000000000001</v>
      </c>
      <c r="I333" s="245"/>
      <c r="J333" s="241"/>
      <c r="K333" s="241"/>
      <c r="L333" s="246"/>
      <c r="M333" s="247"/>
      <c r="N333" s="248"/>
      <c r="O333" s="248"/>
      <c r="P333" s="248"/>
      <c r="Q333" s="248"/>
      <c r="R333" s="248"/>
      <c r="S333" s="248"/>
      <c r="T333" s="24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0" t="s">
        <v>141</v>
      </c>
      <c r="AU333" s="250" t="s">
        <v>81</v>
      </c>
      <c r="AV333" s="14" t="s">
        <v>81</v>
      </c>
      <c r="AW333" s="14" t="s">
        <v>33</v>
      </c>
      <c r="AX333" s="14" t="s">
        <v>72</v>
      </c>
      <c r="AY333" s="250" t="s">
        <v>132</v>
      </c>
    </row>
    <row r="334" s="14" customFormat="1">
      <c r="A334" s="14"/>
      <c r="B334" s="240"/>
      <c r="C334" s="241"/>
      <c r="D334" s="231" t="s">
        <v>141</v>
      </c>
      <c r="E334" s="242" t="s">
        <v>19</v>
      </c>
      <c r="F334" s="243" t="s">
        <v>521</v>
      </c>
      <c r="G334" s="241"/>
      <c r="H334" s="244">
        <v>217.48400000000001</v>
      </c>
      <c r="I334" s="245"/>
      <c r="J334" s="241"/>
      <c r="K334" s="241"/>
      <c r="L334" s="246"/>
      <c r="M334" s="247"/>
      <c r="N334" s="248"/>
      <c r="O334" s="248"/>
      <c r="P334" s="248"/>
      <c r="Q334" s="248"/>
      <c r="R334" s="248"/>
      <c r="S334" s="248"/>
      <c r="T334" s="24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0" t="s">
        <v>141</v>
      </c>
      <c r="AU334" s="250" t="s">
        <v>81</v>
      </c>
      <c r="AV334" s="14" t="s">
        <v>81</v>
      </c>
      <c r="AW334" s="14" t="s">
        <v>33</v>
      </c>
      <c r="AX334" s="14" t="s">
        <v>72</v>
      </c>
      <c r="AY334" s="250" t="s">
        <v>132</v>
      </c>
    </row>
    <row r="335" s="16" customFormat="1">
      <c r="A335" s="16"/>
      <c r="B335" s="262"/>
      <c r="C335" s="263"/>
      <c r="D335" s="231" t="s">
        <v>141</v>
      </c>
      <c r="E335" s="264" t="s">
        <v>19</v>
      </c>
      <c r="F335" s="265" t="s">
        <v>229</v>
      </c>
      <c r="G335" s="263"/>
      <c r="H335" s="266">
        <v>390.09400000000005</v>
      </c>
      <c r="I335" s="267"/>
      <c r="J335" s="263"/>
      <c r="K335" s="263"/>
      <c r="L335" s="268"/>
      <c r="M335" s="269"/>
      <c r="N335" s="270"/>
      <c r="O335" s="270"/>
      <c r="P335" s="270"/>
      <c r="Q335" s="270"/>
      <c r="R335" s="270"/>
      <c r="S335" s="270"/>
      <c r="T335" s="271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T335" s="272" t="s">
        <v>141</v>
      </c>
      <c r="AU335" s="272" t="s">
        <v>81</v>
      </c>
      <c r="AV335" s="16" t="s">
        <v>133</v>
      </c>
      <c r="AW335" s="16" t="s">
        <v>33</v>
      </c>
      <c r="AX335" s="16" t="s">
        <v>72</v>
      </c>
      <c r="AY335" s="272" t="s">
        <v>132</v>
      </c>
    </row>
    <row r="336" s="13" customFormat="1">
      <c r="A336" s="13"/>
      <c r="B336" s="229"/>
      <c r="C336" s="230"/>
      <c r="D336" s="231" t="s">
        <v>141</v>
      </c>
      <c r="E336" s="232" t="s">
        <v>19</v>
      </c>
      <c r="F336" s="233" t="s">
        <v>522</v>
      </c>
      <c r="G336" s="230"/>
      <c r="H336" s="232" t="s">
        <v>19</v>
      </c>
      <c r="I336" s="234"/>
      <c r="J336" s="230"/>
      <c r="K336" s="230"/>
      <c r="L336" s="235"/>
      <c r="M336" s="236"/>
      <c r="N336" s="237"/>
      <c r="O336" s="237"/>
      <c r="P336" s="237"/>
      <c r="Q336" s="237"/>
      <c r="R336" s="237"/>
      <c r="S336" s="237"/>
      <c r="T336" s="23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9" t="s">
        <v>141</v>
      </c>
      <c r="AU336" s="239" t="s">
        <v>81</v>
      </c>
      <c r="AV336" s="13" t="s">
        <v>79</v>
      </c>
      <c r="AW336" s="13" t="s">
        <v>33</v>
      </c>
      <c r="AX336" s="13" t="s">
        <v>72</v>
      </c>
      <c r="AY336" s="239" t="s">
        <v>132</v>
      </c>
    </row>
    <row r="337" s="14" customFormat="1">
      <c r="A337" s="14"/>
      <c r="B337" s="240"/>
      <c r="C337" s="241"/>
      <c r="D337" s="231" t="s">
        <v>141</v>
      </c>
      <c r="E337" s="242" t="s">
        <v>19</v>
      </c>
      <c r="F337" s="243" t="s">
        <v>231</v>
      </c>
      <c r="G337" s="241"/>
      <c r="H337" s="244">
        <v>73.143000000000001</v>
      </c>
      <c r="I337" s="245"/>
      <c r="J337" s="241"/>
      <c r="K337" s="241"/>
      <c r="L337" s="246"/>
      <c r="M337" s="247"/>
      <c r="N337" s="248"/>
      <c r="O337" s="248"/>
      <c r="P337" s="248"/>
      <c r="Q337" s="248"/>
      <c r="R337" s="248"/>
      <c r="S337" s="248"/>
      <c r="T337" s="24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0" t="s">
        <v>141</v>
      </c>
      <c r="AU337" s="250" t="s">
        <v>81</v>
      </c>
      <c r="AV337" s="14" t="s">
        <v>81</v>
      </c>
      <c r="AW337" s="14" t="s">
        <v>33</v>
      </c>
      <c r="AX337" s="14" t="s">
        <v>72</v>
      </c>
      <c r="AY337" s="250" t="s">
        <v>132</v>
      </c>
    </row>
    <row r="338" s="14" customFormat="1">
      <c r="A338" s="14"/>
      <c r="B338" s="240"/>
      <c r="C338" s="241"/>
      <c r="D338" s="231" t="s">
        <v>141</v>
      </c>
      <c r="E338" s="242" t="s">
        <v>19</v>
      </c>
      <c r="F338" s="243" t="s">
        <v>233</v>
      </c>
      <c r="G338" s="241"/>
      <c r="H338" s="244">
        <v>0.98099999999999998</v>
      </c>
      <c r="I338" s="245"/>
      <c r="J338" s="241"/>
      <c r="K338" s="241"/>
      <c r="L338" s="246"/>
      <c r="M338" s="247"/>
      <c r="N338" s="248"/>
      <c r="O338" s="248"/>
      <c r="P338" s="248"/>
      <c r="Q338" s="248"/>
      <c r="R338" s="248"/>
      <c r="S338" s="248"/>
      <c r="T338" s="249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50" t="s">
        <v>141</v>
      </c>
      <c r="AU338" s="250" t="s">
        <v>81</v>
      </c>
      <c r="AV338" s="14" t="s">
        <v>81</v>
      </c>
      <c r="AW338" s="14" t="s">
        <v>33</v>
      </c>
      <c r="AX338" s="14" t="s">
        <v>72</v>
      </c>
      <c r="AY338" s="250" t="s">
        <v>132</v>
      </c>
    </row>
    <row r="339" s="14" customFormat="1">
      <c r="A339" s="14"/>
      <c r="B339" s="240"/>
      <c r="C339" s="241"/>
      <c r="D339" s="231" t="s">
        <v>141</v>
      </c>
      <c r="E339" s="242" t="s">
        <v>19</v>
      </c>
      <c r="F339" s="243" t="s">
        <v>235</v>
      </c>
      <c r="G339" s="241"/>
      <c r="H339" s="244">
        <v>2.754</v>
      </c>
      <c r="I339" s="245"/>
      <c r="J339" s="241"/>
      <c r="K339" s="241"/>
      <c r="L339" s="246"/>
      <c r="M339" s="247"/>
      <c r="N339" s="248"/>
      <c r="O339" s="248"/>
      <c r="P339" s="248"/>
      <c r="Q339" s="248"/>
      <c r="R339" s="248"/>
      <c r="S339" s="248"/>
      <c r="T339" s="24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0" t="s">
        <v>141</v>
      </c>
      <c r="AU339" s="250" t="s">
        <v>81</v>
      </c>
      <c r="AV339" s="14" t="s">
        <v>81</v>
      </c>
      <c r="AW339" s="14" t="s">
        <v>33</v>
      </c>
      <c r="AX339" s="14" t="s">
        <v>72</v>
      </c>
      <c r="AY339" s="250" t="s">
        <v>132</v>
      </c>
    </row>
    <row r="340" s="14" customFormat="1">
      <c r="A340" s="14"/>
      <c r="B340" s="240"/>
      <c r="C340" s="241"/>
      <c r="D340" s="231" t="s">
        <v>141</v>
      </c>
      <c r="E340" s="242" t="s">
        <v>19</v>
      </c>
      <c r="F340" s="243" t="s">
        <v>237</v>
      </c>
      <c r="G340" s="241"/>
      <c r="H340" s="244">
        <v>12.292</v>
      </c>
      <c r="I340" s="245"/>
      <c r="J340" s="241"/>
      <c r="K340" s="241"/>
      <c r="L340" s="246"/>
      <c r="M340" s="247"/>
      <c r="N340" s="248"/>
      <c r="O340" s="248"/>
      <c r="P340" s="248"/>
      <c r="Q340" s="248"/>
      <c r="R340" s="248"/>
      <c r="S340" s="248"/>
      <c r="T340" s="249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0" t="s">
        <v>141</v>
      </c>
      <c r="AU340" s="250" t="s">
        <v>81</v>
      </c>
      <c r="AV340" s="14" t="s">
        <v>81</v>
      </c>
      <c r="AW340" s="14" t="s">
        <v>33</v>
      </c>
      <c r="AX340" s="14" t="s">
        <v>72</v>
      </c>
      <c r="AY340" s="250" t="s">
        <v>132</v>
      </c>
    </row>
    <row r="341" s="14" customFormat="1">
      <c r="A341" s="14"/>
      <c r="B341" s="240"/>
      <c r="C341" s="241"/>
      <c r="D341" s="231" t="s">
        <v>141</v>
      </c>
      <c r="E341" s="242" t="s">
        <v>19</v>
      </c>
      <c r="F341" s="243" t="s">
        <v>239</v>
      </c>
      <c r="G341" s="241"/>
      <c r="H341" s="244">
        <v>0.752</v>
      </c>
      <c r="I341" s="245"/>
      <c r="J341" s="241"/>
      <c r="K341" s="241"/>
      <c r="L341" s="246"/>
      <c r="M341" s="247"/>
      <c r="N341" s="248"/>
      <c r="O341" s="248"/>
      <c r="P341" s="248"/>
      <c r="Q341" s="248"/>
      <c r="R341" s="248"/>
      <c r="S341" s="248"/>
      <c r="T341" s="24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0" t="s">
        <v>141</v>
      </c>
      <c r="AU341" s="250" t="s">
        <v>81</v>
      </c>
      <c r="AV341" s="14" t="s">
        <v>81</v>
      </c>
      <c r="AW341" s="14" t="s">
        <v>33</v>
      </c>
      <c r="AX341" s="14" t="s">
        <v>72</v>
      </c>
      <c r="AY341" s="250" t="s">
        <v>132</v>
      </c>
    </row>
    <row r="342" s="14" customFormat="1">
      <c r="A342" s="14"/>
      <c r="B342" s="240"/>
      <c r="C342" s="241"/>
      <c r="D342" s="231" t="s">
        <v>141</v>
      </c>
      <c r="E342" s="242" t="s">
        <v>19</v>
      </c>
      <c r="F342" s="243" t="s">
        <v>241</v>
      </c>
      <c r="G342" s="241"/>
      <c r="H342" s="244">
        <v>2.952</v>
      </c>
      <c r="I342" s="245"/>
      <c r="J342" s="241"/>
      <c r="K342" s="241"/>
      <c r="L342" s="246"/>
      <c r="M342" s="247"/>
      <c r="N342" s="248"/>
      <c r="O342" s="248"/>
      <c r="P342" s="248"/>
      <c r="Q342" s="248"/>
      <c r="R342" s="248"/>
      <c r="S342" s="248"/>
      <c r="T342" s="249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0" t="s">
        <v>141</v>
      </c>
      <c r="AU342" s="250" t="s">
        <v>81</v>
      </c>
      <c r="AV342" s="14" t="s">
        <v>81</v>
      </c>
      <c r="AW342" s="14" t="s">
        <v>33</v>
      </c>
      <c r="AX342" s="14" t="s">
        <v>72</v>
      </c>
      <c r="AY342" s="250" t="s">
        <v>132</v>
      </c>
    </row>
    <row r="343" s="14" customFormat="1">
      <c r="A343" s="14"/>
      <c r="B343" s="240"/>
      <c r="C343" s="241"/>
      <c r="D343" s="231" t="s">
        <v>141</v>
      </c>
      <c r="E343" s="242" t="s">
        <v>19</v>
      </c>
      <c r="F343" s="243" t="s">
        <v>242</v>
      </c>
      <c r="G343" s="241"/>
      <c r="H343" s="244">
        <v>1.6830000000000001</v>
      </c>
      <c r="I343" s="245"/>
      <c r="J343" s="241"/>
      <c r="K343" s="241"/>
      <c r="L343" s="246"/>
      <c r="M343" s="247"/>
      <c r="N343" s="248"/>
      <c r="O343" s="248"/>
      <c r="P343" s="248"/>
      <c r="Q343" s="248"/>
      <c r="R343" s="248"/>
      <c r="S343" s="248"/>
      <c r="T343" s="24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0" t="s">
        <v>141</v>
      </c>
      <c r="AU343" s="250" t="s">
        <v>81</v>
      </c>
      <c r="AV343" s="14" t="s">
        <v>81</v>
      </c>
      <c r="AW343" s="14" t="s">
        <v>33</v>
      </c>
      <c r="AX343" s="14" t="s">
        <v>72</v>
      </c>
      <c r="AY343" s="250" t="s">
        <v>132</v>
      </c>
    </row>
    <row r="344" s="16" customFormat="1">
      <c r="A344" s="16"/>
      <c r="B344" s="262"/>
      <c r="C344" s="263"/>
      <c r="D344" s="231" t="s">
        <v>141</v>
      </c>
      <c r="E344" s="264" t="s">
        <v>19</v>
      </c>
      <c r="F344" s="265" t="s">
        <v>229</v>
      </c>
      <c r="G344" s="263"/>
      <c r="H344" s="266">
        <v>94.557000000000002</v>
      </c>
      <c r="I344" s="267"/>
      <c r="J344" s="263"/>
      <c r="K344" s="263"/>
      <c r="L344" s="268"/>
      <c r="M344" s="269"/>
      <c r="N344" s="270"/>
      <c r="O344" s="270"/>
      <c r="P344" s="270"/>
      <c r="Q344" s="270"/>
      <c r="R344" s="270"/>
      <c r="S344" s="270"/>
      <c r="T344" s="271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T344" s="272" t="s">
        <v>141</v>
      </c>
      <c r="AU344" s="272" t="s">
        <v>81</v>
      </c>
      <c r="AV344" s="16" t="s">
        <v>133</v>
      </c>
      <c r="AW344" s="16" t="s">
        <v>33</v>
      </c>
      <c r="AX344" s="16" t="s">
        <v>72</v>
      </c>
      <c r="AY344" s="272" t="s">
        <v>132</v>
      </c>
    </row>
    <row r="345" s="15" customFormat="1">
      <c r="A345" s="15"/>
      <c r="B345" s="251"/>
      <c r="C345" s="252"/>
      <c r="D345" s="231" t="s">
        <v>141</v>
      </c>
      <c r="E345" s="253" t="s">
        <v>19</v>
      </c>
      <c r="F345" s="254" t="s">
        <v>166</v>
      </c>
      <c r="G345" s="252"/>
      <c r="H345" s="255">
        <v>837.06100000000004</v>
      </c>
      <c r="I345" s="256"/>
      <c r="J345" s="252"/>
      <c r="K345" s="252"/>
      <c r="L345" s="257"/>
      <c r="M345" s="258"/>
      <c r="N345" s="259"/>
      <c r="O345" s="259"/>
      <c r="P345" s="259"/>
      <c r="Q345" s="259"/>
      <c r="R345" s="259"/>
      <c r="S345" s="259"/>
      <c r="T345" s="260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61" t="s">
        <v>141</v>
      </c>
      <c r="AU345" s="261" t="s">
        <v>81</v>
      </c>
      <c r="AV345" s="15" t="s">
        <v>139</v>
      </c>
      <c r="AW345" s="15" t="s">
        <v>33</v>
      </c>
      <c r="AX345" s="15" t="s">
        <v>79</v>
      </c>
      <c r="AY345" s="261" t="s">
        <v>132</v>
      </c>
    </row>
    <row r="346" s="2" customFormat="1" ht="24.15" customHeight="1">
      <c r="A346" s="40"/>
      <c r="B346" s="41"/>
      <c r="C346" s="215" t="s">
        <v>523</v>
      </c>
      <c r="D346" s="215" t="s">
        <v>135</v>
      </c>
      <c r="E346" s="216" t="s">
        <v>524</v>
      </c>
      <c r="F346" s="217" t="s">
        <v>525</v>
      </c>
      <c r="G346" s="218" t="s">
        <v>151</v>
      </c>
      <c r="H346" s="219">
        <v>961.024</v>
      </c>
      <c r="I346" s="220"/>
      <c r="J346" s="221">
        <f>ROUND(I346*H346,2)</f>
        <v>0</v>
      </c>
      <c r="K346" s="222"/>
      <c r="L346" s="46"/>
      <c r="M346" s="223" t="s">
        <v>19</v>
      </c>
      <c r="N346" s="224" t="s">
        <v>43</v>
      </c>
      <c r="O346" s="86"/>
      <c r="P346" s="225">
        <f>O346*H346</f>
        <v>0</v>
      </c>
      <c r="Q346" s="225">
        <v>0.001</v>
      </c>
      <c r="R346" s="225">
        <f>Q346*H346</f>
        <v>0.96102399999999999</v>
      </c>
      <c r="S346" s="225">
        <v>0</v>
      </c>
      <c r="T346" s="226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27" t="s">
        <v>265</v>
      </c>
      <c r="AT346" s="227" t="s">
        <v>135</v>
      </c>
      <c r="AU346" s="227" t="s">
        <v>81</v>
      </c>
      <c r="AY346" s="19" t="s">
        <v>132</v>
      </c>
      <c r="BE346" s="228">
        <f>IF(N346="základní",J346,0)</f>
        <v>0</v>
      </c>
      <c r="BF346" s="228">
        <f>IF(N346="snížená",J346,0)</f>
        <v>0</v>
      </c>
      <c r="BG346" s="228">
        <f>IF(N346="zákl. přenesená",J346,0)</f>
        <v>0</v>
      </c>
      <c r="BH346" s="228">
        <f>IF(N346="sníž. přenesená",J346,0)</f>
        <v>0</v>
      </c>
      <c r="BI346" s="228">
        <f>IF(N346="nulová",J346,0)</f>
        <v>0</v>
      </c>
      <c r="BJ346" s="19" t="s">
        <v>79</v>
      </c>
      <c r="BK346" s="228">
        <f>ROUND(I346*H346,2)</f>
        <v>0</v>
      </c>
      <c r="BL346" s="19" t="s">
        <v>265</v>
      </c>
      <c r="BM346" s="227" t="s">
        <v>526</v>
      </c>
    </row>
    <row r="347" s="13" customFormat="1">
      <c r="A347" s="13"/>
      <c r="B347" s="229"/>
      <c r="C347" s="230"/>
      <c r="D347" s="231" t="s">
        <v>141</v>
      </c>
      <c r="E347" s="232" t="s">
        <v>19</v>
      </c>
      <c r="F347" s="233" t="s">
        <v>517</v>
      </c>
      <c r="G347" s="230"/>
      <c r="H347" s="232" t="s">
        <v>19</v>
      </c>
      <c r="I347" s="234"/>
      <c r="J347" s="230"/>
      <c r="K347" s="230"/>
      <c r="L347" s="235"/>
      <c r="M347" s="236"/>
      <c r="N347" s="237"/>
      <c r="O347" s="237"/>
      <c r="P347" s="237"/>
      <c r="Q347" s="237"/>
      <c r="R347" s="237"/>
      <c r="S347" s="237"/>
      <c r="T347" s="238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9" t="s">
        <v>141</v>
      </c>
      <c r="AU347" s="239" t="s">
        <v>81</v>
      </c>
      <c r="AV347" s="13" t="s">
        <v>79</v>
      </c>
      <c r="AW347" s="13" t="s">
        <v>33</v>
      </c>
      <c r="AX347" s="13" t="s">
        <v>72</v>
      </c>
      <c r="AY347" s="239" t="s">
        <v>132</v>
      </c>
    </row>
    <row r="348" s="13" customFormat="1">
      <c r="A348" s="13"/>
      <c r="B348" s="229"/>
      <c r="C348" s="230"/>
      <c r="D348" s="231" t="s">
        <v>141</v>
      </c>
      <c r="E348" s="232" t="s">
        <v>19</v>
      </c>
      <c r="F348" s="233" t="s">
        <v>490</v>
      </c>
      <c r="G348" s="230"/>
      <c r="H348" s="232" t="s">
        <v>19</v>
      </c>
      <c r="I348" s="234"/>
      <c r="J348" s="230"/>
      <c r="K348" s="230"/>
      <c r="L348" s="235"/>
      <c r="M348" s="236"/>
      <c r="N348" s="237"/>
      <c r="O348" s="237"/>
      <c r="P348" s="237"/>
      <c r="Q348" s="237"/>
      <c r="R348" s="237"/>
      <c r="S348" s="237"/>
      <c r="T348" s="23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9" t="s">
        <v>141</v>
      </c>
      <c r="AU348" s="239" t="s">
        <v>81</v>
      </c>
      <c r="AV348" s="13" t="s">
        <v>79</v>
      </c>
      <c r="AW348" s="13" t="s">
        <v>33</v>
      </c>
      <c r="AX348" s="13" t="s">
        <v>72</v>
      </c>
      <c r="AY348" s="239" t="s">
        <v>132</v>
      </c>
    </row>
    <row r="349" s="14" customFormat="1">
      <c r="A349" s="14"/>
      <c r="B349" s="240"/>
      <c r="C349" s="241"/>
      <c r="D349" s="231" t="s">
        <v>141</v>
      </c>
      <c r="E349" s="242" t="s">
        <v>19</v>
      </c>
      <c r="F349" s="243" t="s">
        <v>518</v>
      </c>
      <c r="G349" s="241"/>
      <c r="H349" s="244">
        <v>152.37000000000001</v>
      </c>
      <c r="I349" s="245"/>
      <c r="J349" s="241"/>
      <c r="K349" s="241"/>
      <c r="L349" s="246"/>
      <c r="M349" s="247"/>
      <c r="N349" s="248"/>
      <c r="O349" s="248"/>
      <c r="P349" s="248"/>
      <c r="Q349" s="248"/>
      <c r="R349" s="248"/>
      <c r="S349" s="248"/>
      <c r="T349" s="24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0" t="s">
        <v>141</v>
      </c>
      <c r="AU349" s="250" t="s">
        <v>81</v>
      </c>
      <c r="AV349" s="14" t="s">
        <v>81</v>
      </c>
      <c r="AW349" s="14" t="s">
        <v>33</v>
      </c>
      <c r="AX349" s="14" t="s">
        <v>72</v>
      </c>
      <c r="AY349" s="250" t="s">
        <v>132</v>
      </c>
    </row>
    <row r="350" s="14" customFormat="1">
      <c r="A350" s="14"/>
      <c r="B350" s="240"/>
      <c r="C350" s="241"/>
      <c r="D350" s="231" t="s">
        <v>141</v>
      </c>
      <c r="E350" s="242" t="s">
        <v>19</v>
      </c>
      <c r="F350" s="243" t="s">
        <v>519</v>
      </c>
      <c r="G350" s="241"/>
      <c r="H350" s="244">
        <v>200.03999999999999</v>
      </c>
      <c r="I350" s="245"/>
      <c r="J350" s="241"/>
      <c r="K350" s="241"/>
      <c r="L350" s="246"/>
      <c r="M350" s="247"/>
      <c r="N350" s="248"/>
      <c r="O350" s="248"/>
      <c r="P350" s="248"/>
      <c r="Q350" s="248"/>
      <c r="R350" s="248"/>
      <c r="S350" s="248"/>
      <c r="T350" s="24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0" t="s">
        <v>141</v>
      </c>
      <c r="AU350" s="250" t="s">
        <v>81</v>
      </c>
      <c r="AV350" s="14" t="s">
        <v>81</v>
      </c>
      <c r="AW350" s="14" t="s">
        <v>33</v>
      </c>
      <c r="AX350" s="14" t="s">
        <v>72</v>
      </c>
      <c r="AY350" s="250" t="s">
        <v>132</v>
      </c>
    </row>
    <row r="351" s="16" customFormat="1">
      <c r="A351" s="16"/>
      <c r="B351" s="262"/>
      <c r="C351" s="263"/>
      <c r="D351" s="231" t="s">
        <v>141</v>
      </c>
      <c r="E351" s="264" t="s">
        <v>19</v>
      </c>
      <c r="F351" s="265" t="s">
        <v>229</v>
      </c>
      <c r="G351" s="263"/>
      <c r="H351" s="266">
        <v>352.40999999999997</v>
      </c>
      <c r="I351" s="267"/>
      <c r="J351" s="263"/>
      <c r="K351" s="263"/>
      <c r="L351" s="268"/>
      <c r="M351" s="269"/>
      <c r="N351" s="270"/>
      <c r="O351" s="270"/>
      <c r="P351" s="270"/>
      <c r="Q351" s="270"/>
      <c r="R351" s="270"/>
      <c r="S351" s="270"/>
      <c r="T351" s="271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T351" s="272" t="s">
        <v>141</v>
      </c>
      <c r="AU351" s="272" t="s">
        <v>81</v>
      </c>
      <c r="AV351" s="16" t="s">
        <v>133</v>
      </c>
      <c r="AW351" s="16" t="s">
        <v>33</v>
      </c>
      <c r="AX351" s="16" t="s">
        <v>72</v>
      </c>
      <c r="AY351" s="272" t="s">
        <v>132</v>
      </c>
    </row>
    <row r="352" s="13" customFormat="1">
      <c r="A352" s="13"/>
      <c r="B352" s="229"/>
      <c r="C352" s="230"/>
      <c r="D352" s="231" t="s">
        <v>141</v>
      </c>
      <c r="E352" s="232" t="s">
        <v>19</v>
      </c>
      <c r="F352" s="233" t="s">
        <v>494</v>
      </c>
      <c r="G352" s="230"/>
      <c r="H352" s="232" t="s">
        <v>19</v>
      </c>
      <c r="I352" s="234"/>
      <c r="J352" s="230"/>
      <c r="K352" s="230"/>
      <c r="L352" s="235"/>
      <c r="M352" s="236"/>
      <c r="N352" s="237"/>
      <c r="O352" s="237"/>
      <c r="P352" s="237"/>
      <c r="Q352" s="237"/>
      <c r="R352" s="237"/>
      <c r="S352" s="237"/>
      <c r="T352" s="23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9" t="s">
        <v>141</v>
      </c>
      <c r="AU352" s="239" t="s">
        <v>81</v>
      </c>
      <c r="AV352" s="13" t="s">
        <v>79</v>
      </c>
      <c r="AW352" s="13" t="s">
        <v>33</v>
      </c>
      <c r="AX352" s="13" t="s">
        <v>72</v>
      </c>
      <c r="AY352" s="239" t="s">
        <v>132</v>
      </c>
    </row>
    <row r="353" s="14" customFormat="1">
      <c r="A353" s="14"/>
      <c r="B353" s="240"/>
      <c r="C353" s="241"/>
      <c r="D353" s="231" t="s">
        <v>141</v>
      </c>
      <c r="E353" s="242" t="s">
        <v>19</v>
      </c>
      <c r="F353" s="243" t="s">
        <v>520</v>
      </c>
      <c r="G353" s="241"/>
      <c r="H353" s="244">
        <v>172.61000000000001</v>
      </c>
      <c r="I353" s="245"/>
      <c r="J353" s="241"/>
      <c r="K353" s="241"/>
      <c r="L353" s="246"/>
      <c r="M353" s="247"/>
      <c r="N353" s="248"/>
      <c r="O353" s="248"/>
      <c r="P353" s="248"/>
      <c r="Q353" s="248"/>
      <c r="R353" s="248"/>
      <c r="S353" s="248"/>
      <c r="T353" s="24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50" t="s">
        <v>141</v>
      </c>
      <c r="AU353" s="250" t="s">
        <v>81</v>
      </c>
      <c r="AV353" s="14" t="s">
        <v>81</v>
      </c>
      <c r="AW353" s="14" t="s">
        <v>33</v>
      </c>
      <c r="AX353" s="14" t="s">
        <v>72</v>
      </c>
      <c r="AY353" s="250" t="s">
        <v>132</v>
      </c>
    </row>
    <row r="354" s="14" customFormat="1">
      <c r="A354" s="14"/>
      <c r="B354" s="240"/>
      <c r="C354" s="241"/>
      <c r="D354" s="231" t="s">
        <v>141</v>
      </c>
      <c r="E354" s="242" t="s">
        <v>19</v>
      </c>
      <c r="F354" s="243" t="s">
        <v>521</v>
      </c>
      <c r="G354" s="241"/>
      <c r="H354" s="244">
        <v>217.48400000000001</v>
      </c>
      <c r="I354" s="245"/>
      <c r="J354" s="241"/>
      <c r="K354" s="241"/>
      <c r="L354" s="246"/>
      <c r="M354" s="247"/>
      <c r="N354" s="248"/>
      <c r="O354" s="248"/>
      <c r="P354" s="248"/>
      <c r="Q354" s="248"/>
      <c r="R354" s="248"/>
      <c r="S354" s="248"/>
      <c r="T354" s="24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0" t="s">
        <v>141</v>
      </c>
      <c r="AU354" s="250" t="s">
        <v>81</v>
      </c>
      <c r="AV354" s="14" t="s">
        <v>81</v>
      </c>
      <c r="AW354" s="14" t="s">
        <v>33</v>
      </c>
      <c r="AX354" s="14" t="s">
        <v>72</v>
      </c>
      <c r="AY354" s="250" t="s">
        <v>132</v>
      </c>
    </row>
    <row r="355" s="16" customFormat="1">
      <c r="A355" s="16"/>
      <c r="B355" s="262"/>
      <c r="C355" s="263"/>
      <c r="D355" s="231" t="s">
        <v>141</v>
      </c>
      <c r="E355" s="264" t="s">
        <v>19</v>
      </c>
      <c r="F355" s="265" t="s">
        <v>229</v>
      </c>
      <c r="G355" s="263"/>
      <c r="H355" s="266">
        <v>390.09400000000005</v>
      </c>
      <c r="I355" s="267"/>
      <c r="J355" s="263"/>
      <c r="K355" s="263"/>
      <c r="L355" s="268"/>
      <c r="M355" s="269"/>
      <c r="N355" s="270"/>
      <c r="O355" s="270"/>
      <c r="P355" s="270"/>
      <c r="Q355" s="270"/>
      <c r="R355" s="270"/>
      <c r="S355" s="270"/>
      <c r="T355" s="271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T355" s="272" t="s">
        <v>141</v>
      </c>
      <c r="AU355" s="272" t="s">
        <v>81</v>
      </c>
      <c r="AV355" s="16" t="s">
        <v>133</v>
      </c>
      <c r="AW355" s="16" t="s">
        <v>33</v>
      </c>
      <c r="AX355" s="16" t="s">
        <v>72</v>
      </c>
      <c r="AY355" s="272" t="s">
        <v>132</v>
      </c>
    </row>
    <row r="356" s="13" customFormat="1">
      <c r="A356" s="13"/>
      <c r="B356" s="229"/>
      <c r="C356" s="230"/>
      <c r="D356" s="231" t="s">
        <v>141</v>
      </c>
      <c r="E356" s="232" t="s">
        <v>19</v>
      </c>
      <c r="F356" s="233" t="s">
        <v>221</v>
      </c>
      <c r="G356" s="230"/>
      <c r="H356" s="232" t="s">
        <v>19</v>
      </c>
      <c r="I356" s="234"/>
      <c r="J356" s="230"/>
      <c r="K356" s="230"/>
      <c r="L356" s="235"/>
      <c r="M356" s="236"/>
      <c r="N356" s="237"/>
      <c r="O356" s="237"/>
      <c r="P356" s="237"/>
      <c r="Q356" s="237"/>
      <c r="R356" s="237"/>
      <c r="S356" s="237"/>
      <c r="T356" s="238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9" t="s">
        <v>141</v>
      </c>
      <c r="AU356" s="239" t="s">
        <v>81</v>
      </c>
      <c r="AV356" s="13" t="s">
        <v>79</v>
      </c>
      <c r="AW356" s="13" t="s">
        <v>33</v>
      </c>
      <c r="AX356" s="13" t="s">
        <v>72</v>
      </c>
      <c r="AY356" s="239" t="s">
        <v>132</v>
      </c>
    </row>
    <row r="357" s="14" customFormat="1">
      <c r="A357" s="14"/>
      <c r="B357" s="240"/>
      <c r="C357" s="241"/>
      <c r="D357" s="231" t="s">
        <v>141</v>
      </c>
      <c r="E357" s="242" t="s">
        <v>19</v>
      </c>
      <c r="F357" s="243" t="s">
        <v>222</v>
      </c>
      <c r="G357" s="241"/>
      <c r="H357" s="244">
        <v>93.073999999999998</v>
      </c>
      <c r="I357" s="245"/>
      <c r="J357" s="241"/>
      <c r="K357" s="241"/>
      <c r="L357" s="246"/>
      <c r="M357" s="247"/>
      <c r="N357" s="248"/>
      <c r="O357" s="248"/>
      <c r="P357" s="248"/>
      <c r="Q357" s="248"/>
      <c r="R357" s="248"/>
      <c r="S357" s="248"/>
      <c r="T357" s="24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50" t="s">
        <v>141</v>
      </c>
      <c r="AU357" s="250" t="s">
        <v>81</v>
      </c>
      <c r="AV357" s="14" t="s">
        <v>81</v>
      </c>
      <c r="AW357" s="14" t="s">
        <v>33</v>
      </c>
      <c r="AX357" s="14" t="s">
        <v>72</v>
      </c>
      <c r="AY357" s="250" t="s">
        <v>132</v>
      </c>
    </row>
    <row r="358" s="14" customFormat="1">
      <c r="A358" s="14"/>
      <c r="B358" s="240"/>
      <c r="C358" s="241"/>
      <c r="D358" s="231" t="s">
        <v>141</v>
      </c>
      <c r="E358" s="242" t="s">
        <v>19</v>
      </c>
      <c r="F358" s="243" t="s">
        <v>223</v>
      </c>
      <c r="G358" s="241"/>
      <c r="H358" s="244">
        <v>1.9490000000000001</v>
      </c>
      <c r="I358" s="245"/>
      <c r="J358" s="241"/>
      <c r="K358" s="241"/>
      <c r="L358" s="246"/>
      <c r="M358" s="247"/>
      <c r="N358" s="248"/>
      <c r="O358" s="248"/>
      <c r="P358" s="248"/>
      <c r="Q358" s="248"/>
      <c r="R358" s="248"/>
      <c r="S358" s="248"/>
      <c r="T358" s="249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0" t="s">
        <v>141</v>
      </c>
      <c r="AU358" s="250" t="s">
        <v>81</v>
      </c>
      <c r="AV358" s="14" t="s">
        <v>81</v>
      </c>
      <c r="AW358" s="14" t="s">
        <v>33</v>
      </c>
      <c r="AX358" s="14" t="s">
        <v>72</v>
      </c>
      <c r="AY358" s="250" t="s">
        <v>132</v>
      </c>
    </row>
    <row r="359" s="14" customFormat="1">
      <c r="A359" s="14"/>
      <c r="B359" s="240"/>
      <c r="C359" s="241"/>
      <c r="D359" s="231" t="s">
        <v>141</v>
      </c>
      <c r="E359" s="242" t="s">
        <v>19</v>
      </c>
      <c r="F359" s="243" t="s">
        <v>224</v>
      </c>
      <c r="G359" s="241"/>
      <c r="H359" s="244">
        <v>3.1859999999999999</v>
      </c>
      <c r="I359" s="245"/>
      <c r="J359" s="241"/>
      <c r="K359" s="241"/>
      <c r="L359" s="246"/>
      <c r="M359" s="247"/>
      <c r="N359" s="248"/>
      <c r="O359" s="248"/>
      <c r="P359" s="248"/>
      <c r="Q359" s="248"/>
      <c r="R359" s="248"/>
      <c r="S359" s="248"/>
      <c r="T359" s="24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50" t="s">
        <v>141</v>
      </c>
      <c r="AU359" s="250" t="s">
        <v>81</v>
      </c>
      <c r="AV359" s="14" t="s">
        <v>81</v>
      </c>
      <c r="AW359" s="14" t="s">
        <v>33</v>
      </c>
      <c r="AX359" s="14" t="s">
        <v>72</v>
      </c>
      <c r="AY359" s="250" t="s">
        <v>132</v>
      </c>
    </row>
    <row r="360" s="14" customFormat="1">
      <c r="A360" s="14"/>
      <c r="B360" s="240"/>
      <c r="C360" s="241"/>
      <c r="D360" s="231" t="s">
        <v>141</v>
      </c>
      <c r="E360" s="242" t="s">
        <v>19</v>
      </c>
      <c r="F360" s="243" t="s">
        <v>225</v>
      </c>
      <c r="G360" s="241"/>
      <c r="H360" s="244">
        <v>16.402999999999999</v>
      </c>
      <c r="I360" s="245"/>
      <c r="J360" s="241"/>
      <c r="K360" s="241"/>
      <c r="L360" s="246"/>
      <c r="M360" s="247"/>
      <c r="N360" s="248"/>
      <c r="O360" s="248"/>
      <c r="P360" s="248"/>
      <c r="Q360" s="248"/>
      <c r="R360" s="248"/>
      <c r="S360" s="248"/>
      <c r="T360" s="24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0" t="s">
        <v>141</v>
      </c>
      <c r="AU360" s="250" t="s">
        <v>81</v>
      </c>
      <c r="AV360" s="14" t="s">
        <v>81</v>
      </c>
      <c r="AW360" s="14" t="s">
        <v>33</v>
      </c>
      <c r="AX360" s="14" t="s">
        <v>72</v>
      </c>
      <c r="AY360" s="250" t="s">
        <v>132</v>
      </c>
    </row>
    <row r="361" s="14" customFormat="1">
      <c r="A361" s="14"/>
      <c r="B361" s="240"/>
      <c r="C361" s="241"/>
      <c r="D361" s="231" t="s">
        <v>141</v>
      </c>
      <c r="E361" s="242" t="s">
        <v>19</v>
      </c>
      <c r="F361" s="243" t="s">
        <v>226</v>
      </c>
      <c r="G361" s="241"/>
      <c r="H361" s="244">
        <v>1.5029999999999999</v>
      </c>
      <c r="I361" s="245"/>
      <c r="J361" s="241"/>
      <c r="K361" s="241"/>
      <c r="L361" s="246"/>
      <c r="M361" s="247"/>
      <c r="N361" s="248"/>
      <c r="O361" s="248"/>
      <c r="P361" s="248"/>
      <c r="Q361" s="248"/>
      <c r="R361" s="248"/>
      <c r="S361" s="248"/>
      <c r="T361" s="24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0" t="s">
        <v>141</v>
      </c>
      <c r="AU361" s="250" t="s">
        <v>81</v>
      </c>
      <c r="AV361" s="14" t="s">
        <v>81</v>
      </c>
      <c r="AW361" s="14" t="s">
        <v>33</v>
      </c>
      <c r="AX361" s="14" t="s">
        <v>72</v>
      </c>
      <c r="AY361" s="250" t="s">
        <v>132</v>
      </c>
    </row>
    <row r="362" s="14" customFormat="1">
      <c r="A362" s="14"/>
      <c r="B362" s="240"/>
      <c r="C362" s="241"/>
      <c r="D362" s="231" t="s">
        <v>141</v>
      </c>
      <c r="E362" s="242" t="s">
        <v>19</v>
      </c>
      <c r="F362" s="243" t="s">
        <v>227</v>
      </c>
      <c r="G362" s="241"/>
      <c r="H362" s="244">
        <v>4.4820000000000002</v>
      </c>
      <c r="I362" s="245"/>
      <c r="J362" s="241"/>
      <c r="K362" s="241"/>
      <c r="L362" s="246"/>
      <c r="M362" s="247"/>
      <c r="N362" s="248"/>
      <c r="O362" s="248"/>
      <c r="P362" s="248"/>
      <c r="Q362" s="248"/>
      <c r="R362" s="248"/>
      <c r="S362" s="248"/>
      <c r="T362" s="24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0" t="s">
        <v>141</v>
      </c>
      <c r="AU362" s="250" t="s">
        <v>81</v>
      </c>
      <c r="AV362" s="14" t="s">
        <v>81</v>
      </c>
      <c r="AW362" s="14" t="s">
        <v>33</v>
      </c>
      <c r="AX362" s="14" t="s">
        <v>72</v>
      </c>
      <c r="AY362" s="250" t="s">
        <v>132</v>
      </c>
    </row>
    <row r="363" s="14" customFormat="1">
      <c r="A363" s="14"/>
      <c r="B363" s="240"/>
      <c r="C363" s="241"/>
      <c r="D363" s="231" t="s">
        <v>141</v>
      </c>
      <c r="E363" s="242" t="s">
        <v>19</v>
      </c>
      <c r="F363" s="243" t="s">
        <v>228</v>
      </c>
      <c r="G363" s="241"/>
      <c r="H363" s="244">
        <v>3.3660000000000001</v>
      </c>
      <c r="I363" s="245"/>
      <c r="J363" s="241"/>
      <c r="K363" s="241"/>
      <c r="L363" s="246"/>
      <c r="M363" s="247"/>
      <c r="N363" s="248"/>
      <c r="O363" s="248"/>
      <c r="P363" s="248"/>
      <c r="Q363" s="248"/>
      <c r="R363" s="248"/>
      <c r="S363" s="248"/>
      <c r="T363" s="24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0" t="s">
        <v>141</v>
      </c>
      <c r="AU363" s="250" t="s">
        <v>81</v>
      </c>
      <c r="AV363" s="14" t="s">
        <v>81</v>
      </c>
      <c r="AW363" s="14" t="s">
        <v>33</v>
      </c>
      <c r="AX363" s="14" t="s">
        <v>72</v>
      </c>
      <c r="AY363" s="250" t="s">
        <v>132</v>
      </c>
    </row>
    <row r="364" s="16" customFormat="1">
      <c r="A364" s="16"/>
      <c r="B364" s="262"/>
      <c r="C364" s="263"/>
      <c r="D364" s="231" t="s">
        <v>141</v>
      </c>
      <c r="E364" s="264" t="s">
        <v>19</v>
      </c>
      <c r="F364" s="265" t="s">
        <v>229</v>
      </c>
      <c r="G364" s="263"/>
      <c r="H364" s="266">
        <v>123.96299999999999</v>
      </c>
      <c r="I364" s="267"/>
      <c r="J364" s="263"/>
      <c r="K364" s="263"/>
      <c r="L364" s="268"/>
      <c r="M364" s="269"/>
      <c r="N364" s="270"/>
      <c r="O364" s="270"/>
      <c r="P364" s="270"/>
      <c r="Q364" s="270"/>
      <c r="R364" s="270"/>
      <c r="S364" s="270"/>
      <c r="T364" s="271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72" t="s">
        <v>141</v>
      </c>
      <c r="AU364" s="272" t="s">
        <v>81</v>
      </c>
      <c r="AV364" s="16" t="s">
        <v>133</v>
      </c>
      <c r="AW364" s="16" t="s">
        <v>33</v>
      </c>
      <c r="AX364" s="16" t="s">
        <v>72</v>
      </c>
      <c r="AY364" s="272" t="s">
        <v>132</v>
      </c>
    </row>
    <row r="365" s="13" customFormat="1">
      <c r="A365" s="13"/>
      <c r="B365" s="229"/>
      <c r="C365" s="230"/>
      <c r="D365" s="231" t="s">
        <v>141</v>
      </c>
      <c r="E365" s="232" t="s">
        <v>19</v>
      </c>
      <c r="F365" s="233" t="s">
        <v>522</v>
      </c>
      <c r="G365" s="230"/>
      <c r="H365" s="232" t="s">
        <v>19</v>
      </c>
      <c r="I365" s="234"/>
      <c r="J365" s="230"/>
      <c r="K365" s="230"/>
      <c r="L365" s="235"/>
      <c r="M365" s="236"/>
      <c r="N365" s="237"/>
      <c r="O365" s="237"/>
      <c r="P365" s="237"/>
      <c r="Q365" s="237"/>
      <c r="R365" s="237"/>
      <c r="S365" s="237"/>
      <c r="T365" s="238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9" t="s">
        <v>141</v>
      </c>
      <c r="AU365" s="239" t="s">
        <v>81</v>
      </c>
      <c r="AV365" s="13" t="s">
        <v>79</v>
      </c>
      <c r="AW365" s="13" t="s">
        <v>33</v>
      </c>
      <c r="AX365" s="13" t="s">
        <v>72</v>
      </c>
      <c r="AY365" s="239" t="s">
        <v>132</v>
      </c>
    </row>
    <row r="366" s="14" customFormat="1">
      <c r="A366" s="14"/>
      <c r="B366" s="240"/>
      <c r="C366" s="241"/>
      <c r="D366" s="231" t="s">
        <v>141</v>
      </c>
      <c r="E366" s="242" t="s">
        <v>19</v>
      </c>
      <c r="F366" s="243" t="s">
        <v>231</v>
      </c>
      <c r="G366" s="241"/>
      <c r="H366" s="244">
        <v>73.143000000000001</v>
      </c>
      <c r="I366" s="245"/>
      <c r="J366" s="241"/>
      <c r="K366" s="241"/>
      <c r="L366" s="246"/>
      <c r="M366" s="247"/>
      <c r="N366" s="248"/>
      <c r="O366" s="248"/>
      <c r="P366" s="248"/>
      <c r="Q366" s="248"/>
      <c r="R366" s="248"/>
      <c r="S366" s="248"/>
      <c r="T366" s="249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0" t="s">
        <v>141</v>
      </c>
      <c r="AU366" s="250" t="s">
        <v>81</v>
      </c>
      <c r="AV366" s="14" t="s">
        <v>81</v>
      </c>
      <c r="AW366" s="14" t="s">
        <v>33</v>
      </c>
      <c r="AX366" s="14" t="s">
        <v>72</v>
      </c>
      <c r="AY366" s="250" t="s">
        <v>132</v>
      </c>
    </row>
    <row r="367" s="14" customFormat="1">
      <c r="A367" s="14"/>
      <c r="B367" s="240"/>
      <c r="C367" s="241"/>
      <c r="D367" s="231" t="s">
        <v>141</v>
      </c>
      <c r="E367" s="242" t="s">
        <v>19</v>
      </c>
      <c r="F367" s="243" t="s">
        <v>233</v>
      </c>
      <c r="G367" s="241"/>
      <c r="H367" s="244">
        <v>0.98099999999999998</v>
      </c>
      <c r="I367" s="245"/>
      <c r="J367" s="241"/>
      <c r="K367" s="241"/>
      <c r="L367" s="246"/>
      <c r="M367" s="247"/>
      <c r="N367" s="248"/>
      <c r="O367" s="248"/>
      <c r="P367" s="248"/>
      <c r="Q367" s="248"/>
      <c r="R367" s="248"/>
      <c r="S367" s="248"/>
      <c r="T367" s="24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0" t="s">
        <v>141</v>
      </c>
      <c r="AU367" s="250" t="s">
        <v>81</v>
      </c>
      <c r="AV367" s="14" t="s">
        <v>81</v>
      </c>
      <c r="AW367" s="14" t="s">
        <v>33</v>
      </c>
      <c r="AX367" s="14" t="s">
        <v>72</v>
      </c>
      <c r="AY367" s="250" t="s">
        <v>132</v>
      </c>
    </row>
    <row r="368" s="14" customFormat="1">
      <c r="A368" s="14"/>
      <c r="B368" s="240"/>
      <c r="C368" s="241"/>
      <c r="D368" s="231" t="s">
        <v>141</v>
      </c>
      <c r="E368" s="242" t="s">
        <v>19</v>
      </c>
      <c r="F368" s="243" t="s">
        <v>235</v>
      </c>
      <c r="G368" s="241"/>
      <c r="H368" s="244">
        <v>2.754</v>
      </c>
      <c r="I368" s="245"/>
      <c r="J368" s="241"/>
      <c r="K368" s="241"/>
      <c r="L368" s="246"/>
      <c r="M368" s="247"/>
      <c r="N368" s="248"/>
      <c r="O368" s="248"/>
      <c r="P368" s="248"/>
      <c r="Q368" s="248"/>
      <c r="R368" s="248"/>
      <c r="S368" s="248"/>
      <c r="T368" s="24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0" t="s">
        <v>141</v>
      </c>
      <c r="AU368" s="250" t="s">
        <v>81</v>
      </c>
      <c r="AV368" s="14" t="s">
        <v>81</v>
      </c>
      <c r="AW368" s="14" t="s">
        <v>33</v>
      </c>
      <c r="AX368" s="14" t="s">
        <v>72</v>
      </c>
      <c r="AY368" s="250" t="s">
        <v>132</v>
      </c>
    </row>
    <row r="369" s="14" customFormat="1">
      <c r="A369" s="14"/>
      <c r="B369" s="240"/>
      <c r="C369" s="241"/>
      <c r="D369" s="231" t="s">
        <v>141</v>
      </c>
      <c r="E369" s="242" t="s">
        <v>19</v>
      </c>
      <c r="F369" s="243" t="s">
        <v>237</v>
      </c>
      <c r="G369" s="241"/>
      <c r="H369" s="244">
        <v>12.292</v>
      </c>
      <c r="I369" s="245"/>
      <c r="J369" s="241"/>
      <c r="K369" s="241"/>
      <c r="L369" s="246"/>
      <c r="M369" s="247"/>
      <c r="N369" s="248"/>
      <c r="O369" s="248"/>
      <c r="P369" s="248"/>
      <c r="Q369" s="248"/>
      <c r="R369" s="248"/>
      <c r="S369" s="248"/>
      <c r="T369" s="24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0" t="s">
        <v>141</v>
      </c>
      <c r="AU369" s="250" t="s">
        <v>81</v>
      </c>
      <c r="AV369" s="14" t="s">
        <v>81</v>
      </c>
      <c r="AW369" s="14" t="s">
        <v>33</v>
      </c>
      <c r="AX369" s="14" t="s">
        <v>72</v>
      </c>
      <c r="AY369" s="250" t="s">
        <v>132</v>
      </c>
    </row>
    <row r="370" s="14" customFormat="1">
      <c r="A370" s="14"/>
      <c r="B370" s="240"/>
      <c r="C370" s="241"/>
      <c r="D370" s="231" t="s">
        <v>141</v>
      </c>
      <c r="E370" s="242" t="s">
        <v>19</v>
      </c>
      <c r="F370" s="243" t="s">
        <v>239</v>
      </c>
      <c r="G370" s="241"/>
      <c r="H370" s="244">
        <v>0.752</v>
      </c>
      <c r="I370" s="245"/>
      <c r="J370" s="241"/>
      <c r="K370" s="241"/>
      <c r="L370" s="246"/>
      <c r="M370" s="247"/>
      <c r="N370" s="248"/>
      <c r="O370" s="248"/>
      <c r="P370" s="248"/>
      <c r="Q370" s="248"/>
      <c r="R370" s="248"/>
      <c r="S370" s="248"/>
      <c r="T370" s="24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0" t="s">
        <v>141</v>
      </c>
      <c r="AU370" s="250" t="s">
        <v>81</v>
      </c>
      <c r="AV370" s="14" t="s">
        <v>81</v>
      </c>
      <c r="AW370" s="14" t="s">
        <v>33</v>
      </c>
      <c r="AX370" s="14" t="s">
        <v>72</v>
      </c>
      <c r="AY370" s="250" t="s">
        <v>132</v>
      </c>
    </row>
    <row r="371" s="14" customFormat="1">
      <c r="A371" s="14"/>
      <c r="B371" s="240"/>
      <c r="C371" s="241"/>
      <c r="D371" s="231" t="s">
        <v>141</v>
      </c>
      <c r="E371" s="242" t="s">
        <v>19</v>
      </c>
      <c r="F371" s="243" t="s">
        <v>241</v>
      </c>
      <c r="G371" s="241"/>
      <c r="H371" s="244">
        <v>2.952</v>
      </c>
      <c r="I371" s="245"/>
      <c r="J371" s="241"/>
      <c r="K371" s="241"/>
      <c r="L371" s="246"/>
      <c r="M371" s="247"/>
      <c r="N371" s="248"/>
      <c r="O371" s="248"/>
      <c r="P371" s="248"/>
      <c r="Q371" s="248"/>
      <c r="R371" s="248"/>
      <c r="S371" s="248"/>
      <c r="T371" s="24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50" t="s">
        <v>141</v>
      </c>
      <c r="AU371" s="250" t="s">
        <v>81</v>
      </c>
      <c r="AV371" s="14" t="s">
        <v>81</v>
      </c>
      <c r="AW371" s="14" t="s">
        <v>33</v>
      </c>
      <c r="AX371" s="14" t="s">
        <v>72</v>
      </c>
      <c r="AY371" s="250" t="s">
        <v>132</v>
      </c>
    </row>
    <row r="372" s="14" customFormat="1">
      <c r="A372" s="14"/>
      <c r="B372" s="240"/>
      <c r="C372" s="241"/>
      <c r="D372" s="231" t="s">
        <v>141</v>
      </c>
      <c r="E372" s="242" t="s">
        <v>19</v>
      </c>
      <c r="F372" s="243" t="s">
        <v>242</v>
      </c>
      <c r="G372" s="241"/>
      <c r="H372" s="244">
        <v>1.6830000000000001</v>
      </c>
      <c r="I372" s="245"/>
      <c r="J372" s="241"/>
      <c r="K372" s="241"/>
      <c r="L372" s="246"/>
      <c r="M372" s="247"/>
      <c r="N372" s="248"/>
      <c r="O372" s="248"/>
      <c r="P372" s="248"/>
      <c r="Q372" s="248"/>
      <c r="R372" s="248"/>
      <c r="S372" s="248"/>
      <c r="T372" s="24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0" t="s">
        <v>141</v>
      </c>
      <c r="AU372" s="250" t="s">
        <v>81</v>
      </c>
      <c r="AV372" s="14" t="s">
        <v>81</v>
      </c>
      <c r="AW372" s="14" t="s">
        <v>33</v>
      </c>
      <c r="AX372" s="14" t="s">
        <v>72</v>
      </c>
      <c r="AY372" s="250" t="s">
        <v>132</v>
      </c>
    </row>
    <row r="373" s="16" customFormat="1">
      <c r="A373" s="16"/>
      <c r="B373" s="262"/>
      <c r="C373" s="263"/>
      <c r="D373" s="231" t="s">
        <v>141</v>
      </c>
      <c r="E373" s="264" t="s">
        <v>19</v>
      </c>
      <c r="F373" s="265" t="s">
        <v>229</v>
      </c>
      <c r="G373" s="263"/>
      <c r="H373" s="266">
        <v>94.557000000000002</v>
      </c>
      <c r="I373" s="267"/>
      <c r="J373" s="263"/>
      <c r="K373" s="263"/>
      <c r="L373" s="268"/>
      <c r="M373" s="269"/>
      <c r="N373" s="270"/>
      <c r="O373" s="270"/>
      <c r="P373" s="270"/>
      <c r="Q373" s="270"/>
      <c r="R373" s="270"/>
      <c r="S373" s="270"/>
      <c r="T373" s="271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T373" s="272" t="s">
        <v>141</v>
      </c>
      <c r="AU373" s="272" t="s">
        <v>81</v>
      </c>
      <c r="AV373" s="16" t="s">
        <v>133</v>
      </c>
      <c r="AW373" s="16" t="s">
        <v>33</v>
      </c>
      <c r="AX373" s="16" t="s">
        <v>72</v>
      </c>
      <c r="AY373" s="272" t="s">
        <v>132</v>
      </c>
    </row>
    <row r="374" s="15" customFormat="1">
      <c r="A374" s="15"/>
      <c r="B374" s="251"/>
      <c r="C374" s="252"/>
      <c r="D374" s="231" t="s">
        <v>141</v>
      </c>
      <c r="E374" s="253" t="s">
        <v>19</v>
      </c>
      <c r="F374" s="254" t="s">
        <v>166</v>
      </c>
      <c r="G374" s="252"/>
      <c r="H374" s="255">
        <v>961.024</v>
      </c>
      <c r="I374" s="256"/>
      <c r="J374" s="252"/>
      <c r="K374" s="252"/>
      <c r="L374" s="257"/>
      <c r="M374" s="258"/>
      <c r="N374" s="259"/>
      <c r="O374" s="259"/>
      <c r="P374" s="259"/>
      <c r="Q374" s="259"/>
      <c r="R374" s="259"/>
      <c r="S374" s="259"/>
      <c r="T374" s="260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61" t="s">
        <v>141</v>
      </c>
      <c r="AU374" s="261" t="s">
        <v>81</v>
      </c>
      <c r="AV374" s="15" t="s">
        <v>139</v>
      </c>
      <c r="AW374" s="15" t="s">
        <v>33</v>
      </c>
      <c r="AX374" s="15" t="s">
        <v>79</v>
      </c>
      <c r="AY374" s="261" t="s">
        <v>132</v>
      </c>
    </row>
    <row r="375" s="12" customFormat="1" ht="22.8" customHeight="1">
      <c r="A375" s="12"/>
      <c r="B375" s="199"/>
      <c r="C375" s="200"/>
      <c r="D375" s="201" t="s">
        <v>71</v>
      </c>
      <c r="E375" s="213" t="s">
        <v>527</v>
      </c>
      <c r="F375" s="213" t="s">
        <v>528</v>
      </c>
      <c r="G375" s="200"/>
      <c r="H375" s="200"/>
      <c r="I375" s="203"/>
      <c r="J375" s="214">
        <f>BK375</f>
        <v>0</v>
      </c>
      <c r="K375" s="200"/>
      <c r="L375" s="205"/>
      <c r="M375" s="206"/>
      <c r="N375" s="207"/>
      <c r="O375" s="207"/>
      <c r="P375" s="208">
        <f>SUM(P376:P387)</f>
        <v>0</v>
      </c>
      <c r="Q375" s="207"/>
      <c r="R375" s="208">
        <f>SUM(R376:R387)</f>
        <v>0.11404596</v>
      </c>
      <c r="S375" s="207"/>
      <c r="T375" s="209">
        <f>SUM(T376:T387)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10" t="s">
        <v>81</v>
      </c>
      <c r="AT375" s="211" t="s">
        <v>71</v>
      </c>
      <c r="AU375" s="211" t="s">
        <v>79</v>
      </c>
      <c r="AY375" s="210" t="s">
        <v>132</v>
      </c>
      <c r="BK375" s="212">
        <f>SUM(BK376:BK387)</f>
        <v>0</v>
      </c>
    </row>
    <row r="376" s="2" customFormat="1" ht="24.15" customHeight="1">
      <c r="A376" s="40"/>
      <c r="B376" s="41"/>
      <c r="C376" s="215" t="s">
        <v>209</v>
      </c>
      <c r="D376" s="215" t="s">
        <v>135</v>
      </c>
      <c r="E376" s="216" t="s">
        <v>529</v>
      </c>
      <c r="F376" s="217" t="s">
        <v>530</v>
      </c>
      <c r="G376" s="218" t="s">
        <v>151</v>
      </c>
      <c r="H376" s="219">
        <v>123.96299999999999</v>
      </c>
      <c r="I376" s="220"/>
      <c r="J376" s="221">
        <f>ROUND(I376*H376,2)</f>
        <v>0</v>
      </c>
      <c r="K376" s="222"/>
      <c r="L376" s="46"/>
      <c r="M376" s="223" t="s">
        <v>19</v>
      </c>
      <c r="N376" s="224" t="s">
        <v>43</v>
      </c>
      <c r="O376" s="86"/>
      <c r="P376" s="225">
        <f>O376*H376</f>
        <v>0</v>
      </c>
      <c r="Q376" s="225">
        <v>0</v>
      </c>
      <c r="R376" s="225">
        <f>Q376*H376</f>
        <v>0</v>
      </c>
      <c r="S376" s="225">
        <v>0</v>
      </c>
      <c r="T376" s="22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27" t="s">
        <v>265</v>
      </c>
      <c r="AT376" s="227" t="s">
        <v>135</v>
      </c>
      <c r="AU376" s="227" t="s">
        <v>81</v>
      </c>
      <c r="AY376" s="19" t="s">
        <v>132</v>
      </c>
      <c r="BE376" s="228">
        <f>IF(N376="základní",J376,0)</f>
        <v>0</v>
      </c>
      <c r="BF376" s="228">
        <f>IF(N376="snížená",J376,0)</f>
        <v>0</v>
      </c>
      <c r="BG376" s="228">
        <f>IF(N376="zákl. přenesená",J376,0)</f>
        <v>0</v>
      </c>
      <c r="BH376" s="228">
        <f>IF(N376="sníž. přenesená",J376,0)</f>
        <v>0</v>
      </c>
      <c r="BI376" s="228">
        <f>IF(N376="nulová",J376,0)</f>
        <v>0</v>
      </c>
      <c r="BJ376" s="19" t="s">
        <v>79</v>
      </c>
      <c r="BK376" s="228">
        <f>ROUND(I376*H376,2)</f>
        <v>0</v>
      </c>
      <c r="BL376" s="19" t="s">
        <v>265</v>
      </c>
      <c r="BM376" s="227" t="s">
        <v>531</v>
      </c>
    </row>
    <row r="377" s="13" customFormat="1">
      <c r="A377" s="13"/>
      <c r="B377" s="229"/>
      <c r="C377" s="230"/>
      <c r="D377" s="231" t="s">
        <v>141</v>
      </c>
      <c r="E377" s="232" t="s">
        <v>19</v>
      </c>
      <c r="F377" s="233" t="s">
        <v>221</v>
      </c>
      <c r="G377" s="230"/>
      <c r="H377" s="232" t="s">
        <v>19</v>
      </c>
      <c r="I377" s="234"/>
      <c r="J377" s="230"/>
      <c r="K377" s="230"/>
      <c r="L377" s="235"/>
      <c r="M377" s="236"/>
      <c r="N377" s="237"/>
      <c r="O377" s="237"/>
      <c r="P377" s="237"/>
      <c r="Q377" s="237"/>
      <c r="R377" s="237"/>
      <c r="S377" s="237"/>
      <c r="T377" s="238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9" t="s">
        <v>141</v>
      </c>
      <c r="AU377" s="239" t="s">
        <v>81</v>
      </c>
      <c r="AV377" s="13" t="s">
        <v>79</v>
      </c>
      <c r="AW377" s="13" t="s">
        <v>33</v>
      </c>
      <c r="AX377" s="13" t="s">
        <v>72</v>
      </c>
      <c r="AY377" s="239" t="s">
        <v>132</v>
      </c>
    </row>
    <row r="378" s="14" customFormat="1">
      <c r="A378" s="14"/>
      <c r="B378" s="240"/>
      <c r="C378" s="241"/>
      <c r="D378" s="231" t="s">
        <v>141</v>
      </c>
      <c r="E378" s="242" t="s">
        <v>19</v>
      </c>
      <c r="F378" s="243" t="s">
        <v>222</v>
      </c>
      <c r="G378" s="241"/>
      <c r="H378" s="244">
        <v>93.073999999999998</v>
      </c>
      <c r="I378" s="245"/>
      <c r="J378" s="241"/>
      <c r="K378" s="241"/>
      <c r="L378" s="246"/>
      <c r="M378" s="247"/>
      <c r="N378" s="248"/>
      <c r="O378" s="248"/>
      <c r="P378" s="248"/>
      <c r="Q378" s="248"/>
      <c r="R378" s="248"/>
      <c r="S378" s="248"/>
      <c r="T378" s="24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50" t="s">
        <v>141</v>
      </c>
      <c r="AU378" s="250" t="s">
        <v>81</v>
      </c>
      <c r="AV378" s="14" t="s">
        <v>81</v>
      </c>
      <c r="AW378" s="14" t="s">
        <v>33</v>
      </c>
      <c r="AX378" s="14" t="s">
        <v>72</v>
      </c>
      <c r="AY378" s="250" t="s">
        <v>132</v>
      </c>
    </row>
    <row r="379" s="14" customFormat="1">
      <c r="A379" s="14"/>
      <c r="B379" s="240"/>
      <c r="C379" s="241"/>
      <c r="D379" s="231" t="s">
        <v>141</v>
      </c>
      <c r="E379" s="242" t="s">
        <v>19</v>
      </c>
      <c r="F379" s="243" t="s">
        <v>223</v>
      </c>
      <c r="G379" s="241"/>
      <c r="H379" s="244">
        <v>1.9490000000000001</v>
      </c>
      <c r="I379" s="245"/>
      <c r="J379" s="241"/>
      <c r="K379" s="241"/>
      <c r="L379" s="246"/>
      <c r="M379" s="247"/>
      <c r="N379" s="248"/>
      <c r="O379" s="248"/>
      <c r="P379" s="248"/>
      <c r="Q379" s="248"/>
      <c r="R379" s="248"/>
      <c r="S379" s="248"/>
      <c r="T379" s="249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0" t="s">
        <v>141</v>
      </c>
      <c r="AU379" s="250" t="s">
        <v>81</v>
      </c>
      <c r="AV379" s="14" t="s">
        <v>81</v>
      </c>
      <c r="AW379" s="14" t="s">
        <v>33</v>
      </c>
      <c r="AX379" s="14" t="s">
        <v>72</v>
      </c>
      <c r="AY379" s="250" t="s">
        <v>132</v>
      </c>
    </row>
    <row r="380" s="14" customFormat="1">
      <c r="A380" s="14"/>
      <c r="B380" s="240"/>
      <c r="C380" s="241"/>
      <c r="D380" s="231" t="s">
        <v>141</v>
      </c>
      <c r="E380" s="242" t="s">
        <v>19</v>
      </c>
      <c r="F380" s="243" t="s">
        <v>224</v>
      </c>
      <c r="G380" s="241"/>
      <c r="H380" s="244">
        <v>3.1859999999999999</v>
      </c>
      <c r="I380" s="245"/>
      <c r="J380" s="241"/>
      <c r="K380" s="241"/>
      <c r="L380" s="246"/>
      <c r="M380" s="247"/>
      <c r="N380" s="248"/>
      <c r="O380" s="248"/>
      <c r="P380" s="248"/>
      <c r="Q380" s="248"/>
      <c r="R380" s="248"/>
      <c r="S380" s="248"/>
      <c r="T380" s="24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0" t="s">
        <v>141</v>
      </c>
      <c r="AU380" s="250" t="s">
        <v>81</v>
      </c>
      <c r="AV380" s="14" t="s">
        <v>81</v>
      </c>
      <c r="AW380" s="14" t="s">
        <v>33</v>
      </c>
      <c r="AX380" s="14" t="s">
        <v>72</v>
      </c>
      <c r="AY380" s="250" t="s">
        <v>132</v>
      </c>
    </row>
    <row r="381" s="14" customFormat="1">
      <c r="A381" s="14"/>
      <c r="B381" s="240"/>
      <c r="C381" s="241"/>
      <c r="D381" s="231" t="s">
        <v>141</v>
      </c>
      <c r="E381" s="242" t="s">
        <v>19</v>
      </c>
      <c r="F381" s="243" t="s">
        <v>225</v>
      </c>
      <c r="G381" s="241"/>
      <c r="H381" s="244">
        <v>16.402999999999999</v>
      </c>
      <c r="I381" s="245"/>
      <c r="J381" s="241"/>
      <c r="K381" s="241"/>
      <c r="L381" s="246"/>
      <c r="M381" s="247"/>
      <c r="N381" s="248"/>
      <c r="O381" s="248"/>
      <c r="P381" s="248"/>
      <c r="Q381" s="248"/>
      <c r="R381" s="248"/>
      <c r="S381" s="248"/>
      <c r="T381" s="249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250" t="s">
        <v>141</v>
      </c>
      <c r="AU381" s="250" t="s">
        <v>81</v>
      </c>
      <c r="AV381" s="14" t="s">
        <v>81</v>
      </c>
      <c r="AW381" s="14" t="s">
        <v>33</v>
      </c>
      <c r="AX381" s="14" t="s">
        <v>72</v>
      </c>
      <c r="AY381" s="250" t="s">
        <v>132</v>
      </c>
    </row>
    <row r="382" s="14" customFormat="1">
      <c r="A382" s="14"/>
      <c r="B382" s="240"/>
      <c r="C382" s="241"/>
      <c r="D382" s="231" t="s">
        <v>141</v>
      </c>
      <c r="E382" s="242" t="s">
        <v>19</v>
      </c>
      <c r="F382" s="243" t="s">
        <v>226</v>
      </c>
      <c r="G382" s="241"/>
      <c r="H382" s="244">
        <v>1.5029999999999999</v>
      </c>
      <c r="I382" s="245"/>
      <c r="J382" s="241"/>
      <c r="K382" s="241"/>
      <c r="L382" s="246"/>
      <c r="M382" s="247"/>
      <c r="N382" s="248"/>
      <c r="O382" s="248"/>
      <c r="P382" s="248"/>
      <c r="Q382" s="248"/>
      <c r="R382" s="248"/>
      <c r="S382" s="248"/>
      <c r="T382" s="24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50" t="s">
        <v>141</v>
      </c>
      <c r="AU382" s="250" t="s">
        <v>81</v>
      </c>
      <c r="AV382" s="14" t="s">
        <v>81</v>
      </c>
      <c r="AW382" s="14" t="s">
        <v>33</v>
      </c>
      <c r="AX382" s="14" t="s">
        <v>72</v>
      </c>
      <c r="AY382" s="250" t="s">
        <v>132</v>
      </c>
    </row>
    <row r="383" s="14" customFormat="1">
      <c r="A383" s="14"/>
      <c r="B383" s="240"/>
      <c r="C383" s="241"/>
      <c r="D383" s="231" t="s">
        <v>141</v>
      </c>
      <c r="E383" s="242" t="s">
        <v>19</v>
      </c>
      <c r="F383" s="243" t="s">
        <v>227</v>
      </c>
      <c r="G383" s="241"/>
      <c r="H383" s="244">
        <v>4.4820000000000002</v>
      </c>
      <c r="I383" s="245"/>
      <c r="J383" s="241"/>
      <c r="K383" s="241"/>
      <c r="L383" s="246"/>
      <c r="M383" s="247"/>
      <c r="N383" s="248"/>
      <c r="O383" s="248"/>
      <c r="P383" s="248"/>
      <c r="Q383" s="248"/>
      <c r="R383" s="248"/>
      <c r="S383" s="248"/>
      <c r="T383" s="24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0" t="s">
        <v>141</v>
      </c>
      <c r="AU383" s="250" t="s">
        <v>81</v>
      </c>
      <c r="AV383" s="14" t="s">
        <v>81</v>
      </c>
      <c r="AW383" s="14" t="s">
        <v>33</v>
      </c>
      <c r="AX383" s="14" t="s">
        <v>72</v>
      </c>
      <c r="AY383" s="250" t="s">
        <v>132</v>
      </c>
    </row>
    <row r="384" s="14" customFormat="1">
      <c r="A384" s="14"/>
      <c r="B384" s="240"/>
      <c r="C384" s="241"/>
      <c r="D384" s="231" t="s">
        <v>141</v>
      </c>
      <c r="E384" s="242" t="s">
        <v>19</v>
      </c>
      <c r="F384" s="243" t="s">
        <v>228</v>
      </c>
      <c r="G384" s="241"/>
      <c r="H384" s="244">
        <v>3.3660000000000001</v>
      </c>
      <c r="I384" s="245"/>
      <c r="J384" s="241"/>
      <c r="K384" s="241"/>
      <c r="L384" s="246"/>
      <c r="M384" s="247"/>
      <c r="N384" s="248"/>
      <c r="O384" s="248"/>
      <c r="P384" s="248"/>
      <c r="Q384" s="248"/>
      <c r="R384" s="248"/>
      <c r="S384" s="248"/>
      <c r="T384" s="24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50" t="s">
        <v>141</v>
      </c>
      <c r="AU384" s="250" t="s">
        <v>81</v>
      </c>
      <c r="AV384" s="14" t="s">
        <v>81</v>
      </c>
      <c r="AW384" s="14" t="s">
        <v>33</v>
      </c>
      <c r="AX384" s="14" t="s">
        <v>72</v>
      </c>
      <c r="AY384" s="250" t="s">
        <v>132</v>
      </c>
    </row>
    <row r="385" s="15" customFormat="1">
      <c r="A385" s="15"/>
      <c r="B385" s="251"/>
      <c r="C385" s="252"/>
      <c r="D385" s="231" t="s">
        <v>141</v>
      </c>
      <c r="E385" s="253" t="s">
        <v>19</v>
      </c>
      <c r="F385" s="254" t="s">
        <v>166</v>
      </c>
      <c r="G385" s="252"/>
      <c r="H385" s="255">
        <v>123.96299999999999</v>
      </c>
      <c r="I385" s="256"/>
      <c r="J385" s="252"/>
      <c r="K385" s="252"/>
      <c r="L385" s="257"/>
      <c r="M385" s="258"/>
      <c r="N385" s="259"/>
      <c r="O385" s="259"/>
      <c r="P385" s="259"/>
      <c r="Q385" s="259"/>
      <c r="R385" s="259"/>
      <c r="S385" s="259"/>
      <c r="T385" s="260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61" t="s">
        <v>141</v>
      </c>
      <c r="AU385" s="261" t="s">
        <v>81</v>
      </c>
      <c r="AV385" s="15" t="s">
        <v>139</v>
      </c>
      <c r="AW385" s="15" t="s">
        <v>33</v>
      </c>
      <c r="AX385" s="15" t="s">
        <v>79</v>
      </c>
      <c r="AY385" s="261" t="s">
        <v>132</v>
      </c>
    </row>
    <row r="386" s="2" customFormat="1" ht="37.8" customHeight="1">
      <c r="A386" s="40"/>
      <c r="B386" s="41"/>
      <c r="C386" s="215" t="s">
        <v>244</v>
      </c>
      <c r="D386" s="215" t="s">
        <v>135</v>
      </c>
      <c r="E386" s="216" t="s">
        <v>532</v>
      </c>
      <c r="F386" s="217" t="s">
        <v>533</v>
      </c>
      <c r="G386" s="218" t="s">
        <v>151</v>
      </c>
      <c r="H386" s="219">
        <v>123.96299999999999</v>
      </c>
      <c r="I386" s="220"/>
      <c r="J386" s="221">
        <f>ROUND(I386*H386,2)</f>
        <v>0</v>
      </c>
      <c r="K386" s="222"/>
      <c r="L386" s="46"/>
      <c r="M386" s="223" t="s">
        <v>19</v>
      </c>
      <c r="N386" s="224" t="s">
        <v>43</v>
      </c>
      <c r="O386" s="86"/>
      <c r="P386" s="225">
        <f>O386*H386</f>
        <v>0</v>
      </c>
      <c r="Q386" s="225">
        <v>0.00027</v>
      </c>
      <c r="R386" s="225">
        <f>Q386*H386</f>
        <v>0.033470010000000001</v>
      </c>
      <c r="S386" s="225">
        <v>0</v>
      </c>
      <c r="T386" s="226">
        <f>S386*H386</f>
        <v>0</v>
      </c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R386" s="227" t="s">
        <v>265</v>
      </c>
      <c r="AT386" s="227" t="s">
        <v>135</v>
      </c>
      <c r="AU386" s="227" t="s">
        <v>81</v>
      </c>
      <c r="AY386" s="19" t="s">
        <v>132</v>
      </c>
      <c r="BE386" s="228">
        <f>IF(N386="základní",J386,0)</f>
        <v>0</v>
      </c>
      <c r="BF386" s="228">
        <f>IF(N386="snížená",J386,0)</f>
        <v>0</v>
      </c>
      <c r="BG386" s="228">
        <f>IF(N386="zákl. přenesená",J386,0)</f>
        <v>0</v>
      </c>
      <c r="BH386" s="228">
        <f>IF(N386="sníž. přenesená",J386,0)</f>
        <v>0</v>
      </c>
      <c r="BI386" s="228">
        <f>IF(N386="nulová",J386,0)</f>
        <v>0</v>
      </c>
      <c r="BJ386" s="19" t="s">
        <v>79</v>
      </c>
      <c r="BK386" s="228">
        <f>ROUND(I386*H386,2)</f>
        <v>0</v>
      </c>
      <c r="BL386" s="19" t="s">
        <v>265</v>
      </c>
      <c r="BM386" s="227" t="s">
        <v>534</v>
      </c>
    </row>
    <row r="387" s="2" customFormat="1" ht="37.8" customHeight="1">
      <c r="A387" s="40"/>
      <c r="B387" s="41"/>
      <c r="C387" s="215" t="s">
        <v>257</v>
      </c>
      <c r="D387" s="215" t="s">
        <v>135</v>
      </c>
      <c r="E387" s="216" t="s">
        <v>535</v>
      </c>
      <c r="F387" s="217" t="s">
        <v>536</v>
      </c>
      <c r="G387" s="218" t="s">
        <v>151</v>
      </c>
      <c r="H387" s="219">
        <v>123.96299999999999</v>
      </c>
      <c r="I387" s="220"/>
      <c r="J387" s="221">
        <f>ROUND(I387*H387,2)</f>
        <v>0</v>
      </c>
      <c r="K387" s="222"/>
      <c r="L387" s="46"/>
      <c r="M387" s="285" t="s">
        <v>19</v>
      </c>
      <c r="N387" s="286" t="s">
        <v>43</v>
      </c>
      <c r="O387" s="287"/>
      <c r="P387" s="288">
        <f>O387*H387</f>
        <v>0</v>
      </c>
      <c r="Q387" s="288">
        <v>0.00064999999999999997</v>
      </c>
      <c r="R387" s="288">
        <f>Q387*H387</f>
        <v>0.080575949999999993</v>
      </c>
      <c r="S387" s="288">
        <v>0</v>
      </c>
      <c r="T387" s="289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27" t="s">
        <v>265</v>
      </c>
      <c r="AT387" s="227" t="s">
        <v>135</v>
      </c>
      <c r="AU387" s="227" t="s">
        <v>81</v>
      </c>
      <c r="AY387" s="19" t="s">
        <v>132</v>
      </c>
      <c r="BE387" s="228">
        <f>IF(N387="základní",J387,0)</f>
        <v>0</v>
      </c>
      <c r="BF387" s="228">
        <f>IF(N387="snížená",J387,0)</f>
        <v>0</v>
      </c>
      <c r="BG387" s="228">
        <f>IF(N387="zákl. přenesená",J387,0)</f>
        <v>0</v>
      </c>
      <c r="BH387" s="228">
        <f>IF(N387="sníž. přenesená",J387,0)</f>
        <v>0</v>
      </c>
      <c r="BI387" s="228">
        <f>IF(N387="nulová",J387,0)</f>
        <v>0</v>
      </c>
      <c r="BJ387" s="19" t="s">
        <v>79</v>
      </c>
      <c r="BK387" s="228">
        <f>ROUND(I387*H387,2)</f>
        <v>0</v>
      </c>
      <c r="BL387" s="19" t="s">
        <v>265</v>
      </c>
      <c r="BM387" s="227" t="s">
        <v>537</v>
      </c>
    </row>
    <row r="388" s="2" customFormat="1" ht="6.96" customHeight="1">
      <c r="A388" s="40"/>
      <c r="B388" s="61"/>
      <c r="C388" s="62"/>
      <c r="D388" s="62"/>
      <c r="E388" s="62"/>
      <c r="F388" s="62"/>
      <c r="G388" s="62"/>
      <c r="H388" s="62"/>
      <c r="I388" s="62"/>
      <c r="J388" s="62"/>
      <c r="K388" s="62"/>
      <c r="L388" s="46"/>
      <c r="M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</row>
  </sheetData>
  <sheetProtection sheet="1" autoFilter="0" formatColumns="0" formatRows="0" objects="1" scenarios="1" spinCount="100000" saltValue="5JKZXQIv6gcdFAJn6adi2MdqxwmNnA2X2oaZAcvqy55Xu864LIF7rD1uai5yUQ/7qXAiv5cClFUkXgRJjpvfVg==" hashValue="+TQQMH5w/uPbmhqFGdZnczhVFnsZSYjmfoOFOO3C5648SQzOcTG8qBSXUWzqk7EEuKsVUMXF7yl6HtxCuMnG6Q==" algorithmName="SHA-512" password="CF7A"/>
  <autoFilter ref="C99:K387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8:H88"/>
    <mergeCell ref="E90:H90"/>
    <mergeCell ref="E92:H9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ENERGETICKÉ ÚSPORY V ZÁMKU JEZDKOVICE - Etapa A</v>
      </c>
      <c r="F7" s="144"/>
      <c r="G7" s="144"/>
      <c r="H7" s="144"/>
      <c r="L7" s="22"/>
    </row>
    <row r="8" s="1" customFormat="1" ht="12" customHeight="1">
      <c r="B8" s="22"/>
      <c r="D8" s="144" t="s">
        <v>94</v>
      </c>
      <c r="L8" s="22"/>
    </row>
    <row r="9" s="2" customFormat="1" ht="16.5" customHeight="1">
      <c r="A9" s="40"/>
      <c r="B9" s="46"/>
      <c r="C9" s="40"/>
      <c r="D9" s="40"/>
      <c r="E9" s="145" t="s">
        <v>95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44" t="s">
        <v>96</v>
      </c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6"/>
      <c r="C11" s="40"/>
      <c r="D11" s="40"/>
      <c r="E11" s="147" t="s">
        <v>538</v>
      </c>
      <c r="F11" s="40"/>
      <c r="G11" s="40"/>
      <c r="H11" s="40"/>
      <c r="I11" s="40"/>
      <c r="J11" s="40"/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6"/>
      <c r="C12" s="40"/>
      <c r="D12" s="40"/>
      <c r="E12" s="40"/>
      <c r="F12" s="40"/>
      <c r="G12" s="40"/>
      <c r="H12" s="40"/>
      <c r="I12" s="40"/>
      <c r="J12" s="40"/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6"/>
      <c r="C13" s="40"/>
      <c r="D13" s="144" t="s">
        <v>18</v>
      </c>
      <c r="E13" s="40"/>
      <c r="F13" s="135" t="s">
        <v>19</v>
      </c>
      <c r="G13" s="40"/>
      <c r="H13" s="40"/>
      <c r="I13" s="144" t="s">
        <v>20</v>
      </c>
      <c r="J13" s="135" t="s">
        <v>19</v>
      </c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21</v>
      </c>
      <c r="E14" s="40"/>
      <c r="F14" s="135" t="s">
        <v>22</v>
      </c>
      <c r="G14" s="40"/>
      <c r="H14" s="40"/>
      <c r="I14" s="144" t="s">
        <v>23</v>
      </c>
      <c r="J14" s="148" t="str">
        <f>'Rekapitulace stavby'!AN8</f>
        <v>27. 10. 2020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6"/>
      <c r="C15" s="40"/>
      <c r="D15" s="40"/>
      <c r="E15" s="40"/>
      <c r="F15" s="40"/>
      <c r="G15" s="40"/>
      <c r="H15" s="40"/>
      <c r="I15" s="40"/>
      <c r="J15" s="40"/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6"/>
      <c r="C16" s="40"/>
      <c r="D16" s="144" t="s">
        <v>25</v>
      </c>
      <c r="E16" s="40"/>
      <c r="F16" s="40"/>
      <c r="G16" s="40"/>
      <c r="H16" s="40"/>
      <c r="I16" s="144" t="s">
        <v>26</v>
      </c>
      <c r="J16" s="135" t="s">
        <v>19</v>
      </c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6"/>
      <c r="C17" s="40"/>
      <c r="D17" s="40"/>
      <c r="E17" s="135" t="s">
        <v>27</v>
      </c>
      <c r="F17" s="40"/>
      <c r="G17" s="40"/>
      <c r="H17" s="40"/>
      <c r="I17" s="144" t="s">
        <v>28</v>
      </c>
      <c r="J17" s="135" t="s">
        <v>19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6"/>
      <c r="C18" s="40"/>
      <c r="D18" s="40"/>
      <c r="E18" s="40"/>
      <c r="F18" s="40"/>
      <c r="G18" s="40"/>
      <c r="H18" s="40"/>
      <c r="I18" s="40"/>
      <c r="J18" s="40"/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6"/>
      <c r="C19" s="40"/>
      <c r="D19" s="144" t="s">
        <v>29</v>
      </c>
      <c r="E19" s="40"/>
      <c r="F19" s="40"/>
      <c r="G19" s="40"/>
      <c r="H19" s="40"/>
      <c r="I19" s="144" t="s">
        <v>26</v>
      </c>
      <c r="J19" s="35" t="str">
        <f>'Rekapitulace stavby'!AN13</f>
        <v>Vyplň údaj</v>
      </c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6"/>
      <c r="C20" s="40"/>
      <c r="D20" s="40"/>
      <c r="E20" s="35" t="str">
        <f>'Rekapitulace stavby'!E14</f>
        <v>Vyplň údaj</v>
      </c>
      <c r="F20" s="135"/>
      <c r="G20" s="135"/>
      <c r="H20" s="135"/>
      <c r="I20" s="144" t="s">
        <v>28</v>
      </c>
      <c r="J20" s="35" t="str">
        <f>'Rekapitulace stavby'!AN14</f>
        <v>Vyplň údaj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6"/>
      <c r="C22" s="40"/>
      <c r="D22" s="144" t="s">
        <v>31</v>
      </c>
      <c r="E22" s="40"/>
      <c r="F22" s="40"/>
      <c r="G22" s="40"/>
      <c r="H22" s="40"/>
      <c r="I22" s="144" t="s">
        <v>26</v>
      </c>
      <c r="J22" s="135" t="s">
        <v>19</v>
      </c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6"/>
      <c r="C23" s="40"/>
      <c r="D23" s="40"/>
      <c r="E23" s="135" t="s">
        <v>32</v>
      </c>
      <c r="F23" s="40"/>
      <c r="G23" s="40"/>
      <c r="H23" s="40"/>
      <c r="I23" s="144" t="s">
        <v>28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6"/>
      <c r="C24" s="40"/>
      <c r="D24" s="40"/>
      <c r="E24" s="40"/>
      <c r="F24" s="40"/>
      <c r="G24" s="40"/>
      <c r="H24" s="40"/>
      <c r="I24" s="40"/>
      <c r="J24" s="40"/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6"/>
      <c r="C25" s="40"/>
      <c r="D25" s="144" t="s">
        <v>34</v>
      </c>
      <c r="E25" s="40"/>
      <c r="F25" s="40"/>
      <c r="G25" s="40"/>
      <c r="H25" s="40"/>
      <c r="I25" s="144" t="s">
        <v>26</v>
      </c>
      <c r="J25" s="135" t="s">
        <v>19</v>
      </c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6"/>
      <c r="C26" s="40"/>
      <c r="D26" s="40"/>
      <c r="E26" s="135" t="s">
        <v>35</v>
      </c>
      <c r="F26" s="40"/>
      <c r="G26" s="40"/>
      <c r="H26" s="40"/>
      <c r="I26" s="144" t="s">
        <v>28</v>
      </c>
      <c r="J26" s="135" t="s">
        <v>19</v>
      </c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40"/>
      <c r="E27" s="40"/>
      <c r="F27" s="40"/>
      <c r="G27" s="40"/>
      <c r="H27" s="40"/>
      <c r="I27" s="40"/>
      <c r="J27" s="40"/>
      <c r="K27" s="40"/>
      <c r="L27" s="146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6"/>
      <c r="C28" s="40"/>
      <c r="D28" s="144" t="s">
        <v>36</v>
      </c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49"/>
      <c r="B29" s="150"/>
      <c r="C29" s="149"/>
      <c r="D29" s="149"/>
      <c r="E29" s="151" t="s">
        <v>19</v>
      </c>
      <c r="F29" s="151"/>
      <c r="G29" s="151"/>
      <c r="H29" s="151"/>
      <c r="I29" s="149"/>
      <c r="J29" s="149"/>
      <c r="K29" s="149"/>
      <c r="L29" s="152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</row>
    <row r="30" s="2" customFormat="1" ht="6.96" customHeight="1">
      <c r="A30" s="40"/>
      <c r="B30" s="46"/>
      <c r="C30" s="40"/>
      <c r="D30" s="40"/>
      <c r="E30" s="40"/>
      <c r="F30" s="40"/>
      <c r="G30" s="40"/>
      <c r="H30" s="40"/>
      <c r="I30" s="40"/>
      <c r="J30" s="40"/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6"/>
      <c r="C32" s="40"/>
      <c r="D32" s="154" t="s">
        <v>38</v>
      </c>
      <c r="E32" s="40"/>
      <c r="F32" s="40"/>
      <c r="G32" s="40"/>
      <c r="H32" s="40"/>
      <c r="I32" s="40"/>
      <c r="J32" s="155">
        <f>ROUND(J92, 2)</f>
        <v>0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6"/>
      <c r="C33" s="40"/>
      <c r="D33" s="153"/>
      <c r="E33" s="153"/>
      <c r="F33" s="153"/>
      <c r="G33" s="153"/>
      <c r="H33" s="153"/>
      <c r="I33" s="153"/>
      <c r="J33" s="153"/>
      <c r="K33" s="153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40"/>
      <c r="F34" s="156" t="s">
        <v>40</v>
      </c>
      <c r="G34" s="40"/>
      <c r="H34" s="40"/>
      <c r="I34" s="156" t="s">
        <v>39</v>
      </c>
      <c r="J34" s="156" t="s">
        <v>41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6"/>
      <c r="C35" s="40"/>
      <c r="D35" s="157" t="s">
        <v>42</v>
      </c>
      <c r="E35" s="144" t="s">
        <v>43</v>
      </c>
      <c r="F35" s="158">
        <f>ROUND((SUM(BE92:BE201)),  2)</f>
        <v>0</v>
      </c>
      <c r="G35" s="40"/>
      <c r="H35" s="40"/>
      <c r="I35" s="159">
        <v>0.20999999999999999</v>
      </c>
      <c r="J35" s="158">
        <f>ROUND(((SUM(BE92:BE201))*I35),  2)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6"/>
      <c r="C36" s="40"/>
      <c r="D36" s="40"/>
      <c r="E36" s="144" t="s">
        <v>44</v>
      </c>
      <c r="F36" s="158">
        <f>ROUND((SUM(BF92:BF201)),  2)</f>
        <v>0</v>
      </c>
      <c r="G36" s="40"/>
      <c r="H36" s="40"/>
      <c r="I36" s="159">
        <v>0.14999999999999999</v>
      </c>
      <c r="J36" s="158">
        <f>ROUND(((SUM(BF92:BF201))*I36),  2)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45</v>
      </c>
      <c r="F37" s="158">
        <f>ROUND((SUM(BG92:BG201)),  2)</f>
        <v>0</v>
      </c>
      <c r="G37" s="40"/>
      <c r="H37" s="40"/>
      <c r="I37" s="159">
        <v>0.20999999999999999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6"/>
      <c r="C38" s="40"/>
      <c r="D38" s="40"/>
      <c r="E38" s="144" t="s">
        <v>46</v>
      </c>
      <c r="F38" s="158">
        <f>ROUND((SUM(BH92:BH201)),  2)</f>
        <v>0</v>
      </c>
      <c r="G38" s="40"/>
      <c r="H38" s="40"/>
      <c r="I38" s="159">
        <v>0.14999999999999999</v>
      </c>
      <c r="J38" s="158">
        <f>0</f>
        <v>0</v>
      </c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6"/>
      <c r="C39" s="40"/>
      <c r="D39" s="40"/>
      <c r="E39" s="144" t="s">
        <v>47</v>
      </c>
      <c r="F39" s="158">
        <f>ROUND((SUM(BI92:BI201)),  2)</f>
        <v>0</v>
      </c>
      <c r="G39" s="40"/>
      <c r="H39" s="40"/>
      <c r="I39" s="159">
        <v>0</v>
      </c>
      <c r="J39" s="158">
        <f>0</f>
        <v>0</v>
      </c>
      <c r="K39" s="40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6"/>
      <c r="C40" s="40"/>
      <c r="D40" s="40"/>
      <c r="E40" s="40"/>
      <c r="F40" s="40"/>
      <c r="G40" s="40"/>
      <c r="H40" s="40"/>
      <c r="I40" s="40"/>
      <c r="J40" s="40"/>
      <c r="K40" s="40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6"/>
      <c r="C41" s="160"/>
      <c r="D41" s="161" t="s">
        <v>48</v>
      </c>
      <c r="E41" s="162"/>
      <c r="F41" s="162"/>
      <c r="G41" s="163" t="s">
        <v>49</v>
      </c>
      <c r="H41" s="164" t="s">
        <v>50</v>
      </c>
      <c r="I41" s="162"/>
      <c r="J41" s="165">
        <f>SUM(J32:J39)</f>
        <v>0</v>
      </c>
      <c r="K41" s="166"/>
      <c r="L41" s="146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167"/>
      <c r="C42" s="168"/>
      <c r="D42" s="168"/>
      <c r="E42" s="168"/>
      <c r="F42" s="168"/>
      <c r="G42" s="168"/>
      <c r="H42" s="168"/>
      <c r="I42" s="168"/>
      <c r="J42" s="168"/>
      <c r="K42" s="168"/>
      <c r="L42" s="146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169"/>
      <c r="C46" s="170"/>
      <c r="D46" s="170"/>
      <c r="E46" s="170"/>
      <c r="F46" s="170"/>
      <c r="G46" s="170"/>
      <c r="H46" s="170"/>
      <c r="I46" s="170"/>
      <c r="J46" s="170"/>
      <c r="K46" s="170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98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16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171" t="str">
        <f>E7</f>
        <v>ENERGETICKÉ ÚSPORY V ZÁMKU JEZDKOVICE - Etapa A</v>
      </c>
      <c r="F50" s="34"/>
      <c r="G50" s="34"/>
      <c r="H50" s="34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3"/>
      <c r="C51" s="34" t="s">
        <v>94</v>
      </c>
      <c r="D51" s="24"/>
      <c r="E51" s="24"/>
      <c r="F51" s="24"/>
      <c r="G51" s="24"/>
      <c r="H51" s="24"/>
      <c r="I51" s="24"/>
      <c r="J51" s="24"/>
      <c r="K51" s="24"/>
      <c r="L51" s="22"/>
    </row>
    <row r="52" s="2" customFormat="1" ht="16.5" customHeight="1">
      <c r="A52" s="40"/>
      <c r="B52" s="41"/>
      <c r="C52" s="42"/>
      <c r="D52" s="42"/>
      <c r="E52" s="171" t="s">
        <v>95</v>
      </c>
      <c r="F52" s="42"/>
      <c r="G52" s="42"/>
      <c r="H52" s="42"/>
      <c r="I52" s="42"/>
      <c r="J52" s="42"/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96</v>
      </c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2"/>
      <c r="D54" s="42"/>
      <c r="E54" s="71" t="str">
        <f>E11</f>
        <v>01.2 - Zateplení stropu nad 2.NP</v>
      </c>
      <c r="F54" s="42"/>
      <c r="G54" s="42"/>
      <c r="H54" s="42"/>
      <c r="I54" s="42"/>
      <c r="J54" s="42"/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2"/>
      <c r="E56" s="42"/>
      <c r="F56" s="29" t="str">
        <f>F14</f>
        <v>parc.č.1,2a 7/1,K.Ú.Jezdkovice</v>
      </c>
      <c r="G56" s="42"/>
      <c r="H56" s="42"/>
      <c r="I56" s="34" t="s">
        <v>23</v>
      </c>
      <c r="J56" s="74" t="str">
        <f>IF(J14="","",J14)</f>
        <v>27. 10. 2020</v>
      </c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25.65" customHeight="1">
      <c r="A58" s="40"/>
      <c r="B58" s="41"/>
      <c r="C58" s="34" t="s">
        <v>25</v>
      </c>
      <c r="D58" s="42"/>
      <c r="E58" s="42"/>
      <c r="F58" s="29" t="str">
        <f>E17</f>
        <v>Obec Jezdkovice, Jezdkovice 32</v>
      </c>
      <c r="G58" s="42"/>
      <c r="H58" s="42"/>
      <c r="I58" s="34" t="s">
        <v>31</v>
      </c>
      <c r="J58" s="38" t="str">
        <f>E23</f>
        <v>ing. arch.Petr Mlýnek</v>
      </c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2"/>
      <c r="E59" s="42"/>
      <c r="F59" s="29" t="str">
        <f>IF(E20="","",E20)</f>
        <v>Vyplň údaj</v>
      </c>
      <c r="G59" s="42"/>
      <c r="H59" s="42"/>
      <c r="I59" s="34" t="s">
        <v>34</v>
      </c>
      <c r="J59" s="38" t="str">
        <f>E26</f>
        <v>Katerinec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146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72" t="s">
        <v>99</v>
      </c>
      <c r="D61" s="173"/>
      <c r="E61" s="173"/>
      <c r="F61" s="173"/>
      <c r="G61" s="173"/>
      <c r="H61" s="173"/>
      <c r="I61" s="173"/>
      <c r="J61" s="174" t="s">
        <v>100</v>
      </c>
      <c r="K61" s="173"/>
      <c r="L61" s="14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14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75" t="s">
        <v>70</v>
      </c>
      <c r="D63" s="42"/>
      <c r="E63" s="42"/>
      <c r="F63" s="42"/>
      <c r="G63" s="42"/>
      <c r="H63" s="42"/>
      <c r="I63" s="42"/>
      <c r="J63" s="104">
        <f>J92</f>
        <v>0</v>
      </c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19" t="s">
        <v>101</v>
      </c>
    </row>
    <row r="64" s="9" customFormat="1" ht="24.96" customHeight="1">
      <c r="A64" s="9"/>
      <c r="B64" s="176"/>
      <c r="C64" s="177"/>
      <c r="D64" s="178" t="s">
        <v>102</v>
      </c>
      <c r="E64" s="179"/>
      <c r="F64" s="179"/>
      <c r="G64" s="179"/>
      <c r="H64" s="179"/>
      <c r="I64" s="179"/>
      <c r="J64" s="180">
        <f>J93</f>
        <v>0</v>
      </c>
      <c r="K64" s="177"/>
      <c r="L64" s="18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2"/>
      <c r="C65" s="127"/>
      <c r="D65" s="183" t="s">
        <v>539</v>
      </c>
      <c r="E65" s="184"/>
      <c r="F65" s="184"/>
      <c r="G65" s="184"/>
      <c r="H65" s="184"/>
      <c r="I65" s="184"/>
      <c r="J65" s="185">
        <f>J94</f>
        <v>0</v>
      </c>
      <c r="K65" s="127"/>
      <c r="L65" s="186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2"/>
      <c r="C66" s="127"/>
      <c r="D66" s="183" t="s">
        <v>107</v>
      </c>
      <c r="E66" s="184"/>
      <c r="F66" s="184"/>
      <c r="G66" s="184"/>
      <c r="H66" s="184"/>
      <c r="I66" s="184"/>
      <c r="J66" s="185">
        <f>J109</f>
        <v>0</v>
      </c>
      <c r="K66" s="127"/>
      <c r="L66" s="186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2"/>
      <c r="C67" s="127"/>
      <c r="D67" s="183" t="s">
        <v>111</v>
      </c>
      <c r="E67" s="184"/>
      <c r="F67" s="184"/>
      <c r="G67" s="184"/>
      <c r="H67" s="184"/>
      <c r="I67" s="184"/>
      <c r="J67" s="185">
        <f>J144</f>
        <v>0</v>
      </c>
      <c r="K67" s="127"/>
      <c r="L67" s="186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6"/>
      <c r="C68" s="177"/>
      <c r="D68" s="178" t="s">
        <v>112</v>
      </c>
      <c r="E68" s="179"/>
      <c r="F68" s="179"/>
      <c r="G68" s="179"/>
      <c r="H68" s="179"/>
      <c r="I68" s="179"/>
      <c r="J68" s="180">
        <f>J146</f>
        <v>0</v>
      </c>
      <c r="K68" s="177"/>
      <c r="L68" s="18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2"/>
      <c r="C69" s="127"/>
      <c r="D69" s="183" t="s">
        <v>540</v>
      </c>
      <c r="E69" s="184"/>
      <c r="F69" s="184"/>
      <c r="G69" s="184"/>
      <c r="H69" s="184"/>
      <c r="I69" s="184"/>
      <c r="J69" s="185">
        <f>J147</f>
        <v>0</v>
      </c>
      <c r="K69" s="127"/>
      <c r="L69" s="186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2"/>
      <c r="C70" s="127"/>
      <c r="D70" s="183" t="s">
        <v>541</v>
      </c>
      <c r="E70" s="184"/>
      <c r="F70" s="184"/>
      <c r="G70" s="184"/>
      <c r="H70" s="184"/>
      <c r="I70" s="184"/>
      <c r="J70" s="185">
        <f>J172</f>
        <v>0</v>
      </c>
      <c r="K70" s="127"/>
      <c r="L70" s="186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117</v>
      </c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71" t="str">
        <f>E7</f>
        <v>ENERGETICKÉ ÚSPORY V ZÁMKU JEZDKOVICE - Etapa A</v>
      </c>
      <c r="F80" s="34"/>
      <c r="G80" s="34"/>
      <c r="H80" s="34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" customFormat="1" ht="12" customHeight="1">
      <c r="B81" s="23"/>
      <c r="C81" s="34" t="s">
        <v>94</v>
      </c>
      <c r="D81" s="24"/>
      <c r="E81" s="24"/>
      <c r="F81" s="24"/>
      <c r="G81" s="24"/>
      <c r="H81" s="24"/>
      <c r="I81" s="24"/>
      <c r="J81" s="24"/>
      <c r="K81" s="24"/>
      <c r="L81" s="22"/>
    </row>
    <row r="82" s="2" customFormat="1" ht="16.5" customHeight="1">
      <c r="A82" s="40"/>
      <c r="B82" s="41"/>
      <c r="C82" s="42"/>
      <c r="D82" s="42"/>
      <c r="E82" s="171" t="s">
        <v>95</v>
      </c>
      <c r="F82" s="42"/>
      <c r="G82" s="42"/>
      <c r="H82" s="42"/>
      <c r="I82" s="42"/>
      <c r="J82" s="42"/>
      <c r="K82" s="42"/>
      <c r="L82" s="14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96</v>
      </c>
      <c r="D83" s="42"/>
      <c r="E83" s="42"/>
      <c r="F83" s="42"/>
      <c r="G83" s="42"/>
      <c r="H83" s="42"/>
      <c r="I83" s="42"/>
      <c r="J83" s="42"/>
      <c r="K83" s="42"/>
      <c r="L83" s="14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E11</f>
        <v>01.2 - Zateplení stropu nad 2.NP</v>
      </c>
      <c r="F84" s="42"/>
      <c r="G84" s="42"/>
      <c r="H84" s="42"/>
      <c r="I84" s="42"/>
      <c r="J84" s="42"/>
      <c r="K84" s="42"/>
      <c r="L84" s="14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4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F14</f>
        <v>parc.č.1,2a 7/1,K.Ú.Jezdkovice</v>
      </c>
      <c r="G86" s="42"/>
      <c r="H86" s="42"/>
      <c r="I86" s="34" t="s">
        <v>23</v>
      </c>
      <c r="J86" s="74" t="str">
        <f>IF(J14="","",J14)</f>
        <v>27. 10. 2020</v>
      </c>
      <c r="K86" s="42"/>
      <c r="L86" s="14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4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25</v>
      </c>
      <c r="D88" s="42"/>
      <c r="E88" s="42"/>
      <c r="F88" s="29" t="str">
        <f>E17</f>
        <v>Obec Jezdkovice, Jezdkovice 32</v>
      </c>
      <c r="G88" s="42"/>
      <c r="H88" s="42"/>
      <c r="I88" s="34" t="s">
        <v>31</v>
      </c>
      <c r="J88" s="38" t="str">
        <f>E23</f>
        <v>ing. arch.Petr Mlýnek</v>
      </c>
      <c r="K88" s="42"/>
      <c r="L88" s="14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IF(E20="","",E20)</f>
        <v>Vyplň údaj</v>
      </c>
      <c r="G89" s="42"/>
      <c r="H89" s="42"/>
      <c r="I89" s="34" t="s">
        <v>34</v>
      </c>
      <c r="J89" s="38" t="str">
        <f>E26</f>
        <v>Katerinec</v>
      </c>
      <c r="K89" s="42"/>
      <c r="L89" s="14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4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87"/>
      <c r="B91" s="188"/>
      <c r="C91" s="189" t="s">
        <v>118</v>
      </c>
      <c r="D91" s="190" t="s">
        <v>57</v>
      </c>
      <c r="E91" s="190" t="s">
        <v>53</v>
      </c>
      <c r="F91" s="190" t="s">
        <v>54</v>
      </c>
      <c r="G91" s="190" t="s">
        <v>119</v>
      </c>
      <c r="H91" s="190" t="s">
        <v>120</v>
      </c>
      <c r="I91" s="190" t="s">
        <v>121</v>
      </c>
      <c r="J91" s="191" t="s">
        <v>100</v>
      </c>
      <c r="K91" s="192" t="s">
        <v>122</v>
      </c>
      <c r="L91" s="193"/>
      <c r="M91" s="94" t="s">
        <v>19</v>
      </c>
      <c r="N91" s="95" t="s">
        <v>42</v>
      </c>
      <c r="O91" s="95" t="s">
        <v>123</v>
      </c>
      <c r="P91" s="95" t="s">
        <v>124</v>
      </c>
      <c r="Q91" s="95" t="s">
        <v>125</v>
      </c>
      <c r="R91" s="95" t="s">
        <v>126</v>
      </c>
      <c r="S91" s="95" t="s">
        <v>127</v>
      </c>
      <c r="T91" s="96" t="s">
        <v>128</v>
      </c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</row>
    <row r="92" s="2" customFormat="1" ht="22.8" customHeight="1">
      <c r="A92" s="40"/>
      <c r="B92" s="41"/>
      <c r="C92" s="101" t="s">
        <v>129</v>
      </c>
      <c r="D92" s="42"/>
      <c r="E92" s="42"/>
      <c r="F92" s="42"/>
      <c r="G92" s="42"/>
      <c r="H92" s="42"/>
      <c r="I92" s="42"/>
      <c r="J92" s="194">
        <f>BK92</f>
        <v>0</v>
      </c>
      <c r="K92" s="42"/>
      <c r="L92" s="46"/>
      <c r="M92" s="97"/>
      <c r="N92" s="195"/>
      <c r="O92" s="98"/>
      <c r="P92" s="196">
        <f>P93+P146</f>
        <v>0</v>
      </c>
      <c r="Q92" s="98"/>
      <c r="R92" s="196">
        <f>R93+R146</f>
        <v>51.575072149999997</v>
      </c>
      <c r="S92" s="98"/>
      <c r="T92" s="197">
        <f>T93+T146</f>
        <v>29.3551331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101</v>
      </c>
      <c r="BK92" s="198">
        <f>BK93+BK146</f>
        <v>0</v>
      </c>
    </row>
    <row r="93" s="12" customFormat="1" ht="25.92" customHeight="1">
      <c r="A93" s="12"/>
      <c r="B93" s="199"/>
      <c r="C93" s="200"/>
      <c r="D93" s="201" t="s">
        <v>71</v>
      </c>
      <c r="E93" s="202" t="s">
        <v>130</v>
      </c>
      <c r="F93" s="202" t="s">
        <v>131</v>
      </c>
      <c r="G93" s="200"/>
      <c r="H93" s="200"/>
      <c r="I93" s="203"/>
      <c r="J93" s="204">
        <f>BK93</f>
        <v>0</v>
      </c>
      <c r="K93" s="200"/>
      <c r="L93" s="205"/>
      <c r="M93" s="206"/>
      <c r="N93" s="207"/>
      <c r="O93" s="207"/>
      <c r="P93" s="208">
        <f>P94+P109+P144</f>
        <v>0</v>
      </c>
      <c r="Q93" s="207"/>
      <c r="R93" s="208">
        <f>R94+R109+R144</f>
        <v>31.378712999999998</v>
      </c>
      <c r="S93" s="207"/>
      <c r="T93" s="209">
        <f>T94+T109+T144</f>
        <v>27.896539999999998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10" t="s">
        <v>79</v>
      </c>
      <c r="AT93" s="211" t="s">
        <v>71</v>
      </c>
      <c r="AU93" s="211" t="s">
        <v>72</v>
      </c>
      <c r="AY93" s="210" t="s">
        <v>132</v>
      </c>
      <c r="BK93" s="212">
        <f>BK94+BK109+BK144</f>
        <v>0</v>
      </c>
    </row>
    <row r="94" s="12" customFormat="1" ht="22.8" customHeight="1">
      <c r="A94" s="12"/>
      <c r="B94" s="199"/>
      <c r="C94" s="200"/>
      <c r="D94" s="201" t="s">
        <v>71</v>
      </c>
      <c r="E94" s="213" t="s">
        <v>167</v>
      </c>
      <c r="F94" s="213" t="s">
        <v>542</v>
      </c>
      <c r="G94" s="200"/>
      <c r="H94" s="200"/>
      <c r="I94" s="203"/>
      <c r="J94" s="214">
        <f>BK94</f>
        <v>0</v>
      </c>
      <c r="K94" s="200"/>
      <c r="L94" s="205"/>
      <c r="M94" s="206"/>
      <c r="N94" s="207"/>
      <c r="O94" s="207"/>
      <c r="P94" s="208">
        <f>SUM(P95:P108)</f>
        <v>0</v>
      </c>
      <c r="Q94" s="207"/>
      <c r="R94" s="208">
        <f>SUM(R95:R108)</f>
        <v>31.378712999999998</v>
      </c>
      <c r="S94" s="207"/>
      <c r="T94" s="209">
        <f>SUM(T95:T108)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10" t="s">
        <v>79</v>
      </c>
      <c r="AT94" s="211" t="s">
        <v>71</v>
      </c>
      <c r="AU94" s="211" t="s">
        <v>79</v>
      </c>
      <c r="AY94" s="210" t="s">
        <v>132</v>
      </c>
      <c r="BK94" s="212">
        <f>SUM(BK95:BK108)</f>
        <v>0</v>
      </c>
    </row>
    <row r="95" s="2" customFormat="1" ht="49.05" customHeight="1">
      <c r="A95" s="40"/>
      <c r="B95" s="41"/>
      <c r="C95" s="215" t="s">
        <v>79</v>
      </c>
      <c r="D95" s="215" t="s">
        <v>135</v>
      </c>
      <c r="E95" s="216" t="s">
        <v>543</v>
      </c>
      <c r="F95" s="217" t="s">
        <v>544</v>
      </c>
      <c r="G95" s="218" t="s">
        <v>146</v>
      </c>
      <c r="H95" s="219">
        <v>10.648</v>
      </c>
      <c r="I95" s="220"/>
      <c r="J95" s="221">
        <f>ROUND(I95*H95,2)</f>
        <v>0</v>
      </c>
      <c r="K95" s="222"/>
      <c r="L95" s="46"/>
      <c r="M95" s="223" t="s">
        <v>19</v>
      </c>
      <c r="N95" s="224" t="s">
        <v>43</v>
      </c>
      <c r="O95" s="86"/>
      <c r="P95" s="225">
        <f>O95*H95</f>
        <v>0</v>
      </c>
      <c r="Q95" s="225">
        <v>2.004</v>
      </c>
      <c r="R95" s="225">
        <f>Q95*H95</f>
        <v>21.338591999999998</v>
      </c>
      <c r="S95" s="225">
        <v>0</v>
      </c>
      <c r="T95" s="22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27" t="s">
        <v>139</v>
      </c>
      <c r="AT95" s="227" t="s">
        <v>135</v>
      </c>
      <c r="AU95" s="227" t="s">
        <v>81</v>
      </c>
      <c r="AY95" s="19" t="s">
        <v>132</v>
      </c>
      <c r="BE95" s="228">
        <f>IF(N95="základní",J95,0)</f>
        <v>0</v>
      </c>
      <c r="BF95" s="228">
        <f>IF(N95="snížená",J95,0)</f>
        <v>0</v>
      </c>
      <c r="BG95" s="228">
        <f>IF(N95="zákl. přenesená",J95,0)</f>
        <v>0</v>
      </c>
      <c r="BH95" s="228">
        <f>IF(N95="sníž. přenesená",J95,0)</f>
        <v>0</v>
      </c>
      <c r="BI95" s="228">
        <f>IF(N95="nulová",J95,0)</f>
        <v>0</v>
      </c>
      <c r="BJ95" s="19" t="s">
        <v>79</v>
      </c>
      <c r="BK95" s="228">
        <f>ROUND(I95*H95,2)</f>
        <v>0</v>
      </c>
      <c r="BL95" s="19" t="s">
        <v>139</v>
      </c>
      <c r="BM95" s="227" t="s">
        <v>545</v>
      </c>
    </row>
    <row r="96" s="13" customFormat="1">
      <c r="A96" s="13"/>
      <c r="B96" s="229"/>
      <c r="C96" s="230"/>
      <c r="D96" s="231" t="s">
        <v>141</v>
      </c>
      <c r="E96" s="232" t="s">
        <v>19</v>
      </c>
      <c r="F96" s="233" t="s">
        <v>546</v>
      </c>
      <c r="G96" s="230"/>
      <c r="H96" s="232" t="s">
        <v>19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9" t="s">
        <v>141</v>
      </c>
      <c r="AU96" s="239" t="s">
        <v>81</v>
      </c>
      <c r="AV96" s="13" t="s">
        <v>79</v>
      </c>
      <c r="AW96" s="13" t="s">
        <v>33</v>
      </c>
      <c r="AX96" s="13" t="s">
        <v>72</v>
      </c>
      <c r="AY96" s="239" t="s">
        <v>132</v>
      </c>
    </row>
    <row r="97" s="14" customFormat="1">
      <c r="A97" s="14"/>
      <c r="B97" s="240"/>
      <c r="C97" s="241"/>
      <c r="D97" s="231" t="s">
        <v>141</v>
      </c>
      <c r="E97" s="242" t="s">
        <v>19</v>
      </c>
      <c r="F97" s="243" t="s">
        <v>547</v>
      </c>
      <c r="G97" s="241"/>
      <c r="H97" s="244">
        <v>2.903</v>
      </c>
      <c r="I97" s="245"/>
      <c r="J97" s="241"/>
      <c r="K97" s="241"/>
      <c r="L97" s="246"/>
      <c r="M97" s="247"/>
      <c r="N97" s="248"/>
      <c r="O97" s="248"/>
      <c r="P97" s="248"/>
      <c r="Q97" s="248"/>
      <c r="R97" s="248"/>
      <c r="S97" s="248"/>
      <c r="T97" s="249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50" t="s">
        <v>141</v>
      </c>
      <c r="AU97" s="250" t="s">
        <v>81</v>
      </c>
      <c r="AV97" s="14" t="s">
        <v>81</v>
      </c>
      <c r="AW97" s="14" t="s">
        <v>33</v>
      </c>
      <c r="AX97" s="14" t="s">
        <v>72</v>
      </c>
      <c r="AY97" s="250" t="s">
        <v>132</v>
      </c>
    </row>
    <row r="98" s="14" customFormat="1">
      <c r="A98" s="14"/>
      <c r="B98" s="240"/>
      <c r="C98" s="241"/>
      <c r="D98" s="231" t="s">
        <v>141</v>
      </c>
      <c r="E98" s="242" t="s">
        <v>19</v>
      </c>
      <c r="F98" s="243" t="s">
        <v>548</v>
      </c>
      <c r="G98" s="241"/>
      <c r="H98" s="244">
        <v>2.4209999999999998</v>
      </c>
      <c r="I98" s="245"/>
      <c r="J98" s="241"/>
      <c r="K98" s="241"/>
      <c r="L98" s="246"/>
      <c r="M98" s="247"/>
      <c r="N98" s="248"/>
      <c r="O98" s="248"/>
      <c r="P98" s="248"/>
      <c r="Q98" s="248"/>
      <c r="R98" s="248"/>
      <c r="S98" s="248"/>
      <c r="T98" s="24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50" t="s">
        <v>141</v>
      </c>
      <c r="AU98" s="250" t="s">
        <v>81</v>
      </c>
      <c r="AV98" s="14" t="s">
        <v>81</v>
      </c>
      <c r="AW98" s="14" t="s">
        <v>33</v>
      </c>
      <c r="AX98" s="14" t="s">
        <v>72</v>
      </c>
      <c r="AY98" s="250" t="s">
        <v>132</v>
      </c>
    </row>
    <row r="99" s="16" customFormat="1">
      <c r="A99" s="16"/>
      <c r="B99" s="262"/>
      <c r="C99" s="263"/>
      <c r="D99" s="231" t="s">
        <v>141</v>
      </c>
      <c r="E99" s="264" t="s">
        <v>19</v>
      </c>
      <c r="F99" s="265" t="s">
        <v>229</v>
      </c>
      <c r="G99" s="263"/>
      <c r="H99" s="266">
        <v>5.3239999999999998</v>
      </c>
      <c r="I99" s="267"/>
      <c r="J99" s="263"/>
      <c r="K99" s="263"/>
      <c r="L99" s="268"/>
      <c r="M99" s="269"/>
      <c r="N99" s="270"/>
      <c r="O99" s="270"/>
      <c r="P99" s="270"/>
      <c r="Q99" s="270"/>
      <c r="R99" s="270"/>
      <c r="S99" s="270"/>
      <c r="T99" s="271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72" t="s">
        <v>141</v>
      </c>
      <c r="AU99" s="272" t="s">
        <v>81</v>
      </c>
      <c r="AV99" s="16" t="s">
        <v>133</v>
      </c>
      <c r="AW99" s="16" t="s">
        <v>33</v>
      </c>
      <c r="AX99" s="16" t="s">
        <v>72</v>
      </c>
      <c r="AY99" s="272" t="s">
        <v>132</v>
      </c>
    </row>
    <row r="100" s="13" customFormat="1">
      <c r="A100" s="13"/>
      <c r="B100" s="229"/>
      <c r="C100" s="230"/>
      <c r="D100" s="231" t="s">
        <v>141</v>
      </c>
      <c r="E100" s="232" t="s">
        <v>19</v>
      </c>
      <c r="F100" s="233" t="s">
        <v>549</v>
      </c>
      <c r="G100" s="230"/>
      <c r="H100" s="232" t="s">
        <v>19</v>
      </c>
      <c r="I100" s="234"/>
      <c r="J100" s="230"/>
      <c r="K100" s="230"/>
      <c r="L100" s="235"/>
      <c r="M100" s="236"/>
      <c r="N100" s="237"/>
      <c r="O100" s="237"/>
      <c r="P100" s="237"/>
      <c r="Q100" s="237"/>
      <c r="R100" s="237"/>
      <c r="S100" s="237"/>
      <c r="T100" s="238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9" t="s">
        <v>141</v>
      </c>
      <c r="AU100" s="239" t="s">
        <v>81</v>
      </c>
      <c r="AV100" s="13" t="s">
        <v>79</v>
      </c>
      <c r="AW100" s="13" t="s">
        <v>33</v>
      </c>
      <c r="AX100" s="13" t="s">
        <v>72</v>
      </c>
      <c r="AY100" s="239" t="s">
        <v>132</v>
      </c>
    </row>
    <row r="101" s="14" customFormat="1">
      <c r="A101" s="14"/>
      <c r="B101" s="240"/>
      <c r="C101" s="241"/>
      <c r="D101" s="231" t="s">
        <v>141</v>
      </c>
      <c r="E101" s="242" t="s">
        <v>19</v>
      </c>
      <c r="F101" s="243" t="s">
        <v>547</v>
      </c>
      <c r="G101" s="241"/>
      <c r="H101" s="244">
        <v>2.903</v>
      </c>
      <c r="I101" s="245"/>
      <c r="J101" s="241"/>
      <c r="K101" s="241"/>
      <c r="L101" s="246"/>
      <c r="M101" s="247"/>
      <c r="N101" s="248"/>
      <c r="O101" s="248"/>
      <c r="P101" s="248"/>
      <c r="Q101" s="248"/>
      <c r="R101" s="248"/>
      <c r="S101" s="248"/>
      <c r="T101" s="24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50" t="s">
        <v>141</v>
      </c>
      <c r="AU101" s="250" t="s">
        <v>81</v>
      </c>
      <c r="AV101" s="14" t="s">
        <v>81</v>
      </c>
      <c r="AW101" s="14" t="s">
        <v>33</v>
      </c>
      <c r="AX101" s="14" t="s">
        <v>72</v>
      </c>
      <c r="AY101" s="250" t="s">
        <v>132</v>
      </c>
    </row>
    <row r="102" s="14" customFormat="1">
      <c r="A102" s="14"/>
      <c r="B102" s="240"/>
      <c r="C102" s="241"/>
      <c r="D102" s="231" t="s">
        <v>141</v>
      </c>
      <c r="E102" s="242" t="s">
        <v>19</v>
      </c>
      <c r="F102" s="243" t="s">
        <v>548</v>
      </c>
      <c r="G102" s="241"/>
      <c r="H102" s="244">
        <v>2.4209999999999998</v>
      </c>
      <c r="I102" s="245"/>
      <c r="J102" s="241"/>
      <c r="K102" s="241"/>
      <c r="L102" s="246"/>
      <c r="M102" s="247"/>
      <c r="N102" s="248"/>
      <c r="O102" s="248"/>
      <c r="P102" s="248"/>
      <c r="Q102" s="248"/>
      <c r="R102" s="248"/>
      <c r="S102" s="248"/>
      <c r="T102" s="24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50" t="s">
        <v>141</v>
      </c>
      <c r="AU102" s="250" t="s">
        <v>81</v>
      </c>
      <c r="AV102" s="14" t="s">
        <v>81</v>
      </c>
      <c r="AW102" s="14" t="s">
        <v>33</v>
      </c>
      <c r="AX102" s="14" t="s">
        <v>72</v>
      </c>
      <c r="AY102" s="250" t="s">
        <v>132</v>
      </c>
    </row>
    <row r="103" s="15" customFormat="1">
      <c r="A103" s="15"/>
      <c r="B103" s="251"/>
      <c r="C103" s="252"/>
      <c r="D103" s="231" t="s">
        <v>141</v>
      </c>
      <c r="E103" s="253" t="s">
        <v>19</v>
      </c>
      <c r="F103" s="254" t="s">
        <v>166</v>
      </c>
      <c r="G103" s="252"/>
      <c r="H103" s="255">
        <v>10.648</v>
      </c>
      <c r="I103" s="256"/>
      <c r="J103" s="252"/>
      <c r="K103" s="252"/>
      <c r="L103" s="257"/>
      <c r="M103" s="258"/>
      <c r="N103" s="259"/>
      <c r="O103" s="259"/>
      <c r="P103" s="259"/>
      <c r="Q103" s="259"/>
      <c r="R103" s="259"/>
      <c r="S103" s="259"/>
      <c r="T103" s="260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T103" s="261" t="s">
        <v>141</v>
      </c>
      <c r="AU103" s="261" t="s">
        <v>81</v>
      </c>
      <c r="AV103" s="15" t="s">
        <v>139</v>
      </c>
      <c r="AW103" s="15" t="s">
        <v>33</v>
      </c>
      <c r="AX103" s="15" t="s">
        <v>79</v>
      </c>
      <c r="AY103" s="261" t="s">
        <v>132</v>
      </c>
    </row>
    <row r="104" s="2" customFormat="1" ht="37.8" customHeight="1">
      <c r="A104" s="40"/>
      <c r="B104" s="41"/>
      <c r="C104" s="215" t="s">
        <v>81</v>
      </c>
      <c r="D104" s="215" t="s">
        <v>135</v>
      </c>
      <c r="E104" s="216" t="s">
        <v>550</v>
      </c>
      <c r="F104" s="217" t="s">
        <v>551</v>
      </c>
      <c r="G104" s="218" t="s">
        <v>151</v>
      </c>
      <c r="H104" s="219">
        <v>106.47</v>
      </c>
      <c r="I104" s="220"/>
      <c r="J104" s="221">
        <f>ROUND(I104*H104,2)</f>
        <v>0</v>
      </c>
      <c r="K104" s="222"/>
      <c r="L104" s="46"/>
      <c r="M104" s="223" t="s">
        <v>19</v>
      </c>
      <c r="N104" s="224" t="s">
        <v>43</v>
      </c>
      <c r="O104" s="86"/>
      <c r="P104" s="225">
        <f>O104*H104</f>
        <v>0</v>
      </c>
      <c r="Q104" s="225">
        <v>0.094299999999999995</v>
      </c>
      <c r="R104" s="225">
        <f>Q104*H104</f>
        <v>10.040120999999999</v>
      </c>
      <c r="S104" s="225">
        <v>0</v>
      </c>
      <c r="T104" s="22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27" t="s">
        <v>139</v>
      </c>
      <c r="AT104" s="227" t="s">
        <v>135</v>
      </c>
      <c r="AU104" s="227" t="s">
        <v>81</v>
      </c>
      <c r="AY104" s="19" t="s">
        <v>132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19" t="s">
        <v>79</v>
      </c>
      <c r="BK104" s="228">
        <f>ROUND(I104*H104,2)</f>
        <v>0</v>
      </c>
      <c r="BL104" s="19" t="s">
        <v>139</v>
      </c>
      <c r="BM104" s="227" t="s">
        <v>552</v>
      </c>
    </row>
    <row r="105" s="13" customFormat="1">
      <c r="A105" s="13"/>
      <c r="B105" s="229"/>
      <c r="C105" s="230"/>
      <c r="D105" s="231" t="s">
        <v>141</v>
      </c>
      <c r="E105" s="232" t="s">
        <v>19</v>
      </c>
      <c r="F105" s="233" t="s">
        <v>546</v>
      </c>
      <c r="G105" s="230"/>
      <c r="H105" s="232" t="s">
        <v>19</v>
      </c>
      <c r="I105" s="234"/>
      <c r="J105" s="230"/>
      <c r="K105" s="230"/>
      <c r="L105" s="235"/>
      <c r="M105" s="236"/>
      <c r="N105" s="237"/>
      <c r="O105" s="237"/>
      <c r="P105" s="237"/>
      <c r="Q105" s="237"/>
      <c r="R105" s="237"/>
      <c r="S105" s="237"/>
      <c r="T105" s="238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9" t="s">
        <v>141</v>
      </c>
      <c r="AU105" s="239" t="s">
        <v>81</v>
      </c>
      <c r="AV105" s="13" t="s">
        <v>79</v>
      </c>
      <c r="AW105" s="13" t="s">
        <v>33</v>
      </c>
      <c r="AX105" s="13" t="s">
        <v>72</v>
      </c>
      <c r="AY105" s="239" t="s">
        <v>132</v>
      </c>
    </row>
    <row r="106" s="14" customFormat="1">
      <c r="A106" s="14"/>
      <c r="B106" s="240"/>
      <c r="C106" s="241"/>
      <c r="D106" s="231" t="s">
        <v>141</v>
      </c>
      <c r="E106" s="242" t="s">
        <v>19</v>
      </c>
      <c r="F106" s="243" t="s">
        <v>553</v>
      </c>
      <c r="G106" s="241"/>
      <c r="H106" s="244">
        <v>58.049999999999997</v>
      </c>
      <c r="I106" s="245"/>
      <c r="J106" s="241"/>
      <c r="K106" s="241"/>
      <c r="L106" s="246"/>
      <c r="M106" s="247"/>
      <c r="N106" s="248"/>
      <c r="O106" s="248"/>
      <c r="P106" s="248"/>
      <c r="Q106" s="248"/>
      <c r="R106" s="248"/>
      <c r="S106" s="248"/>
      <c r="T106" s="24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50" t="s">
        <v>141</v>
      </c>
      <c r="AU106" s="250" t="s">
        <v>81</v>
      </c>
      <c r="AV106" s="14" t="s">
        <v>81</v>
      </c>
      <c r="AW106" s="14" t="s">
        <v>33</v>
      </c>
      <c r="AX106" s="14" t="s">
        <v>72</v>
      </c>
      <c r="AY106" s="250" t="s">
        <v>132</v>
      </c>
    </row>
    <row r="107" s="14" customFormat="1">
      <c r="A107" s="14"/>
      <c r="B107" s="240"/>
      <c r="C107" s="241"/>
      <c r="D107" s="231" t="s">
        <v>141</v>
      </c>
      <c r="E107" s="242" t="s">
        <v>19</v>
      </c>
      <c r="F107" s="243" t="s">
        <v>554</v>
      </c>
      <c r="G107" s="241"/>
      <c r="H107" s="244">
        <v>48.420000000000002</v>
      </c>
      <c r="I107" s="245"/>
      <c r="J107" s="241"/>
      <c r="K107" s="241"/>
      <c r="L107" s="246"/>
      <c r="M107" s="247"/>
      <c r="N107" s="248"/>
      <c r="O107" s="248"/>
      <c r="P107" s="248"/>
      <c r="Q107" s="248"/>
      <c r="R107" s="248"/>
      <c r="S107" s="248"/>
      <c r="T107" s="249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50" t="s">
        <v>141</v>
      </c>
      <c r="AU107" s="250" t="s">
        <v>81</v>
      </c>
      <c r="AV107" s="14" t="s">
        <v>81</v>
      </c>
      <c r="AW107" s="14" t="s">
        <v>33</v>
      </c>
      <c r="AX107" s="14" t="s">
        <v>72</v>
      </c>
      <c r="AY107" s="250" t="s">
        <v>132</v>
      </c>
    </row>
    <row r="108" s="15" customFormat="1">
      <c r="A108" s="15"/>
      <c r="B108" s="251"/>
      <c r="C108" s="252"/>
      <c r="D108" s="231" t="s">
        <v>141</v>
      </c>
      <c r="E108" s="253" t="s">
        <v>19</v>
      </c>
      <c r="F108" s="254" t="s">
        <v>166</v>
      </c>
      <c r="G108" s="252"/>
      <c r="H108" s="255">
        <v>106.47</v>
      </c>
      <c r="I108" s="256"/>
      <c r="J108" s="252"/>
      <c r="K108" s="252"/>
      <c r="L108" s="257"/>
      <c r="M108" s="258"/>
      <c r="N108" s="259"/>
      <c r="O108" s="259"/>
      <c r="P108" s="259"/>
      <c r="Q108" s="259"/>
      <c r="R108" s="259"/>
      <c r="S108" s="259"/>
      <c r="T108" s="260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1" t="s">
        <v>141</v>
      </c>
      <c r="AU108" s="261" t="s">
        <v>81</v>
      </c>
      <c r="AV108" s="15" t="s">
        <v>139</v>
      </c>
      <c r="AW108" s="15" t="s">
        <v>33</v>
      </c>
      <c r="AX108" s="15" t="s">
        <v>79</v>
      </c>
      <c r="AY108" s="261" t="s">
        <v>132</v>
      </c>
    </row>
    <row r="109" s="12" customFormat="1" ht="22.8" customHeight="1">
      <c r="A109" s="12"/>
      <c r="B109" s="199"/>
      <c r="C109" s="200"/>
      <c r="D109" s="201" t="s">
        <v>71</v>
      </c>
      <c r="E109" s="213" t="s">
        <v>186</v>
      </c>
      <c r="F109" s="213" t="s">
        <v>264</v>
      </c>
      <c r="G109" s="200"/>
      <c r="H109" s="200"/>
      <c r="I109" s="203"/>
      <c r="J109" s="214">
        <f>BK109</f>
        <v>0</v>
      </c>
      <c r="K109" s="200"/>
      <c r="L109" s="205"/>
      <c r="M109" s="206"/>
      <c r="N109" s="207"/>
      <c r="O109" s="207"/>
      <c r="P109" s="208">
        <f>SUM(P110:P143)</f>
        <v>0</v>
      </c>
      <c r="Q109" s="207"/>
      <c r="R109" s="208">
        <f>SUM(R110:R143)</f>
        <v>0</v>
      </c>
      <c r="S109" s="207"/>
      <c r="T109" s="209">
        <f>SUM(T110:T143)</f>
        <v>27.896539999999998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0" t="s">
        <v>79</v>
      </c>
      <c r="AT109" s="211" t="s">
        <v>71</v>
      </c>
      <c r="AU109" s="211" t="s">
        <v>79</v>
      </c>
      <c r="AY109" s="210" t="s">
        <v>132</v>
      </c>
      <c r="BK109" s="212">
        <f>SUM(BK110:BK143)</f>
        <v>0</v>
      </c>
    </row>
    <row r="110" s="2" customFormat="1" ht="49.05" customHeight="1">
      <c r="A110" s="40"/>
      <c r="B110" s="41"/>
      <c r="C110" s="215" t="s">
        <v>133</v>
      </c>
      <c r="D110" s="215" t="s">
        <v>135</v>
      </c>
      <c r="E110" s="216" t="s">
        <v>555</v>
      </c>
      <c r="F110" s="217" t="s">
        <v>556</v>
      </c>
      <c r="G110" s="218" t="s">
        <v>151</v>
      </c>
      <c r="H110" s="219">
        <v>810.99599999999998</v>
      </c>
      <c r="I110" s="220"/>
      <c r="J110" s="221">
        <f>ROUND(I110*H110,2)</f>
        <v>0</v>
      </c>
      <c r="K110" s="222"/>
      <c r="L110" s="46"/>
      <c r="M110" s="223" t="s">
        <v>19</v>
      </c>
      <c r="N110" s="224" t="s">
        <v>43</v>
      </c>
      <c r="O110" s="86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27" t="s">
        <v>139</v>
      </c>
      <c r="AT110" s="227" t="s">
        <v>135</v>
      </c>
      <c r="AU110" s="227" t="s">
        <v>81</v>
      </c>
      <c r="AY110" s="19" t="s">
        <v>132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19" t="s">
        <v>79</v>
      </c>
      <c r="BK110" s="228">
        <f>ROUND(I110*H110,2)</f>
        <v>0</v>
      </c>
      <c r="BL110" s="19" t="s">
        <v>139</v>
      </c>
      <c r="BM110" s="227" t="s">
        <v>557</v>
      </c>
    </row>
    <row r="111" s="13" customFormat="1">
      <c r="A111" s="13"/>
      <c r="B111" s="229"/>
      <c r="C111" s="230"/>
      <c r="D111" s="231" t="s">
        <v>141</v>
      </c>
      <c r="E111" s="232" t="s">
        <v>19</v>
      </c>
      <c r="F111" s="233" t="s">
        <v>558</v>
      </c>
      <c r="G111" s="230"/>
      <c r="H111" s="232" t="s">
        <v>19</v>
      </c>
      <c r="I111" s="234"/>
      <c r="J111" s="230"/>
      <c r="K111" s="230"/>
      <c r="L111" s="235"/>
      <c r="M111" s="236"/>
      <c r="N111" s="237"/>
      <c r="O111" s="237"/>
      <c r="P111" s="237"/>
      <c r="Q111" s="237"/>
      <c r="R111" s="237"/>
      <c r="S111" s="237"/>
      <c r="T111" s="23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9" t="s">
        <v>141</v>
      </c>
      <c r="AU111" s="239" t="s">
        <v>81</v>
      </c>
      <c r="AV111" s="13" t="s">
        <v>79</v>
      </c>
      <c r="AW111" s="13" t="s">
        <v>33</v>
      </c>
      <c r="AX111" s="13" t="s">
        <v>72</v>
      </c>
      <c r="AY111" s="239" t="s">
        <v>132</v>
      </c>
    </row>
    <row r="112" s="13" customFormat="1">
      <c r="A112" s="13"/>
      <c r="B112" s="229"/>
      <c r="C112" s="230"/>
      <c r="D112" s="231" t="s">
        <v>141</v>
      </c>
      <c r="E112" s="232" t="s">
        <v>19</v>
      </c>
      <c r="F112" s="233" t="s">
        <v>559</v>
      </c>
      <c r="G112" s="230"/>
      <c r="H112" s="232" t="s">
        <v>19</v>
      </c>
      <c r="I112" s="234"/>
      <c r="J112" s="230"/>
      <c r="K112" s="230"/>
      <c r="L112" s="235"/>
      <c r="M112" s="236"/>
      <c r="N112" s="237"/>
      <c r="O112" s="237"/>
      <c r="P112" s="237"/>
      <c r="Q112" s="237"/>
      <c r="R112" s="237"/>
      <c r="S112" s="237"/>
      <c r="T112" s="238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9" t="s">
        <v>141</v>
      </c>
      <c r="AU112" s="239" t="s">
        <v>81</v>
      </c>
      <c r="AV112" s="13" t="s">
        <v>79</v>
      </c>
      <c r="AW112" s="13" t="s">
        <v>33</v>
      </c>
      <c r="AX112" s="13" t="s">
        <v>72</v>
      </c>
      <c r="AY112" s="239" t="s">
        <v>132</v>
      </c>
    </row>
    <row r="113" s="14" customFormat="1">
      <c r="A113" s="14"/>
      <c r="B113" s="240"/>
      <c r="C113" s="241"/>
      <c r="D113" s="231" t="s">
        <v>141</v>
      </c>
      <c r="E113" s="242" t="s">
        <v>19</v>
      </c>
      <c r="F113" s="243" t="s">
        <v>560</v>
      </c>
      <c r="G113" s="241"/>
      <c r="H113" s="244">
        <v>163.30000000000001</v>
      </c>
      <c r="I113" s="245"/>
      <c r="J113" s="241"/>
      <c r="K113" s="241"/>
      <c r="L113" s="246"/>
      <c r="M113" s="247"/>
      <c r="N113" s="248"/>
      <c r="O113" s="248"/>
      <c r="P113" s="248"/>
      <c r="Q113" s="248"/>
      <c r="R113" s="248"/>
      <c r="S113" s="248"/>
      <c r="T113" s="249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50" t="s">
        <v>141</v>
      </c>
      <c r="AU113" s="250" t="s">
        <v>81</v>
      </c>
      <c r="AV113" s="14" t="s">
        <v>81</v>
      </c>
      <c r="AW113" s="14" t="s">
        <v>33</v>
      </c>
      <c r="AX113" s="14" t="s">
        <v>72</v>
      </c>
      <c r="AY113" s="250" t="s">
        <v>132</v>
      </c>
    </row>
    <row r="114" s="13" customFormat="1">
      <c r="A114" s="13"/>
      <c r="B114" s="229"/>
      <c r="C114" s="230"/>
      <c r="D114" s="231" t="s">
        <v>141</v>
      </c>
      <c r="E114" s="232" t="s">
        <v>19</v>
      </c>
      <c r="F114" s="233" t="s">
        <v>561</v>
      </c>
      <c r="G114" s="230"/>
      <c r="H114" s="232" t="s">
        <v>19</v>
      </c>
      <c r="I114" s="234"/>
      <c r="J114" s="230"/>
      <c r="K114" s="230"/>
      <c r="L114" s="235"/>
      <c r="M114" s="236"/>
      <c r="N114" s="237"/>
      <c r="O114" s="237"/>
      <c r="P114" s="237"/>
      <c r="Q114" s="237"/>
      <c r="R114" s="237"/>
      <c r="S114" s="237"/>
      <c r="T114" s="238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9" t="s">
        <v>141</v>
      </c>
      <c r="AU114" s="239" t="s">
        <v>81</v>
      </c>
      <c r="AV114" s="13" t="s">
        <v>79</v>
      </c>
      <c r="AW114" s="13" t="s">
        <v>33</v>
      </c>
      <c r="AX114" s="13" t="s">
        <v>72</v>
      </c>
      <c r="AY114" s="239" t="s">
        <v>132</v>
      </c>
    </row>
    <row r="115" s="14" customFormat="1">
      <c r="A115" s="14"/>
      <c r="B115" s="240"/>
      <c r="C115" s="241"/>
      <c r="D115" s="231" t="s">
        <v>141</v>
      </c>
      <c r="E115" s="242" t="s">
        <v>19</v>
      </c>
      <c r="F115" s="243" t="s">
        <v>562</v>
      </c>
      <c r="G115" s="241"/>
      <c r="H115" s="244">
        <v>303.91300000000001</v>
      </c>
      <c r="I115" s="245"/>
      <c r="J115" s="241"/>
      <c r="K115" s="241"/>
      <c r="L115" s="246"/>
      <c r="M115" s="247"/>
      <c r="N115" s="248"/>
      <c r="O115" s="248"/>
      <c r="P115" s="248"/>
      <c r="Q115" s="248"/>
      <c r="R115" s="248"/>
      <c r="S115" s="248"/>
      <c r="T115" s="24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50" t="s">
        <v>141</v>
      </c>
      <c r="AU115" s="250" t="s">
        <v>81</v>
      </c>
      <c r="AV115" s="14" t="s">
        <v>81</v>
      </c>
      <c r="AW115" s="14" t="s">
        <v>33</v>
      </c>
      <c r="AX115" s="14" t="s">
        <v>72</v>
      </c>
      <c r="AY115" s="250" t="s">
        <v>132</v>
      </c>
    </row>
    <row r="116" s="14" customFormat="1">
      <c r="A116" s="14"/>
      <c r="B116" s="240"/>
      <c r="C116" s="241"/>
      <c r="D116" s="231" t="s">
        <v>141</v>
      </c>
      <c r="E116" s="242" t="s">
        <v>19</v>
      </c>
      <c r="F116" s="243" t="s">
        <v>563</v>
      </c>
      <c r="G116" s="241"/>
      <c r="H116" s="244">
        <v>343.78300000000002</v>
      </c>
      <c r="I116" s="245"/>
      <c r="J116" s="241"/>
      <c r="K116" s="241"/>
      <c r="L116" s="246"/>
      <c r="M116" s="247"/>
      <c r="N116" s="248"/>
      <c r="O116" s="248"/>
      <c r="P116" s="248"/>
      <c r="Q116" s="248"/>
      <c r="R116" s="248"/>
      <c r="S116" s="248"/>
      <c r="T116" s="249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50" t="s">
        <v>141</v>
      </c>
      <c r="AU116" s="250" t="s">
        <v>81</v>
      </c>
      <c r="AV116" s="14" t="s">
        <v>81</v>
      </c>
      <c r="AW116" s="14" t="s">
        <v>33</v>
      </c>
      <c r="AX116" s="14" t="s">
        <v>72</v>
      </c>
      <c r="AY116" s="250" t="s">
        <v>132</v>
      </c>
    </row>
    <row r="117" s="15" customFormat="1">
      <c r="A117" s="15"/>
      <c r="B117" s="251"/>
      <c r="C117" s="252"/>
      <c r="D117" s="231" t="s">
        <v>141</v>
      </c>
      <c r="E117" s="253" t="s">
        <v>19</v>
      </c>
      <c r="F117" s="254" t="s">
        <v>166</v>
      </c>
      <c r="G117" s="252"/>
      <c r="H117" s="255">
        <v>810.99600000000009</v>
      </c>
      <c r="I117" s="256"/>
      <c r="J117" s="252"/>
      <c r="K117" s="252"/>
      <c r="L117" s="257"/>
      <c r="M117" s="258"/>
      <c r="N117" s="259"/>
      <c r="O117" s="259"/>
      <c r="P117" s="259"/>
      <c r="Q117" s="259"/>
      <c r="R117" s="259"/>
      <c r="S117" s="259"/>
      <c r="T117" s="260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1" t="s">
        <v>141</v>
      </c>
      <c r="AU117" s="261" t="s">
        <v>81</v>
      </c>
      <c r="AV117" s="15" t="s">
        <v>139</v>
      </c>
      <c r="AW117" s="15" t="s">
        <v>33</v>
      </c>
      <c r="AX117" s="15" t="s">
        <v>79</v>
      </c>
      <c r="AY117" s="261" t="s">
        <v>132</v>
      </c>
    </row>
    <row r="118" s="2" customFormat="1" ht="49.05" customHeight="1">
      <c r="A118" s="40"/>
      <c r="B118" s="41"/>
      <c r="C118" s="215" t="s">
        <v>139</v>
      </c>
      <c r="D118" s="215" t="s">
        <v>135</v>
      </c>
      <c r="E118" s="216" t="s">
        <v>564</v>
      </c>
      <c r="F118" s="217" t="s">
        <v>565</v>
      </c>
      <c r="G118" s="218" t="s">
        <v>151</v>
      </c>
      <c r="H118" s="219">
        <v>533.596</v>
      </c>
      <c r="I118" s="220"/>
      <c r="J118" s="221">
        <f>ROUND(I118*H118,2)</f>
        <v>0</v>
      </c>
      <c r="K118" s="222"/>
      <c r="L118" s="46"/>
      <c r="M118" s="223" t="s">
        <v>19</v>
      </c>
      <c r="N118" s="224" t="s">
        <v>43</v>
      </c>
      <c r="O118" s="86"/>
      <c r="P118" s="225">
        <f>O118*H118</f>
        <v>0</v>
      </c>
      <c r="Q118" s="225">
        <v>0</v>
      </c>
      <c r="R118" s="225">
        <f>Q118*H118</f>
        <v>0</v>
      </c>
      <c r="S118" s="225">
        <v>0</v>
      </c>
      <c r="T118" s="22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27" t="s">
        <v>139</v>
      </c>
      <c r="AT118" s="227" t="s">
        <v>135</v>
      </c>
      <c r="AU118" s="227" t="s">
        <v>81</v>
      </c>
      <c r="AY118" s="19" t="s">
        <v>132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19" t="s">
        <v>79</v>
      </c>
      <c r="BK118" s="228">
        <f>ROUND(I118*H118,2)</f>
        <v>0</v>
      </c>
      <c r="BL118" s="19" t="s">
        <v>139</v>
      </c>
      <c r="BM118" s="227" t="s">
        <v>566</v>
      </c>
    </row>
    <row r="119" s="13" customFormat="1">
      <c r="A119" s="13"/>
      <c r="B119" s="229"/>
      <c r="C119" s="230"/>
      <c r="D119" s="231" t="s">
        <v>141</v>
      </c>
      <c r="E119" s="232" t="s">
        <v>19</v>
      </c>
      <c r="F119" s="233" t="s">
        <v>567</v>
      </c>
      <c r="G119" s="230"/>
      <c r="H119" s="232" t="s">
        <v>19</v>
      </c>
      <c r="I119" s="234"/>
      <c r="J119" s="230"/>
      <c r="K119" s="230"/>
      <c r="L119" s="235"/>
      <c r="M119" s="236"/>
      <c r="N119" s="237"/>
      <c r="O119" s="237"/>
      <c r="P119" s="237"/>
      <c r="Q119" s="237"/>
      <c r="R119" s="237"/>
      <c r="S119" s="237"/>
      <c r="T119" s="238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9" t="s">
        <v>141</v>
      </c>
      <c r="AU119" s="239" t="s">
        <v>81</v>
      </c>
      <c r="AV119" s="13" t="s">
        <v>79</v>
      </c>
      <c r="AW119" s="13" t="s">
        <v>33</v>
      </c>
      <c r="AX119" s="13" t="s">
        <v>72</v>
      </c>
      <c r="AY119" s="239" t="s">
        <v>132</v>
      </c>
    </row>
    <row r="120" s="13" customFormat="1">
      <c r="A120" s="13"/>
      <c r="B120" s="229"/>
      <c r="C120" s="230"/>
      <c r="D120" s="231" t="s">
        <v>141</v>
      </c>
      <c r="E120" s="232" t="s">
        <v>19</v>
      </c>
      <c r="F120" s="233" t="s">
        <v>559</v>
      </c>
      <c r="G120" s="230"/>
      <c r="H120" s="232" t="s">
        <v>19</v>
      </c>
      <c r="I120" s="234"/>
      <c r="J120" s="230"/>
      <c r="K120" s="230"/>
      <c r="L120" s="235"/>
      <c r="M120" s="236"/>
      <c r="N120" s="237"/>
      <c r="O120" s="237"/>
      <c r="P120" s="237"/>
      <c r="Q120" s="237"/>
      <c r="R120" s="237"/>
      <c r="S120" s="237"/>
      <c r="T120" s="238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9" t="s">
        <v>141</v>
      </c>
      <c r="AU120" s="239" t="s">
        <v>81</v>
      </c>
      <c r="AV120" s="13" t="s">
        <v>79</v>
      </c>
      <c r="AW120" s="13" t="s">
        <v>33</v>
      </c>
      <c r="AX120" s="13" t="s">
        <v>72</v>
      </c>
      <c r="AY120" s="239" t="s">
        <v>132</v>
      </c>
    </row>
    <row r="121" s="14" customFormat="1">
      <c r="A121" s="14"/>
      <c r="B121" s="240"/>
      <c r="C121" s="241"/>
      <c r="D121" s="231" t="s">
        <v>141</v>
      </c>
      <c r="E121" s="242" t="s">
        <v>19</v>
      </c>
      <c r="F121" s="243" t="s">
        <v>560</v>
      </c>
      <c r="G121" s="241"/>
      <c r="H121" s="244">
        <v>163.30000000000001</v>
      </c>
      <c r="I121" s="245"/>
      <c r="J121" s="241"/>
      <c r="K121" s="241"/>
      <c r="L121" s="246"/>
      <c r="M121" s="247"/>
      <c r="N121" s="248"/>
      <c r="O121" s="248"/>
      <c r="P121" s="248"/>
      <c r="Q121" s="248"/>
      <c r="R121" s="248"/>
      <c r="S121" s="248"/>
      <c r="T121" s="24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50" t="s">
        <v>141</v>
      </c>
      <c r="AU121" s="250" t="s">
        <v>81</v>
      </c>
      <c r="AV121" s="14" t="s">
        <v>81</v>
      </c>
      <c r="AW121" s="14" t="s">
        <v>33</v>
      </c>
      <c r="AX121" s="14" t="s">
        <v>72</v>
      </c>
      <c r="AY121" s="250" t="s">
        <v>132</v>
      </c>
    </row>
    <row r="122" s="14" customFormat="1">
      <c r="A122" s="14"/>
      <c r="B122" s="240"/>
      <c r="C122" s="241"/>
      <c r="D122" s="231" t="s">
        <v>141</v>
      </c>
      <c r="E122" s="242" t="s">
        <v>19</v>
      </c>
      <c r="F122" s="243" t="s">
        <v>568</v>
      </c>
      <c r="G122" s="241"/>
      <c r="H122" s="244">
        <v>78.329999999999998</v>
      </c>
      <c r="I122" s="245"/>
      <c r="J122" s="241"/>
      <c r="K122" s="241"/>
      <c r="L122" s="246"/>
      <c r="M122" s="247"/>
      <c r="N122" s="248"/>
      <c r="O122" s="248"/>
      <c r="P122" s="248"/>
      <c r="Q122" s="248"/>
      <c r="R122" s="248"/>
      <c r="S122" s="248"/>
      <c r="T122" s="249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50" t="s">
        <v>141</v>
      </c>
      <c r="AU122" s="250" t="s">
        <v>81</v>
      </c>
      <c r="AV122" s="14" t="s">
        <v>81</v>
      </c>
      <c r="AW122" s="14" t="s">
        <v>33</v>
      </c>
      <c r="AX122" s="14" t="s">
        <v>72</v>
      </c>
      <c r="AY122" s="250" t="s">
        <v>132</v>
      </c>
    </row>
    <row r="123" s="13" customFormat="1">
      <c r="A123" s="13"/>
      <c r="B123" s="229"/>
      <c r="C123" s="230"/>
      <c r="D123" s="231" t="s">
        <v>141</v>
      </c>
      <c r="E123" s="232" t="s">
        <v>19</v>
      </c>
      <c r="F123" s="233" t="s">
        <v>561</v>
      </c>
      <c r="G123" s="230"/>
      <c r="H123" s="232" t="s">
        <v>19</v>
      </c>
      <c r="I123" s="234"/>
      <c r="J123" s="230"/>
      <c r="K123" s="230"/>
      <c r="L123" s="235"/>
      <c r="M123" s="236"/>
      <c r="N123" s="237"/>
      <c r="O123" s="237"/>
      <c r="P123" s="237"/>
      <c r="Q123" s="237"/>
      <c r="R123" s="237"/>
      <c r="S123" s="237"/>
      <c r="T123" s="238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9" t="s">
        <v>141</v>
      </c>
      <c r="AU123" s="239" t="s">
        <v>81</v>
      </c>
      <c r="AV123" s="13" t="s">
        <v>79</v>
      </c>
      <c r="AW123" s="13" t="s">
        <v>33</v>
      </c>
      <c r="AX123" s="13" t="s">
        <v>72</v>
      </c>
      <c r="AY123" s="239" t="s">
        <v>132</v>
      </c>
    </row>
    <row r="124" s="14" customFormat="1">
      <c r="A124" s="14"/>
      <c r="B124" s="240"/>
      <c r="C124" s="241"/>
      <c r="D124" s="231" t="s">
        <v>141</v>
      </c>
      <c r="E124" s="242" t="s">
        <v>19</v>
      </c>
      <c r="F124" s="243" t="s">
        <v>562</v>
      </c>
      <c r="G124" s="241"/>
      <c r="H124" s="244">
        <v>303.91300000000001</v>
      </c>
      <c r="I124" s="245"/>
      <c r="J124" s="241"/>
      <c r="K124" s="241"/>
      <c r="L124" s="246"/>
      <c r="M124" s="247"/>
      <c r="N124" s="248"/>
      <c r="O124" s="248"/>
      <c r="P124" s="248"/>
      <c r="Q124" s="248"/>
      <c r="R124" s="248"/>
      <c r="S124" s="248"/>
      <c r="T124" s="24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0" t="s">
        <v>141</v>
      </c>
      <c r="AU124" s="250" t="s">
        <v>81</v>
      </c>
      <c r="AV124" s="14" t="s">
        <v>81</v>
      </c>
      <c r="AW124" s="14" t="s">
        <v>33</v>
      </c>
      <c r="AX124" s="14" t="s">
        <v>72</v>
      </c>
      <c r="AY124" s="250" t="s">
        <v>132</v>
      </c>
    </row>
    <row r="125" s="14" customFormat="1">
      <c r="A125" s="14"/>
      <c r="B125" s="240"/>
      <c r="C125" s="241"/>
      <c r="D125" s="231" t="s">
        <v>141</v>
      </c>
      <c r="E125" s="242" t="s">
        <v>19</v>
      </c>
      <c r="F125" s="243" t="s">
        <v>563</v>
      </c>
      <c r="G125" s="241"/>
      <c r="H125" s="244">
        <v>343.78300000000002</v>
      </c>
      <c r="I125" s="245"/>
      <c r="J125" s="241"/>
      <c r="K125" s="241"/>
      <c r="L125" s="246"/>
      <c r="M125" s="247"/>
      <c r="N125" s="248"/>
      <c r="O125" s="248"/>
      <c r="P125" s="248"/>
      <c r="Q125" s="248"/>
      <c r="R125" s="248"/>
      <c r="S125" s="248"/>
      <c r="T125" s="24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50" t="s">
        <v>141</v>
      </c>
      <c r="AU125" s="250" t="s">
        <v>81</v>
      </c>
      <c r="AV125" s="14" t="s">
        <v>81</v>
      </c>
      <c r="AW125" s="14" t="s">
        <v>33</v>
      </c>
      <c r="AX125" s="14" t="s">
        <v>72</v>
      </c>
      <c r="AY125" s="250" t="s">
        <v>132</v>
      </c>
    </row>
    <row r="126" s="16" customFormat="1">
      <c r="A126" s="16"/>
      <c r="B126" s="262"/>
      <c r="C126" s="263"/>
      <c r="D126" s="231" t="s">
        <v>141</v>
      </c>
      <c r="E126" s="264" t="s">
        <v>19</v>
      </c>
      <c r="F126" s="265" t="s">
        <v>229</v>
      </c>
      <c r="G126" s="263"/>
      <c r="H126" s="266">
        <v>889.32600000000002</v>
      </c>
      <c r="I126" s="267"/>
      <c r="J126" s="263"/>
      <c r="K126" s="263"/>
      <c r="L126" s="268"/>
      <c r="M126" s="269"/>
      <c r="N126" s="270"/>
      <c r="O126" s="270"/>
      <c r="P126" s="270"/>
      <c r="Q126" s="270"/>
      <c r="R126" s="270"/>
      <c r="S126" s="270"/>
      <c r="T126" s="271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72" t="s">
        <v>141</v>
      </c>
      <c r="AU126" s="272" t="s">
        <v>81</v>
      </c>
      <c r="AV126" s="16" t="s">
        <v>133</v>
      </c>
      <c r="AW126" s="16" t="s">
        <v>33</v>
      </c>
      <c r="AX126" s="16" t="s">
        <v>72</v>
      </c>
      <c r="AY126" s="272" t="s">
        <v>132</v>
      </c>
    </row>
    <row r="127" s="13" customFormat="1">
      <c r="A127" s="13"/>
      <c r="B127" s="229"/>
      <c r="C127" s="230"/>
      <c r="D127" s="231" t="s">
        <v>141</v>
      </c>
      <c r="E127" s="232" t="s">
        <v>19</v>
      </c>
      <c r="F127" s="233" t="s">
        <v>569</v>
      </c>
      <c r="G127" s="230"/>
      <c r="H127" s="232" t="s">
        <v>19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9" t="s">
        <v>141</v>
      </c>
      <c r="AU127" s="239" t="s">
        <v>81</v>
      </c>
      <c r="AV127" s="13" t="s">
        <v>79</v>
      </c>
      <c r="AW127" s="13" t="s">
        <v>33</v>
      </c>
      <c r="AX127" s="13" t="s">
        <v>72</v>
      </c>
      <c r="AY127" s="239" t="s">
        <v>132</v>
      </c>
    </row>
    <row r="128" s="14" customFormat="1">
      <c r="A128" s="14"/>
      <c r="B128" s="240"/>
      <c r="C128" s="241"/>
      <c r="D128" s="231" t="s">
        <v>141</v>
      </c>
      <c r="E128" s="242" t="s">
        <v>19</v>
      </c>
      <c r="F128" s="243" t="s">
        <v>570</v>
      </c>
      <c r="G128" s="241"/>
      <c r="H128" s="244">
        <v>533.596</v>
      </c>
      <c r="I128" s="245"/>
      <c r="J128" s="241"/>
      <c r="K128" s="241"/>
      <c r="L128" s="246"/>
      <c r="M128" s="247"/>
      <c r="N128" s="248"/>
      <c r="O128" s="248"/>
      <c r="P128" s="248"/>
      <c r="Q128" s="248"/>
      <c r="R128" s="248"/>
      <c r="S128" s="248"/>
      <c r="T128" s="24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50" t="s">
        <v>141</v>
      </c>
      <c r="AU128" s="250" t="s">
        <v>81</v>
      </c>
      <c r="AV128" s="14" t="s">
        <v>81</v>
      </c>
      <c r="AW128" s="14" t="s">
        <v>33</v>
      </c>
      <c r="AX128" s="14" t="s">
        <v>79</v>
      </c>
      <c r="AY128" s="250" t="s">
        <v>132</v>
      </c>
    </row>
    <row r="129" s="2" customFormat="1" ht="37.8" customHeight="1">
      <c r="A129" s="40"/>
      <c r="B129" s="41"/>
      <c r="C129" s="215" t="s">
        <v>158</v>
      </c>
      <c r="D129" s="215" t="s">
        <v>135</v>
      </c>
      <c r="E129" s="216" t="s">
        <v>571</v>
      </c>
      <c r="F129" s="217" t="s">
        <v>572</v>
      </c>
      <c r="G129" s="218" t="s">
        <v>151</v>
      </c>
      <c r="H129" s="219">
        <v>106.47</v>
      </c>
      <c r="I129" s="220"/>
      <c r="J129" s="221">
        <f>ROUND(I129*H129,2)</f>
        <v>0</v>
      </c>
      <c r="K129" s="222"/>
      <c r="L129" s="46"/>
      <c r="M129" s="223" t="s">
        <v>19</v>
      </c>
      <c r="N129" s="224" t="s">
        <v>43</v>
      </c>
      <c r="O129" s="86"/>
      <c r="P129" s="225">
        <f>O129*H129</f>
        <v>0</v>
      </c>
      <c r="Q129" s="225">
        <v>0</v>
      </c>
      <c r="R129" s="225">
        <f>Q129*H129</f>
        <v>0</v>
      </c>
      <c r="S129" s="225">
        <v>0.122</v>
      </c>
      <c r="T129" s="226">
        <f>S129*H129</f>
        <v>12.98934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27" t="s">
        <v>139</v>
      </c>
      <c r="AT129" s="227" t="s">
        <v>135</v>
      </c>
      <c r="AU129" s="227" t="s">
        <v>81</v>
      </c>
      <c r="AY129" s="19" t="s">
        <v>132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19" t="s">
        <v>79</v>
      </c>
      <c r="BK129" s="228">
        <f>ROUND(I129*H129,2)</f>
        <v>0</v>
      </c>
      <c r="BL129" s="19" t="s">
        <v>139</v>
      </c>
      <c r="BM129" s="227" t="s">
        <v>573</v>
      </c>
    </row>
    <row r="130" s="13" customFormat="1">
      <c r="A130" s="13"/>
      <c r="B130" s="229"/>
      <c r="C130" s="230"/>
      <c r="D130" s="231" t="s">
        <v>141</v>
      </c>
      <c r="E130" s="232" t="s">
        <v>19</v>
      </c>
      <c r="F130" s="233" t="s">
        <v>574</v>
      </c>
      <c r="G130" s="230"/>
      <c r="H130" s="232" t="s">
        <v>19</v>
      </c>
      <c r="I130" s="234"/>
      <c r="J130" s="230"/>
      <c r="K130" s="230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141</v>
      </c>
      <c r="AU130" s="239" t="s">
        <v>81</v>
      </c>
      <c r="AV130" s="13" t="s">
        <v>79</v>
      </c>
      <c r="AW130" s="13" t="s">
        <v>33</v>
      </c>
      <c r="AX130" s="13" t="s">
        <v>72</v>
      </c>
      <c r="AY130" s="239" t="s">
        <v>132</v>
      </c>
    </row>
    <row r="131" s="14" customFormat="1">
      <c r="A131" s="14"/>
      <c r="B131" s="240"/>
      <c r="C131" s="241"/>
      <c r="D131" s="231" t="s">
        <v>141</v>
      </c>
      <c r="E131" s="242" t="s">
        <v>19</v>
      </c>
      <c r="F131" s="243" t="s">
        <v>553</v>
      </c>
      <c r="G131" s="241"/>
      <c r="H131" s="244">
        <v>58.049999999999997</v>
      </c>
      <c r="I131" s="245"/>
      <c r="J131" s="241"/>
      <c r="K131" s="241"/>
      <c r="L131" s="246"/>
      <c r="M131" s="247"/>
      <c r="N131" s="248"/>
      <c r="O131" s="248"/>
      <c r="P131" s="248"/>
      <c r="Q131" s="248"/>
      <c r="R131" s="248"/>
      <c r="S131" s="248"/>
      <c r="T131" s="24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0" t="s">
        <v>141</v>
      </c>
      <c r="AU131" s="250" t="s">
        <v>81</v>
      </c>
      <c r="AV131" s="14" t="s">
        <v>81</v>
      </c>
      <c r="AW131" s="14" t="s">
        <v>33</v>
      </c>
      <c r="AX131" s="14" t="s">
        <v>72</v>
      </c>
      <c r="AY131" s="250" t="s">
        <v>132</v>
      </c>
    </row>
    <row r="132" s="14" customFormat="1">
      <c r="A132" s="14"/>
      <c r="B132" s="240"/>
      <c r="C132" s="241"/>
      <c r="D132" s="231" t="s">
        <v>141</v>
      </c>
      <c r="E132" s="242" t="s">
        <v>19</v>
      </c>
      <c r="F132" s="243" t="s">
        <v>554</v>
      </c>
      <c r="G132" s="241"/>
      <c r="H132" s="244">
        <v>48.420000000000002</v>
      </c>
      <c r="I132" s="245"/>
      <c r="J132" s="241"/>
      <c r="K132" s="241"/>
      <c r="L132" s="246"/>
      <c r="M132" s="247"/>
      <c r="N132" s="248"/>
      <c r="O132" s="248"/>
      <c r="P132" s="248"/>
      <c r="Q132" s="248"/>
      <c r="R132" s="248"/>
      <c r="S132" s="248"/>
      <c r="T132" s="24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0" t="s">
        <v>141</v>
      </c>
      <c r="AU132" s="250" t="s">
        <v>81</v>
      </c>
      <c r="AV132" s="14" t="s">
        <v>81</v>
      </c>
      <c r="AW132" s="14" t="s">
        <v>33</v>
      </c>
      <c r="AX132" s="14" t="s">
        <v>72</v>
      </c>
      <c r="AY132" s="250" t="s">
        <v>132</v>
      </c>
    </row>
    <row r="133" s="15" customFormat="1">
      <c r="A133" s="15"/>
      <c r="B133" s="251"/>
      <c r="C133" s="252"/>
      <c r="D133" s="231" t="s">
        <v>141</v>
      </c>
      <c r="E133" s="253" t="s">
        <v>19</v>
      </c>
      <c r="F133" s="254" t="s">
        <v>166</v>
      </c>
      <c r="G133" s="252"/>
      <c r="H133" s="255">
        <v>106.47</v>
      </c>
      <c r="I133" s="256"/>
      <c r="J133" s="252"/>
      <c r="K133" s="252"/>
      <c r="L133" s="257"/>
      <c r="M133" s="258"/>
      <c r="N133" s="259"/>
      <c r="O133" s="259"/>
      <c r="P133" s="259"/>
      <c r="Q133" s="259"/>
      <c r="R133" s="259"/>
      <c r="S133" s="259"/>
      <c r="T133" s="26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1" t="s">
        <v>141</v>
      </c>
      <c r="AU133" s="261" t="s">
        <v>81</v>
      </c>
      <c r="AV133" s="15" t="s">
        <v>139</v>
      </c>
      <c r="AW133" s="15" t="s">
        <v>33</v>
      </c>
      <c r="AX133" s="15" t="s">
        <v>79</v>
      </c>
      <c r="AY133" s="261" t="s">
        <v>132</v>
      </c>
    </row>
    <row r="134" s="2" customFormat="1" ht="24.15" customHeight="1">
      <c r="A134" s="40"/>
      <c r="B134" s="41"/>
      <c r="C134" s="215" t="s">
        <v>167</v>
      </c>
      <c r="D134" s="215" t="s">
        <v>135</v>
      </c>
      <c r="E134" s="216" t="s">
        <v>575</v>
      </c>
      <c r="F134" s="217" t="s">
        <v>576</v>
      </c>
      <c r="G134" s="218" t="s">
        <v>146</v>
      </c>
      <c r="H134" s="219">
        <v>10.648</v>
      </c>
      <c r="I134" s="220"/>
      <c r="J134" s="221">
        <f>ROUND(I134*H134,2)</f>
        <v>0</v>
      </c>
      <c r="K134" s="222"/>
      <c r="L134" s="46"/>
      <c r="M134" s="223" t="s">
        <v>19</v>
      </c>
      <c r="N134" s="224" t="s">
        <v>43</v>
      </c>
      <c r="O134" s="86"/>
      <c r="P134" s="225">
        <f>O134*H134</f>
        <v>0</v>
      </c>
      <c r="Q134" s="225">
        <v>0</v>
      </c>
      <c r="R134" s="225">
        <f>Q134*H134</f>
        <v>0</v>
      </c>
      <c r="S134" s="225">
        <v>1.3999999999999999</v>
      </c>
      <c r="T134" s="226">
        <f>S134*H134</f>
        <v>14.907199999999998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27" t="s">
        <v>139</v>
      </c>
      <c r="AT134" s="227" t="s">
        <v>135</v>
      </c>
      <c r="AU134" s="227" t="s">
        <v>81</v>
      </c>
      <c r="AY134" s="19" t="s">
        <v>132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19" t="s">
        <v>79</v>
      </c>
      <c r="BK134" s="228">
        <f>ROUND(I134*H134,2)</f>
        <v>0</v>
      </c>
      <c r="BL134" s="19" t="s">
        <v>139</v>
      </c>
      <c r="BM134" s="227" t="s">
        <v>577</v>
      </c>
    </row>
    <row r="135" s="13" customFormat="1">
      <c r="A135" s="13"/>
      <c r="B135" s="229"/>
      <c r="C135" s="230"/>
      <c r="D135" s="231" t="s">
        <v>141</v>
      </c>
      <c r="E135" s="232" t="s">
        <v>19</v>
      </c>
      <c r="F135" s="233" t="s">
        <v>546</v>
      </c>
      <c r="G135" s="230"/>
      <c r="H135" s="232" t="s">
        <v>19</v>
      </c>
      <c r="I135" s="234"/>
      <c r="J135" s="230"/>
      <c r="K135" s="230"/>
      <c r="L135" s="235"/>
      <c r="M135" s="236"/>
      <c r="N135" s="237"/>
      <c r="O135" s="237"/>
      <c r="P135" s="237"/>
      <c r="Q135" s="237"/>
      <c r="R135" s="237"/>
      <c r="S135" s="237"/>
      <c r="T135" s="23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9" t="s">
        <v>141</v>
      </c>
      <c r="AU135" s="239" t="s">
        <v>81</v>
      </c>
      <c r="AV135" s="13" t="s">
        <v>79</v>
      </c>
      <c r="AW135" s="13" t="s">
        <v>33</v>
      </c>
      <c r="AX135" s="13" t="s">
        <v>72</v>
      </c>
      <c r="AY135" s="239" t="s">
        <v>132</v>
      </c>
    </row>
    <row r="136" s="14" customFormat="1">
      <c r="A136" s="14"/>
      <c r="B136" s="240"/>
      <c r="C136" s="241"/>
      <c r="D136" s="231" t="s">
        <v>141</v>
      </c>
      <c r="E136" s="242" t="s">
        <v>19</v>
      </c>
      <c r="F136" s="243" t="s">
        <v>547</v>
      </c>
      <c r="G136" s="241"/>
      <c r="H136" s="244">
        <v>2.903</v>
      </c>
      <c r="I136" s="245"/>
      <c r="J136" s="241"/>
      <c r="K136" s="241"/>
      <c r="L136" s="246"/>
      <c r="M136" s="247"/>
      <c r="N136" s="248"/>
      <c r="O136" s="248"/>
      <c r="P136" s="248"/>
      <c r="Q136" s="248"/>
      <c r="R136" s="248"/>
      <c r="S136" s="248"/>
      <c r="T136" s="249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0" t="s">
        <v>141</v>
      </c>
      <c r="AU136" s="250" t="s">
        <v>81</v>
      </c>
      <c r="AV136" s="14" t="s">
        <v>81</v>
      </c>
      <c r="AW136" s="14" t="s">
        <v>33</v>
      </c>
      <c r="AX136" s="14" t="s">
        <v>72</v>
      </c>
      <c r="AY136" s="250" t="s">
        <v>132</v>
      </c>
    </row>
    <row r="137" s="14" customFormat="1">
      <c r="A137" s="14"/>
      <c r="B137" s="240"/>
      <c r="C137" s="241"/>
      <c r="D137" s="231" t="s">
        <v>141</v>
      </c>
      <c r="E137" s="242" t="s">
        <v>19</v>
      </c>
      <c r="F137" s="243" t="s">
        <v>548</v>
      </c>
      <c r="G137" s="241"/>
      <c r="H137" s="244">
        <v>2.4209999999999998</v>
      </c>
      <c r="I137" s="245"/>
      <c r="J137" s="241"/>
      <c r="K137" s="241"/>
      <c r="L137" s="246"/>
      <c r="M137" s="247"/>
      <c r="N137" s="248"/>
      <c r="O137" s="248"/>
      <c r="P137" s="248"/>
      <c r="Q137" s="248"/>
      <c r="R137" s="248"/>
      <c r="S137" s="248"/>
      <c r="T137" s="24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0" t="s">
        <v>141</v>
      </c>
      <c r="AU137" s="250" t="s">
        <v>81</v>
      </c>
      <c r="AV137" s="14" t="s">
        <v>81</v>
      </c>
      <c r="AW137" s="14" t="s">
        <v>33</v>
      </c>
      <c r="AX137" s="14" t="s">
        <v>72</v>
      </c>
      <c r="AY137" s="250" t="s">
        <v>132</v>
      </c>
    </row>
    <row r="138" s="16" customFormat="1">
      <c r="A138" s="16"/>
      <c r="B138" s="262"/>
      <c r="C138" s="263"/>
      <c r="D138" s="231" t="s">
        <v>141</v>
      </c>
      <c r="E138" s="264" t="s">
        <v>19</v>
      </c>
      <c r="F138" s="265" t="s">
        <v>229</v>
      </c>
      <c r="G138" s="263"/>
      <c r="H138" s="266">
        <v>5.3239999999999998</v>
      </c>
      <c r="I138" s="267"/>
      <c r="J138" s="263"/>
      <c r="K138" s="263"/>
      <c r="L138" s="268"/>
      <c r="M138" s="269"/>
      <c r="N138" s="270"/>
      <c r="O138" s="270"/>
      <c r="P138" s="270"/>
      <c r="Q138" s="270"/>
      <c r="R138" s="270"/>
      <c r="S138" s="270"/>
      <c r="T138" s="271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72" t="s">
        <v>141</v>
      </c>
      <c r="AU138" s="272" t="s">
        <v>81</v>
      </c>
      <c r="AV138" s="16" t="s">
        <v>133</v>
      </c>
      <c r="AW138" s="16" t="s">
        <v>33</v>
      </c>
      <c r="AX138" s="16" t="s">
        <v>72</v>
      </c>
      <c r="AY138" s="272" t="s">
        <v>132</v>
      </c>
    </row>
    <row r="139" s="13" customFormat="1">
      <c r="A139" s="13"/>
      <c r="B139" s="229"/>
      <c r="C139" s="230"/>
      <c r="D139" s="231" t="s">
        <v>141</v>
      </c>
      <c r="E139" s="232" t="s">
        <v>19</v>
      </c>
      <c r="F139" s="233" t="s">
        <v>549</v>
      </c>
      <c r="G139" s="230"/>
      <c r="H139" s="232" t="s">
        <v>19</v>
      </c>
      <c r="I139" s="234"/>
      <c r="J139" s="230"/>
      <c r="K139" s="230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141</v>
      </c>
      <c r="AU139" s="239" t="s">
        <v>81</v>
      </c>
      <c r="AV139" s="13" t="s">
        <v>79</v>
      </c>
      <c r="AW139" s="13" t="s">
        <v>33</v>
      </c>
      <c r="AX139" s="13" t="s">
        <v>72</v>
      </c>
      <c r="AY139" s="239" t="s">
        <v>132</v>
      </c>
    </row>
    <row r="140" s="14" customFormat="1">
      <c r="A140" s="14"/>
      <c r="B140" s="240"/>
      <c r="C140" s="241"/>
      <c r="D140" s="231" t="s">
        <v>141</v>
      </c>
      <c r="E140" s="242" t="s">
        <v>19</v>
      </c>
      <c r="F140" s="243" t="s">
        <v>547</v>
      </c>
      <c r="G140" s="241"/>
      <c r="H140" s="244">
        <v>2.903</v>
      </c>
      <c r="I140" s="245"/>
      <c r="J140" s="241"/>
      <c r="K140" s="241"/>
      <c r="L140" s="246"/>
      <c r="M140" s="247"/>
      <c r="N140" s="248"/>
      <c r="O140" s="248"/>
      <c r="P140" s="248"/>
      <c r="Q140" s="248"/>
      <c r="R140" s="248"/>
      <c r="S140" s="248"/>
      <c r="T140" s="24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50" t="s">
        <v>141</v>
      </c>
      <c r="AU140" s="250" t="s">
        <v>81</v>
      </c>
      <c r="AV140" s="14" t="s">
        <v>81</v>
      </c>
      <c r="AW140" s="14" t="s">
        <v>33</v>
      </c>
      <c r="AX140" s="14" t="s">
        <v>72</v>
      </c>
      <c r="AY140" s="250" t="s">
        <v>132</v>
      </c>
    </row>
    <row r="141" s="14" customFormat="1">
      <c r="A141" s="14"/>
      <c r="B141" s="240"/>
      <c r="C141" s="241"/>
      <c r="D141" s="231" t="s">
        <v>141</v>
      </c>
      <c r="E141" s="242" t="s">
        <v>19</v>
      </c>
      <c r="F141" s="243" t="s">
        <v>548</v>
      </c>
      <c r="G141" s="241"/>
      <c r="H141" s="244">
        <v>2.4209999999999998</v>
      </c>
      <c r="I141" s="245"/>
      <c r="J141" s="241"/>
      <c r="K141" s="241"/>
      <c r="L141" s="246"/>
      <c r="M141" s="247"/>
      <c r="N141" s="248"/>
      <c r="O141" s="248"/>
      <c r="P141" s="248"/>
      <c r="Q141" s="248"/>
      <c r="R141" s="248"/>
      <c r="S141" s="248"/>
      <c r="T141" s="24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50" t="s">
        <v>141</v>
      </c>
      <c r="AU141" s="250" t="s">
        <v>81</v>
      </c>
      <c r="AV141" s="14" t="s">
        <v>81</v>
      </c>
      <c r="AW141" s="14" t="s">
        <v>33</v>
      </c>
      <c r="AX141" s="14" t="s">
        <v>72</v>
      </c>
      <c r="AY141" s="250" t="s">
        <v>132</v>
      </c>
    </row>
    <row r="142" s="16" customFormat="1">
      <c r="A142" s="16"/>
      <c r="B142" s="262"/>
      <c r="C142" s="263"/>
      <c r="D142" s="231" t="s">
        <v>141</v>
      </c>
      <c r="E142" s="264" t="s">
        <v>19</v>
      </c>
      <c r="F142" s="265" t="s">
        <v>229</v>
      </c>
      <c r="G142" s="263"/>
      <c r="H142" s="266">
        <v>5.3239999999999998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T142" s="272" t="s">
        <v>141</v>
      </c>
      <c r="AU142" s="272" t="s">
        <v>81</v>
      </c>
      <c r="AV142" s="16" t="s">
        <v>133</v>
      </c>
      <c r="AW142" s="16" t="s">
        <v>33</v>
      </c>
      <c r="AX142" s="16" t="s">
        <v>72</v>
      </c>
      <c r="AY142" s="272" t="s">
        <v>132</v>
      </c>
    </row>
    <row r="143" s="15" customFormat="1">
      <c r="A143" s="15"/>
      <c r="B143" s="251"/>
      <c r="C143" s="252"/>
      <c r="D143" s="231" t="s">
        <v>141</v>
      </c>
      <c r="E143" s="253" t="s">
        <v>19</v>
      </c>
      <c r="F143" s="254" t="s">
        <v>166</v>
      </c>
      <c r="G143" s="252"/>
      <c r="H143" s="255">
        <v>10.648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1" t="s">
        <v>141</v>
      </c>
      <c r="AU143" s="261" t="s">
        <v>81</v>
      </c>
      <c r="AV143" s="15" t="s">
        <v>139</v>
      </c>
      <c r="AW143" s="15" t="s">
        <v>33</v>
      </c>
      <c r="AX143" s="15" t="s">
        <v>79</v>
      </c>
      <c r="AY143" s="261" t="s">
        <v>132</v>
      </c>
    </row>
    <row r="144" s="12" customFormat="1" ht="22.8" customHeight="1">
      <c r="A144" s="12"/>
      <c r="B144" s="199"/>
      <c r="C144" s="200"/>
      <c r="D144" s="201" t="s">
        <v>71</v>
      </c>
      <c r="E144" s="213" t="s">
        <v>382</v>
      </c>
      <c r="F144" s="213" t="s">
        <v>383</v>
      </c>
      <c r="G144" s="200"/>
      <c r="H144" s="200"/>
      <c r="I144" s="203"/>
      <c r="J144" s="214">
        <f>BK144</f>
        <v>0</v>
      </c>
      <c r="K144" s="200"/>
      <c r="L144" s="205"/>
      <c r="M144" s="206"/>
      <c r="N144" s="207"/>
      <c r="O144" s="207"/>
      <c r="P144" s="208">
        <f>P145</f>
        <v>0</v>
      </c>
      <c r="Q144" s="207"/>
      <c r="R144" s="208">
        <f>R145</f>
        <v>0</v>
      </c>
      <c r="S144" s="207"/>
      <c r="T144" s="209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0" t="s">
        <v>79</v>
      </c>
      <c r="AT144" s="211" t="s">
        <v>71</v>
      </c>
      <c r="AU144" s="211" t="s">
        <v>79</v>
      </c>
      <c r="AY144" s="210" t="s">
        <v>132</v>
      </c>
      <c r="BK144" s="212">
        <f>BK145</f>
        <v>0</v>
      </c>
    </row>
    <row r="145" s="2" customFormat="1" ht="49.05" customHeight="1">
      <c r="A145" s="40"/>
      <c r="B145" s="41"/>
      <c r="C145" s="215" t="s">
        <v>174</v>
      </c>
      <c r="D145" s="215" t="s">
        <v>135</v>
      </c>
      <c r="E145" s="216" t="s">
        <v>578</v>
      </c>
      <c r="F145" s="217" t="s">
        <v>579</v>
      </c>
      <c r="G145" s="218" t="s">
        <v>177</v>
      </c>
      <c r="H145" s="219">
        <v>31.379000000000001</v>
      </c>
      <c r="I145" s="220"/>
      <c r="J145" s="221">
        <f>ROUND(I145*H145,2)</f>
        <v>0</v>
      </c>
      <c r="K145" s="222"/>
      <c r="L145" s="46"/>
      <c r="M145" s="223" t="s">
        <v>19</v>
      </c>
      <c r="N145" s="224" t="s">
        <v>43</v>
      </c>
      <c r="O145" s="86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27" t="s">
        <v>139</v>
      </c>
      <c r="AT145" s="227" t="s">
        <v>135</v>
      </c>
      <c r="AU145" s="227" t="s">
        <v>81</v>
      </c>
      <c r="AY145" s="19" t="s">
        <v>132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19" t="s">
        <v>79</v>
      </c>
      <c r="BK145" s="228">
        <f>ROUND(I145*H145,2)</f>
        <v>0</v>
      </c>
      <c r="BL145" s="19" t="s">
        <v>139</v>
      </c>
      <c r="BM145" s="227" t="s">
        <v>580</v>
      </c>
    </row>
    <row r="146" s="12" customFormat="1" ht="25.92" customHeight="1">
      <c r="A146" s="12"/>
      <c r="B146" s="199"/>
      <c r="C146" s="200"/>
      <c r="D146" s="201" t="s">
        <v>71</v>
      </c>
      <c r="E146" s="202" t="s">
        <v>388</v>
      </c>
      <c r="F146" s="202" t="s">
        <v>389</v>
      </c>
      <c r="G146" s="200"/>
      <c r="H146" s="200"/>
      <c r="I146" s="203"/>
      <c r="J146" s="204">
        <f>BK146</f>
        <v>0</v>
      </c>
      <c r="K146" s="200"/>
      <c r="L146" s="205"/>
      <c r="M146" s="206"/>
      <c r="N146" s="207"/>
      <c r="O146" s="207"/>
      <c r="P146" s="208">
        <f>P147+P172</f>
        <v>0</v>
      </c>
      <c r="Q146" s="207"/>
      <c r="R146" s="208">
        <f>R147+R172</f>
        <v>20.196359149999999</v>
      </c>
      <c r="S146" s="207"/>
      <c r="T146" s="209">
        <f>T147+T172</f>
        <v>1.4585931000000001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0" t="s">
        <v>81</v>
      </c>
      <c r="AT146" s="211" t="s">
        <v>71</v>
      </c>
      <c r="AU146" s="211" t="s">
        <v>72</v>
      </c>
      <c r="AY146" s="210" t="s">
        <v>132</v>
      </c>
      <c r="BK146" s="212">
        <f>BK147+BK172</f>
        <v>0</v>
      </c>
    </row>
    <row r="147" s="12" customFormat="1" ht="22.8" customHeight="1">
      <c r="A147" s="12"/>
      <c r="B147" s="199"/>
      <c r="C147" s="200"/>
      <c r="D147" s="201" t="s">
        <v>71</v>
      </c>
      <c r="E147" s="213" t="s">
        <v>581</v>
      </c>
      <c r="F147" s="213" t="s">
        <v>582</v>
      </c>
      <c r="G147" s="200"/>
      <c r="H147" s="200"/>
      <c r="I147" s="203"/>
      <c r="J147" s="214">
        <f>BK147</f>
        <v>0</v>
      </c>
      <c r="K147" s="200"/>
      <c r="L147" s="205"/>
      <c r="M147" s="206"/>
      <c r="N147" s="207"/>
      <c r="O147" s="207"/>
      <c r="P147" s="208">
        <f>SUM(P148:P171)</f>
        <v>0</v>
      </c>
      <c r="Q147" s="207"/>
      <c r="R147" s="208">
        <f>SUM(R148:R171)</f>
        <v>11.944164499999999</v>
      </c>
      <c r="S147" s="207"/>
      <c r="T147" s="209">
        <f>SUM(T148:T171)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0" t="s">
        <v>81</v>
      </c>
      <c r="AT147" s="211" t="s">
        <v>71</v>
      </c>
      <c r="AU147" s="211" t="s">
        <v>79</v>
      </c>
      <c r="AY147" s="210" t="s">
        <v>132</v>
      </c>
      <c r="BK147" s="212">
        <f>SUM(BK148:BK171)</f>
        <v>0</v>
      </c>
    </row>
    <row r="148" s="2" customFormat="1" ht="37.8" customHeight="1">
      <c r="A148" s="40"/>
      <c r="B148" s="41"/>
      <c r="C148" s="215" t="s">
        <v>181</v>
      </c>
      <c r="D148" s="215" t="s">
        <v>135</v>
      </c>
      <c r="E148" s="216" t="s">
        <v>583</v>
      </c>
      <c r="F148" s="217" t="s">
        <v>584</v>
      </c>
      <c r="G148" s="218" t="s">
        <v>146</v>
      </c>
      <c r="H148" s="219">
        <v>226.69399999999999</v>
      </c>
      <c r="I148" s="220"/>
      <c r="J148" s="221">
        <f>ROUND(I148*H148,2)</f>
        <v>0</v>
      </c>
      <c r="K148" s="222"/>
      <c r="L148" s="46"/>
      <c r="M148" s="223" t="s">
        <v>19</v>
      </c>
      <c r="N148" s="224" t="s">
        <v>43</v>
      </c>
      <c r="O148" s="86"/>
      <c r="P148" s="225">
        <f>O148*H148</f>
        <v>0</v>
      </c>
      <c r="Q148" s="225">
        <v>0.045999999999999999</v>
      </c>
      <c r="R148" s="225">
        <f>Q148*H148</f>
        <v>10.427923999999999</v>
      </c>
      <c r="S148" s="225">
        <v>0</v>
      </c>
      <c r="T148" s="22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27" t="s">
        <v>265</v>
      </c>
      <c r="AT148" s="227" t="s">
        <v>135</v>
      </c>
      <c r="AU148" s="227" t="s">
        <v>81</v>
      </c>
      <c r="AY148" s="19" t="s">
        <v>132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19" t="s">
        <v>79</v>
      </c>
      <c r="BK148" s="228">
        <f>ROUND(I148*H148,2)</f>
        <v>0</v>
      </c>
      <c r="BL148" s="19" t="s">
        <v>265</v>
      </c>
      <c r="BM148" s="227" t="s">
        <v>585</v>
      </c>
    </row>
    <row r="149" s="13" customFormat="1">
      <c r="A149" s="13"/>
      <c r="B149" s="229"/>
      <c r="C149" s="230"/>
      <c r="D149" s="231" t="s">
        <v>141</v>
      </c>
      <c r="E149" s="232" t="s">
        <v>19</v>
      </c>
      <c r="F149" s="233" t="s">
        <v>561</v>
      </c>
      <c r="G149" s="230"/>
      <c r="H149" s="232" t="s">
        <v>19</v>
      </c>
      <c r="I149" s="234"/>
      <c r="J149" s="230"/>
      <c r="K149" s="230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141</v>
      </c>
      <c r="AU149" s="239" t="s">
        <v>81</v>
      </c>
      <c r="AV149" s="13" t="s">
        <v>79</v>
      </c>
      <c r="AW149" s="13" t="s">
        <v>33</v>
      </c>
      <c r="AX149" s="13" t="s">
        <v>72</v>
      </c>
      <c r="AY149" s="239" t="s">
        <v>132</v>
      </c>
    </row>
    <row r="150" s="14" customFormat="1">
      <c r="A150" s="14"/>
      <c r="B150" s="240"/>
      <c r="C150" s="241"/>
      <c r="D150" s="231" t="s">
        <v>141</v>
      </c>
      <c r="E150" s="242" t="s">
        <v>19</v>
      </c>
      <c r="F150" s="243" t="s">
        <v>562</v>
      </c>
      <c r="G150" s="241"/>
      <c r="H150" s="244">
        <v>303.91300000000001</v>
      </c>
      <c r="I150" s="245"/>
      <c r="J150" s="241"/>
      <c r="K150" s="241"/>
      <c r="L150" s="246"/>
      <c r="M150" s="247"/>
      <c r="N150" s="248"/>
      <c r="O150" s="248"/>
      <c r="P150" s="248"/>
      <c r="Q150" s="248"/>
      <c r="R150" s="248"/>
      <c r="S150" s="248"/>
      <c r="T150" s="24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0" t="s">
        <v>141</v>
      </c>
      <c r="AU150" s="250" t="s">
        <v>81</v>
      </c>
      <c r="AV150" s="14" t="s">
        <v>81</v>
      </c>
      <c r="AW150" s="14" t="s">
        <v>33</v>
      </c>
      <c r="AX150" s="14" t="s">
        <v>72</v>
      </c>
      <c r="AY150" s="250" t="s">
        <v>132</v>
      </c>
    </row>
    <row r="151" s="14" customFormat="1">
      <c r="A151" s="14"/>
      <c r="B151" s="240"/>
      <c r="C151" s="241"/>
      <c r="D151" s="231" t="s">
        <v>141</v>
      </c>
      <c r="E151" s="242" t="s">
        <v>19</v>
      </c>
      <c r="F151" s="243" t="s">
        <v>563</v>
      </c>
      <c r="G151" s="241"/>
      <c r="H151" s="244">
        <v>343.78300000000002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141</v>
      </c>
      <c r="AU151" s="250" t="s">
        <v>81</v>
      </c>
      <c r="AV151" s="14" t="s">
        <v>81</v>
      </c>
      <c r="AW151" s="14" t="s">
        <v>33</v>
      </c>
      <c r="AX151" s="14" t="s">
        <v>72</v>
      </c>
      <c r="AY151" s="250" t="s">
        <v>132</v>
      </c>
    </row>
    <row r="152" s="16" customFormat="1">
      <c r="A152" s="16"/>
      <c r="B152" s="262"/>
      <c r="C152" s="263"/>
      <c r="D152" s="231" t="s">
        <v>141</v>
      </c>
      <c r="E152" s="264" t="s">
        <v>19</v>
      </c>
      <c r="F152" s="265" t="s">
        <v>229</v>
      </c>
      <c r="G152" s="263"/>
      <c r="H152" s="266">
        <v>647.69600000000003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72" t="s">
        <v>141</v>
      </c>
      <c r="AU152" s="272" t="s">
        <v>81</v>
      </c>
      <c r="AV152" s="16" t="s">
        <v>133</v>
      </c>
      <c r="AW152" s="16" t="s">
        <v>33</v>
      </c>
      <c r="AX152" s="16" t="s">
        <v>72</v>
      </c>
      <c r="AY152" s="272" t="s">
        <v>132</v>
      </c>
    </row>
    <row r="153" s="14" customFormat="1">
      <c r="A153" s="14"/>
      <c r="B153" s="240"/>
      <c r="C153" s="241"/>
      <c r="D153" s="231" t="s">
        <v>141</v>
      </c>
      <c r="E153" s="242" t="s">
        <v>19</v>
      </c>
      <c r="F153" s="243" t="s">
        <v>586</v>
      </c>
      <c r="G153" s="241"/>
      <c r="H153" s="244">
        <v>226.69399999999999</v>
      </c>
      <c r="I153" s="245"/>
      <c r="J153" s="241"/>
      <c r="K153" s="241"/>
      <c r="L153" s="246"/>
      <c r="M153" s="247"/>
      <c r="N153" s="248"/>
      <c r="O153" s="248"/>
      <c r="P153" s="248"/>
      <c r="Q153" s="248"/>
      <c r="R153" s="248"/>
      <c r="S153" s="248"/>
      <c r="T153" s="249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0" t="s">
        <v>141</v>
      </c>
      <c r="AU153" s="250" t="s">
        <v>81</v>
      </c>
      <c r="AV153" s="14" t="s">
        <v>81</v>
      </c>
      <c r="AW153" s="14" t="s">
        <v>33</v>
      </c>
      <c r="AX153" s="14" t="s">
        <v>79</v>
      </c>
      <c r="AY153" s="250" t="s">
        <v>132</v>
      </c>
    </row>
    <row r="154" s="2" customFormat="1" ht="37.8" customHeight="1">
      <c r="A154" s="40"/>
      <c r="B154" s="41"/>
      <c r="C154" s="215" t="s">
        <v>186</v>
      </c>
      <c r="D154" s="215" t="s">
        <v>135</v>
      </c>
      <c r="E154" s="216" t="s">
        <v>587</v>
      </c>
      <c r="F154" s="217" t="s">
        <v>588</v>
      </c>
      <c r="G154" s="218" t="s">
        <v>151</v>
      </c>
      <c r="H154" s="219">
        <v>163.30000000000001</v>
      </c>
      <c r="I154" s="220"/>
      <c r="J154" s="221">
        <f>ROUND(I154*H154,2)</f>
        <v>0</v>
      </c>
      <c r="K154" s="222"/>
      <c r="L154" s="46"/>
      <c r="M154" s="223" t="s">
        <v>19</v>
      </c>
      <c r="N154" s="224" t="s">
        <v>43</v>
      </c>
      <c r="O154" s="86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27" t="s">
        <v>265</v>
      </c>
      <c r="AT154" s="227" t="s">
        <v>135</v>
      </c>
      <c r="AU154" s="227" t="s">
        <v>81</v>
      </c>
      <c r="AY154" s="19" t="s">
        <v>132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19" t="s">
        <v>79</v>
      </c>
      <c r="BK154" s="228">
        <f>ROUND(I154*H154,2)</f>
        <v>0</v>
      </c>
      <c r="BL154" s="19" t="s">
        <v>265</v>
      </c>
      <c r="BM154" s="227" t="s">
        <v>589</v>
      </c>
    </row>
    <row r="155" s="13" customFormat="1">
      <c r="A155" s="13"/>
      <c r="B155" s="229"/>
      <c r="C155" s="230"/>
      <c r="D155" s="231" t="s">
        <v>141</v>
      </c>
      <c r="E155" s="232" t="s">
        <v>19</v>
      </c>
      <c r="F155" s="233" t="s">
        <v>567</v>
      </c>
      <c r="G155" s="230"/>
      <c r="H155" s="232" t="s">
        <v>19</v>
      </c>
      <c r="I155" s="234"/>
      <c r="J155" s="230"/>
      <c r="K155" s="230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141</v>
      </c>
      <c r="AU155" s="239" t="s">
        <v>81</v>
      </c>
      <c r="AV155" s="13" t="s">
        <v>79</v>
      </c>
      <c r="AW155" s="13" t="s">
        <v>33</v>
      </c>
      <c r="AX155" s="13" t="s">
        <v>72</v>
      </c>
      <c r="AY155" s="239" t="s">
        <v>132</v>
      </c>
    </row>
    <row r="156" s="13" customFormat="1">
      <c r="A156" s="13"/>
      <c r="B156" s="229"/>
      <c r="C156" s="230"/>
      <c r="D156" s="231" t="s">
        <v>141</v>
      </c>
      <c r="E156" s="232" t="s">
        <v>19</v>
      </c>
      <c r="F156" s="233" t="s">
        <v>559</v>
      </c>
      <c r="G156" s="230"/>
      <c r="H156" s="232" t="s">
        <v>19</v>
      </c>
      <c r="I156" s="234"/>
      <c r="J156" s="230"/>
      <c r="K156" s="230"/>
      <c r="L156" s="235"/>
      <c r="M156" s="236"/>
      <c r="N156" s="237"/>
      <c r="O156" s="237"/>
      <c r="P156" s="237"/>
      <c r="Q156" s="237"/>
      <c r="R156" s="237"/>
      <c r="S156" s="237"/>
      <c r="T156" s="23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9" t="s">
        <v>141</v>
      </c>
      <c r="AU156" s="239" t="s">
        <v>81</v>
      </c>
      <c r="AV156" s="13" t="s">
        <v>79</v>
      </c>
      <c r="AW156" s="13" t="s">
        <v>33</v>
      </c>
      <c r="AX156" s="13" t="s">
        <v>72</v>
      </c>
      <c r="AY156" s="239" t="s">
        <v>132</v>
      </c>
    </row>
    <row r="157" s="14" customFormat="1">
      <c r="A157" s="14"/>
      <c r="B157" s="240"/>
      <c r="C157" s="241"/>
      <c r="D157" s="231" t="s">
        <v>141</v>
      </c>
      <c r="E157" s="242" t="s">
        <v>19</v>
      </c>
      <c r="F157" s="243" t="s">
        <v>560</v>
      </c>
      <c r="G157" s="241"/>
      <c r="H157" s="244">
        <v>163.30000000000001</v>
      </c>
      <c r="I157" s="245"/>
      <c r="J157" s="241"/>
      <c r="K157" s="241"/>
      <c r="L157" s="246"/>
      <c r="M157" s="247"/>
      <c r="N157" s="248"/>
      <c r="O157" s="248"/>
      <c r="P157" s="248"/>
      <c r="Q157" s="248"/>
      <c r="R157" s="248"/>
      <c r="S157" s="248"/>
      <c r="T157" s="24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50" t="s">
        <v>141</v>
      </c>
      <c r="AU157" s="250" t="s">
        <v>81</v>
      </c>
      <c r="AV157" s="14" t="s">
        <v>81</v>
      </c>
      <c r="AW157" s="14" t="s">
        <v>33</v>
      </c>
      <c r="AX157" s="14" t="s">
        <v>79</v>
      </c>
      <c r="AY157" s="250" t="s">
        <v>132</v>
      </c>
    </row>
    <row r="158" s="2" customFormat="1" ht="24.15" customHeight="1">
      <c r="A158" s="40"/>
      <c r="B158" s="41"/>
      <c r="C158" s="273" t="s">
        <v>192</v>
      </c>
      <c r="D158" s="273" t="s">
        <v>423</v>
      </c>
      <c r="E158" s="274" t="s">
        <v>590</v>
      </c>
      <c r="F158" s="275" t="s">
        <v>591</v>
      </c>
      <c r="G158" s="276" t="s">
        <v>151</v>
      </c>
      <c r="H158" s="277">
        <v>163.30000000000001</v>
      </c>
      <c r="I158" s="278"/>
      <c r="J158" s="279">
        <f>ROUND(I158*H158,2)</f>
        <v>0</v>
      </c>
      <c r="K158" s="280"/>
      <c r="L158" s="281"/>
      <c r="M158" s="282" t="s">
        <v>19</v>
      </c>
      <c r="N158" s="283" t="s">
        <v>43</v>
      </c>
      <c r="O158" s="86"/>
      <c r="P158" s="225">
        <f>O158*H158</f>
        <v>0</v>
      </c>
      <c r="Q158" s="225">
        <v>0.0028</v>
      </c>
      <c r="R158" s="225">
        <f>Q158*H158</f>
        <v>0.45724000000000004</v>
      </c>
      <c r="S158" s="225">
        <v>0</v>
      </c>
      <c r="T158" s="22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27" t="s">
        <v>365</v>
      </c>
      <c r="AT158" s="227" t="s">
        <v>423</v>
      </c>
      <c r="AU158" s="227" t="s">
        <v>81</v>
      </c>
      <c r="AY158" s="19" t="s">
        <v>132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19" t="s">
        <v>79</v>
      </c>
      <c r="BK158" s="228">
        <f>ROUND(I158*H158,2)</f>
        <v>0</v>
      </c>
      <c r="BL158" s="19" t="s">
        <v>265</v>
      </c>
      <c r="BM158" s="227" t="s">
        <v>592</v>
      </c>
    </row>
    <row r="159" s="13" customFormat="1">
      <c r="A159" s="13"/>
      <c r="B159" s="229"/>
      <c r="C159" s="230"/>
      <c r="D159" s="231" t="s">
        <v>141</v>
      </c>
      <c r="E159" s="232" t="s">
        <v>19</v>
      </c>
      <c r="F159" s="233" t="s">
        <v>567</v>
      </c>
      <c r="G159" s="230"/>
      <c r="H159" s="232" t="s">
        <v>19</v>
      </c>
      <c r="I159" s="234"/>
      <c r="J159" s="230"/>
      <c r="K159" s="230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141</v>
      </c>
      <c r="AU159" s="239" t="s">
        <v>81</v>
      </c>
      <c r="AV159" s="13" t="s">
        <v>79</v>
      </c>
      <c r="AW159" s="13" t="s">
        <v>33</v>
      </c>
      <c r="AX159" s="13" t="s">
        <v>72</v>
      </c>
      <c r="AY159" s="239" t="s">
        <v>132</v>
      </c>
    </row>
    <row r="160" s="13" customFormat="1">
      <c r="A160" s="13"/>
      <c r="B160" s="229"/>
      <c r="C160" s="230"/>
      <c r="D160" s="231" t="s">
        <v>141</v>
      </c>
      <c r="E160" s="232" t="s">
        <v>19</v>
      </c>
      <c r="F160" s="233" t="s">
        <v>559</v>
      </c>
      <c r="G160" s="230"/>
      <c r="H160" s="232" t="s">
        <v>19</v>
      </c>
      <c r="I160" s="234"/>
      <c r="J160" s="230"/>
      <c r="K160" s="230"/>
      <c r="L160" s="235"/>
      <c r="M160" s="236"/>
      <c r="N160" s="237"/>
      <c r="O160" s="237"/>
      <c r="P160" s="237"/>
      <c r="Q160" s="237"/>
      <c r="R160" s="237"/>
      <c r="S160" s="237"/>
      <c r="T160" s="238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9" t="s">
        <v>141</v>
      </c>
      <c r="AU160" s="239" t="s">
        <v>81</v>
      </c>
      <c r="AV160" s="13" t="s">
        <v>79</v>
      </c>
      <c r="AW160" s="13" t="s">
        <v>33</v>
      </c>
      <c r="AX160" s="13" t="s">
        <v>72</v>
      </c>
      <c r="AY160" s="239" t="s">
        <v>132</v>
      </c>
    </row>
    <row r="161" s="14" customFormat="1">
      <c r="A161" s="14"/>
      <c r="B161" s="240"/>
      <c r="C161" s="241"/>
      <c r="D161" s="231" t="s">
        <v>141</v>
      </c>
      <c r="E161" s="242" t="s">
        <v>19</v>
      </c>
      <c r="F161" s="243" t="s">
        <v>560</v>
      </c>
      <c r="G161" s="241"/>
      <c r="H161" s="244">
        <v>163.30000000000001</v>
      </c>
      <c r="I161" s="245"/>
      <c r="J161" s="241"/>
      <c r="K161" s="241"/>
      <c r="L161" s="246"/>
      <c r="M161" s="247"/>
      <c r="N161" s="248"/>
      <c r="O161" s="248"/>
      <c r="P161" s="248"/>
      <c r="Q161" s="248"/>
      <c r="R161" s="248"/>
      <c r="S161" s="248"/>
      <c r="T161" s="24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0" t="s">
        <v>141</v>
      </c>
      <c r="AU161" s="250" t="s">
        <v>81</v>
      </c>
      <c r="AV161" s="14" t="s">
        <v>81</v>
      </c>
      <c r="AW161" s="14" t="s">
        <v>33</v>
      </c>
      <c r="AX161" s="14" t="s">
        <v>79</v>
      </c>
      <c r="AY161" s="250" t="s">
        <v>132</v>
      </c>
    </row>
    <row r="162" s="2" customFormat="1" ht="24.15" customHeight="1">
      <c r="A162" s="40"/>
      <c r="B162" s="41"/>
      <c r="C162" s="273" t="s">
        <v>197</v>
      </c>
      <c r="D162" s="273" t="s">
        <v>423</v>
      </c>
      <c r="E162" s="274" t="s">
        <v>593</v>
      </c>
      <c r="F162" s="275" t="s">
        <v>594</v>
      </c>
      <c r="G162" s="276" t="s">
        <v>151</v>
      </c>
      <c r="H162" s="277">
        <v>163.30000000000001</v>
      </c>
      <c r="I162" s="278"/>
      <c r="J162" s="279">
        <f>ROUND(I162*H162,2)</f>
        <v>0</v>
      </c>
      <c r="K162" s="280"/>
      <c r="L162" s="281"/>
      <c r="M162" s="282" t="s">
        <v>19</v>
      </c>
      <c r="N162" s="283" t="s">
        <v>43</v>
      </c>
      <c r="O162" s="86"/>
      <c r="P162" s="225">
        <f>O162*H162</f>
        <v>0</v>
      </c>
      <c r="Q162" s="225">
        <v>0.0035999999999999999</v>
      </c>
      <c r="R162" s="225">
        <f>Q162*H162</f>
        <v>0.58788000000000007</v>
      </c>
      <c r="S162" s="225">
        <v>0</v>
      </c>
      <c r="T162" s="22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27" t="s">
        <v>365</v>
      </c>
      <c r="AT162" s="227" t="s">
        <v>423</v>
      </c>
      <c r="AU162" s="227" t="s">
        <v>81</v>
      </c>
      <c r="AY162" s="19" t="s">
        <v>132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19" t="s">
        <v>79</v>
      </c>
      <c r="BK162" s="228">
        <f>ROUND(I162*H162,2)</f>
        <v>0</v>
      </c>
      <c r="BL162" s="19" t="s">
        <v>265</v>
      </c>
      <c r="BM162" s="227" t="s">
        <v>595</v>
      </c>
    </row>
    <row r="163" s="2" customFormat="1" ht="49.05" customHeight="1">
      <c r="A163" s="40"/>
      <c r="B163" s="41"/>
      <c r="C163" s="215" t="s">
        <v>211</v>
      </c>
      <c r="D163" s="215" t="s">
        <v>135</v>
      </c>
      <c r="E163" s="216" t="s">
        <v>596</v>
      </c>
      <c r="F163" s="217" t="s">
        <v>597</v>
      </c>
      <c r="G163" s="218" t="s">
        <v>151</v>
      </c>
      <c r="H163" s="219">
        <v>163.30000000000001</v>
      </c>
      <c r="I163" s="220"/>
      <c r="J163" s="221">
        <f>ROUND(I163*H163,2)</f>
        <v>0</v>
      </c>
      <c r="K163" s="222"/>
      <c r="L163" s="46"/>
      <c r="M163" s="223" t="s">
        <v>19</v>
      </c>
      <c r="N163" s="224" t="s">
        <v>43</v>
      </c>
      <c r="O163" s="86"/>
      <c r="P163" s="225">
        <f>O163*H163</f>
        <v>0</v>
      </c>
      <c r="Q163" s="225">
        <v>1.0000000000000001E-05</v>
      </c>
      <c r="R163" s="225">
        <f>Q163*H163</f>
        <v>0.0016330000000000003</v>
      </c>
      <c r="S163" s="225">
        <v>0</v>
      </c>
      <c r="T163" s="22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27" t="s">
        <v>265</v>
      </c>
      <c r="AT163" s="227" t="s">
        <v>135</v>
      </c>
      <c r="AU163" s="227" t="s">
        <v>81</v>
      </c>
      <c r="AY163" s="19" t="s">
        <v>132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19" t="s">
        <v>79</v>
      </c>
      <c r="BK163" s="228">
        <f>ROUND(I163*H163,2)</f>
        <v>0</v>
      </c>
      <c r="BL163" s="19" t="s">
        <v>265</v>
      </c>
      <c r="BM163" s="227" t="s">
        <v>598</v>
      </c>
    </row>
    <row r="164" s="13" customFormat="1">
      <c r="A164" s="13"/>
      <c r="B164" s="229"/>
      <c r="C164" s="230"/>
      <c r="D164" s="231" t="s">
        <v>141</v>
      </c>
      <c r="E164" s="232" t="s">
        <v>19</v>
      </c>
      <c r="F164" s="233" t="s">
        <v>567</v>
      </c>
      <c r="G164" s="230"/>
      <c r="H164" s="232" t="s">
        <v>19</v>
      </c>
      <c r="I164" s="234"/>
      <c r="J164" s="230"/>
      <c r="K164" s="230"/>
      <c r="L164" s="235"/>
      <c r="M164" s="236"/>
      <c r="N164" s="237"/>
      <c r="O164" s="237"/>
      <c r="P164" s="237"/>
      <c r="Q164" s="237"/>
      <c r="R164" s="237"/>
      <c r="S164" s="237"/>
      <c r="T164" s="238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9" t="s">
        <v>141</v>
      </c>
      <c r="AU164" s="239" t="s">
        <v>81</v>
      </c>
      <c r="AV164" s="13" t="s">
        <v>79</v>
      </c>
      <c r="AW164" s="13" t="s">
        <v>33</v>
      </c>
      <c r="AX164" s="13" t="s">
        <v>72</v>
      </c>
      <c r="AY164" s="239" t="s">
        <v>132</v>
      </c>
    </row>
    <row r="165" s="13" customFormat="1">
      <c r="A165" s="13"/>
      <c r="B165" s="229"/>
      <c r="C165" s="230"/>
      <c r="D165" s="231" t="s">
        <v>141</v>
      </c>
      <c r="E165" s="232" t="s">
        <v>19</v>
      </c>
      <c r="F165" s="233" t="s">
        <v>559</v>
      </c>
      <c r="G165" s="230"/>
      <c r="H165" s="232" t="s">
        <v>19</v>
      </c>
      <c r="I165" s="234"/>
      <c r="J165" s="230"/>
      <c r="K165" s="230"/>
      <c r="L165" s="235"/>
      <c r="M165" s="236"/>
      <c r="N165" s="237"/>
      <c r="O165" s="237"/>
      <c r="P165" s="237"/>
      <c r="Q165" s="237"/>
      <c r="R165" s="237"/>
      <c r="S165" s="237"/>
      <c r="T165" s="23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9" t="s">
        <v>141</v>
      </c>
      <c r="AU165" s="239" t="s">
        <v>81</v>
      </c>
      <c r="AV165" s="13" t="s">
        <v>79</v>
      </c>
      <c r="AW165" s="13" t="s">
        <v>33</v>
      </c>
      <c r="AX165" s="13" t="s">
        <v>72</v>
      </c>
      <c r="AY165" s="239" t="s">
        <v>132</v>
      </c>
    </row>
    <row r="166" s="14" customFormat="1">
      <c r="A166" s="14"/>
      <c r="B166" s="240"/>
      <c r="C166" s="241"/>
      <c r="D166" s="231" t="s">
        <v>141</v>
      </c>
      <c r="E166" s="242" t="s">
        <v>19</v>
      </c>
      <c r="F166" s="243" t="s">
        <v>560</v>
      </c>
      <c r="G166" s="241"/>
      <c r="H166" s="244">
        <v>163.30000000000001</v>
      </c>
      <c r="I166" s="245"/>
      <c r="J166" s="241"/>
      <c r="K166" s="241"/>
      <c r="L166" s="246"/>
      <c r="M166" s="247"/>
      <c r="N166" s="248"/>
      <c r="O166" s="248"/>
      <c r="P166" s="248"/>
      <c r="Q166" s="248"/>
      <c r="R166" s="248"/>
      <c r="S166" s="248"/>
      <c r="T166" s="24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0" t="s">
        <v>141</v>
      </c>
      <c r="AU166" s="250" t="s">
        <v>81</v>
      </c>
      <c r="AV166" s="14" t="s">
        <v>81</v>
      </c>
      <c r="AW166" s="14" t="s">
        <v>33</v>
      </c>
      <c r="AX166" s="14" t="s">
        <v>79</v>
      </c>
      <c r="AY166" s="250" t="s">
        <v>132</v>
      </c>
    </row>
    <row r="167" s="2" customFormat="1" ht="37.8" customHeight="1">
      <c r="A167" s="40"/>
      <c r="B167" s="41"/>
      <c r="C167" s="273" t="s">
        <v>217</v>
      </c>
      <c r="D167" s="273" t="s">
        <v>423</v>
      </c>
      <c r="E167" s="274" t="s">
        <v>599</v>
      </c>
      <c r="F167" s="275" t="s">
        <v>600</v>
      </c>
      <c r="G167" s="276" t="s">
        <v>151</v>
      </c>
      <c r="H167" s="277">
        <v>187.79499999999999</v>
      </c>
      <c r="I167" s="278"/>
      <c r="J167" s="279">
        <f>ROUND(I167*H167,2)</f>
        <v>0</v>
      </c>
      <c r="K167" s="280"/>
      <c r="L167" s="281"/>
      <c r="M167" s="282" t="s">
        <v>19</v>
      </c>
      <c r="N167" s="283" t="s">
        <v>43</v>
      </c>
      <c r="O167" s="86"/>
      <c r="P167" s="225">
        <f>O167*H167</f>
        <v>0</v>
      </c>
      <c r="Q167" s="225">
        <v>0.0025000000000000001</v>
      </c>
      <c r="R167" s="225">
        <f>Q167*H167</f>
        <v>0.4694875</v>
      </c>
      <c r="S167" s="225">
        <v>0</v>
      </c>
      <c r="T167" s="22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27" t="s">
        <v>365</v>
      </c>
      <c r="AT167" s="227" t="s">
        <v>423</v>
      </c>
      <c r="AU167" s="227" t="s">
        <v>81</v>
      </c>
      <c r="AY167" s="19" t="s">
        <v>132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19" t="s">
        <v>79</v>
      </c>
      <c r="BK167" s="228">
        <f>ROUND(I167*H167,2)</f>
        <v>0</v>
      </c>
      <c r="BL167" s="19" t="s">
        <v>265</v>
      </c>
      <c r="BM167" s="227" t="s">
        <v>601</v>
      </c>
    </row>
    <row r="168" s="13" customFormat="1">
      <c r="A168" s="13"/>
      <c r="B168" s="229"/>
      <c r="C168" s="230"/>
      <c r="D168" s="231" t="s">
        <v>141</v>
      </c>
      <c r="E168" s="232" t="s">
        <v>19</v>
      </c>
      <c r="F168" s="233" t="s">
        <v>567</v>
      </c>
      <c r="G168" s="230"/>
      <c r="H168" s="232" t="s">
        <v>19</v>
      </c>
      <c r="I168" s="234"/>
      <c r="J168" s="230"/>
      <c r="K168" s="230"/>
      <c r="L168" s="235"/>
      <c r="M168" s="236"/>
      <c r="N168" s="237"/>
      <c r="O168" s="237"/>
      <c r="P168" s="237"/>
      <c r="Q168" s="237"/>
      <c r="R168" s="237"/>
      <c r="S168" s="237"/>
      <c r="T168" s="238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9" t="s">
        <v>141</v>
      </c>
      <c r="AU168" s="239" t="s">
        <v>81</v>
      </c>
      <c r="AV168" s="13" t="s">
        <v>79</v>
      </c>
      <c r="AW168" s="13" t="s">
        <v>33</v>
      </c>
      <c r="AX168" s="13" t="s">
        <v>72</v>
      </c>
      <c r="AY168" s="239" t="s">
        <v>132</v>
      </c>
    </row>
    <row r="169" s="13" customFormat="1">
      <c r="A169" s="13"/>
      <c r="B169" s="229"/>
      <c r="C169" s="230"/>
      <c r="D169" s="231" t="s">
        <v>141</v>
      </c>
      <c r="E169" s="232" t="s">
        <v>19</v>
      </c>
      <c r="F169" s="233" t="s">
        <v>559</v>
      </c>
      <c r="G169" s="230"/>
      <c r="H169" s="232" t="s">
        <v>19</v>
      </c>
      <c r="I169" s="234"/>
      <c r="J169" s="230"/>
      <c r="K169" s="230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141</v>
      </c>
      <c r="AU169" s="239" t="s">
        <v>81</v>
      </c>
      <c r="AV169" s="13" t="s">
        <v>79</v>
      </c>
      <c r="AW169" s="13" t="s">
        <v>33</v>
      </c>
      <c r="AX169" s="13" t="s">
        <v>72</v>
      </c>
      <c r="AY169" s="239" t="s">
        <v>132</v>
      </c>
    </row>
    <row r="170" s="14" customFormat="1">
      <c r="A170" s="14"/>
      <c r="B170" s="240"/>
      <c r="C170" s="241"/>
      <c r="D170" s="231" t="s">
        <v>141</v>
      </c>
      <c r="E170" s="242" t="s">
        <v>19</v>
      </c>
      <c r="F170" s="243" t="s">
        <v>602</v>
      </c>
      <c r="G170" s="241"/>
      <c r="H170" s="244">
        <v>187.79499999999999</v>
      </c>
      <c r="I170" s="245"/>
      <c r="J170" s="241"/>
      <c r="K170" s="241"/>
      <c r="L170" s="246"/>
      <c r="M170" s="247"/>
      <c r="N170" s="248"/>
      <c r="O170" s="248"/>
      <c r="P170" s="248"/>
      <c r="Q170" s="248"/>
      <c r="R170" s="248"/>
      <c r="S170" s="248"/>
      <c r="T170" s="24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0" t="s">
        <v>141</v>
      </c>
      <c r="AU170" s="250" t="s">
        <v>81</v>
      </c>
      <c r="AV170" s="14" t="s">
        <v>81</v>
      </c>
      <c r="AW170" s="14" t="s">
        <v>33</v>
      </c>
      <c r="AX170" s="14" t="s">
        <v>79</v>
      </c>
      <c r="AY170" s="250" t="s">
        <v>132</v>
      </c>
    </row>
    <row r="171" s="2" customFormat="1" ht="37.8" customHeight="1">
      <c r="A171" s="40"/>
      <c r="B171" s="41"/>
      <c r="C171" s="215" t="s">
        <v>246</v>
      </c>
      <c r="D171" s="215" t="s">
        <v>135</v>
      </c>
      <c r="E171" s="216" t="s">
        <v>603</v>
      </c>
      <c r="F171" s="217" t="s">
        <v>604</v>
      </c>
      <c r="G171" s="218" t="s">
        <v>481</v>
      </c>
      <c r="H171" s="284"/>
      <c r="I171" s="220"/>
      <c r="J171" s="221">
        <f>ROUND(I171*H171,2)</f>
        <v>0</v>
      </c>
      <c r="K171" s="222"/>
      <c r="L171" s="46"/>
      <c r="M171" s="223" t="s">
        <v>19</v>
      </c>
      <c r="N171" s="224" t="s">
        <v>43</v>
      </c>
      <c r="O171" s="86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27" t="s">
        <v>265</v>
      </c>
      <c r="AT171" s="227" t="s">
        <v>135</v>
      </c>
      <c r="AU171" s="227" t="s">
        <v>81</v>
      </c>
      <c r="AY171" s="19" t="s">
        <v>132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19" t="s">
        <v>79</v>
      </c>
      <c r="BK171" s="228">
        <f>ROUND(I171*H171,2)</f>
        <v>0</v>
      </c>
      <c r="BL171" s="19" t="s">
        <v>265</v>
      </c>
      <c r="BM171" s="227" t="s">
        <v>605</v>
      </c>
    </row>
    <row r="172" s="12" customFormat="1" ht="22.8" customHeight="1">
      <c r="A172" s="12"/>
      <c r="B172" s="199"/>
      <c r="C172" s="200"/>
      <c r="D172" s="201" t="s">
        <v>71</v>
      </c>
      <c r="E172" s="213" t="s">
        <v>606</v>
      </c>
      <c r="F172" s="213" t="s">
        <v>607</v>
      </c>
      <c r="G172" s="200"/>
      <c r="H172" s="200"/>
      <c r="I172" s="203"/>
      <c r="J172" s="214">
        <f>BK172</f>
        <v>0</v>
      </c>
      <c r="K172" s="200"/>
      <c r="L172" s="205"/>
      <c r="M172" s="206"/>
      <c r="N172" s="207"/>
      <c r="O172" s="207"/>
      <c r="P172" s="208">
        <f>SUM(P173:P201)</f>
        <v>0</v>
      </c>
      <c r="Q172" s="207"/>
      <c r="R172" s="208">
        <f>SUM(R173:R201)</f>
        <v>8.2521946499999999</v>
      </c>
      <c r="S172" s="207"/>
      <c r="T172" s="209">
        <f>SUM(T173:T201)</f>
        <v>1.4585931000000001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0" t="s">
        <v>81</v>
      </c>
      <c r="AT172" s="211" t="s">
        <v>71</v>
      </c>
      <c r="AU172" s="211" t="s">
        <v>79</v>
      </c>
      <c r="AY172" s="210" t="s">
        <v>132</v>
      </c>
      <c r="BK172" s="212">
        <f>SUM(BK173:BK201)</f>
        <v>0</v>
      </c>
    </row>
    <row r="173" s="2" customFormat="1" ht="37.8" customHeight="1">
      <c r="A173" s="40"/>
      <c r="B173" s="41"/>
      <c r="C173" s="215" t="s">
        <v>8</v>
      </c>
      <c r="D173" s="215" t="s">
        <v>135</v>
      </c>
      <c r="E173" s="216" t="s">
        <v>608</v>
      </c>
      <c r="F173" s="217" t="s">
        <v>609</v>
      </c>
      <c r="G173" s="218" t="s">
        <v>146</v>
      </c>
      <c r="H173" s="219">
        <v>8.8710000000000004</v>
      </c>
      <c r="I173" s="220"/>
      <c r="J173" s="221">
        <f>ROUND(I173*H173,2)</f>
        <v>0</v>
      </c>
      <c r="K173" s="222"/>
      <c r="L173" s="46"/>
      <c r="M173" s="223" t="s">
        <v>19</v>
      </c>
      <c r="N173" s="224" t="s">
        <v>43</v>
      </c>
      <c r="O173" s="86"/>
      <c r="P173" s="225">
        <f>O173*H173</f>
        <v>0</v>
      </c>
      <c r="Q173" s="225">
        <v>0.00108</v>
      </c>
      <c r="R173" s="225">
        <f>Q173*H173</f>
        <v>0.0095806800000000011</v>
      </c>
      <c r="S173" s="225">
        <v>0</v>
      </c>
      <c r="T173" s="22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27" t="s">
        <v>265</v>
      </c>
      <c r="AT173" s="227" t="s">
        <v>135</v>
      </c>
      <c r="AU173" s="227" t="s">
        <v>81</v>
      </c>
      <c r="AY173" s="19" t="s">
        <v>132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19" t="s">
        <v>79</v>
      </c>
      <c r="BK173" s="228">
        <f>ROUND(I173*H173,2)</f>
        <v>0</v>
      </c>
      <c r="BL173" s="19" t="s">
        <v>265</v>
      </c>
      <c r="BM173" s="227" t="s">
        <v>610</v>
      </c>
    </row>
    <row r="174" s="14" customFormat="1">
      <c r="A174" s="14"/>
      <c r="B174" s="240"/>
      <c r="C174" s="241"/>
      <c r="D174" s="231" t="s">
        <v>141</v>
      </c>
      <c r="E174" s="242" t="s">
        <v>19</v>
      </c>
      <c r="F174" s="243" t="s">
        <v>611</v>
      </c>
      <c r="G174" s="241"/>
      <c r="H174" s="244">
        <v>1.2729999999999999</v>
      </c>
      <c r="I174" s="245"/>
      <c r="J174" s="241"/>
      <c r="K174" s="241"/>
      <c r="L174" s="246"/>
      <c r="M174" s="247"/>
      <c r="N174" s="248"/>
      <c r="O174" s="248"/>
      <c r="P174" s="248"/>
      <c r="Q174" s="248"/>
      <c r="R174" s="248"/>
      <c r="S174" s="248"/>
      <c r="T174" s="249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0" t="s">
        <v>141</v>
      </c>
      <c r="AU174" s="250" t="s">
        <v>81</v>
      </c>
      <c r="AV174" s="14" t="s">
        <v>81</v>
      </c>
      <c r="AW174" s="14" t="s">
        <v>33</v>
      </c>
      <c r="AX174" s="14" t="s">
        <v>72</v>
      </c>
      <c r="AY174" s="250" t="s">
        <v>132</v>
      </c>
    </row>
    <row r="175" s="14" customFormat="1">
      <c r="A175" s="14"/>
      <c r="B175" s="240"/>
      <c r="C175" s="241"/>
      <c r="D175" s="231" t="s">
        <v>141</v>
      </c>
      <c r="E175" s="242" t="s">
        <v>19</v>
      </c>
      <c r="F175" s="243" t="s">
        <v>612</v>
      </c>
      <c r="G175" s="241"/>
      <c r="H175" s="244">
        <v>7.5979999999999999</v>
      </c>
      <c r="I175" s="245"/>
      <c r="J175" s="241"/>
      <c r="K175" s="241"/>
      <c r="L175" s="246"/>
      <c r="M175" s="247"/>
      <c r="N175" s="248"/>
      <c r="O175" s="248"/>
      <c r="P175" s="248"/>
      <c r="Q175" s="248"/>
      <c r="R175" s="248"/>
      <c r="S175" s="248"/>
      <c r="T175" s="24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0" t="s">
        <v>141</v>
      </c>
      <c r="AU175" s="250" t="s">
        <v>81</v>
      </c>
      <c r="AV175" s="14" t="s">
        <v>81</v>
      </c>
      <c r="AW175" s="14" t="s">
        <v>33</v>
      </c>
      <c r="AX175" s="14" t="s">
        <v>72</v>
      </c>
      <c r="AY175" s="250" t="s">
        <v>132</v>
      </c>
    </row>
    <row r="176" s="15" customFormat="1">
      <c r="A176" s="15"/>
      <c r="B176" s="251"/>
      <c r="C176" s="252"/>
      <c r="D176" s="231" t="s">
        <v>141</v>
      </c>
      <c r="E176" s="253" t="s">
        <v>19</v>
      </c>
      <c r="F176" s="254" t="s">
        <v>166</v>
      </c>
      <c r="G176" s="252"/>
      <c r="H176" s="255">
        <v>8.8710000000000004</v>
      </c>
      <c r="I176" s="256"/>
      <c r="J176" s="252"/>
      <c r="K176" s="252"/>
      <c r="L176" s="257"/>
      <c r="M176" s="258"/>
      <c r="N176" s="259"/>
      <c r="O176" s="259"/>
      <c r="P176" s="259"/>
      <c r="Q176" s="259"/>
      <c r="R176" s="259"/>
      <c r="S176" s="259"/>
      <c r="T176" s="26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1" t="s">
        <v>141</v>
      </c>
      <c r="AU176" s="261" t="s">
        <v>81</v>
      </c>
      <c r="AV176" s="15" t="s">
        <v>139</v>
      </c>
      <c r="AW176" s="15" t="s">
        <v>33</v>
      </c>
      <c r="AX176" s="15" t="s">
        <v>79</v>
      </c>
      <c r="AY176" s="261" t="s">
        <v>132</v>
      </c>
    </row>
    <row r="177" s="2" customFormat="1" ht="62.7" customHeight="1">
      <c r="A177" s="40"/>
      <c r="B177" s="41"/>
      <c r="C177" s="215" t="s">
        <v>265</v>
      </c>
      <c r="D177" s="215" t="s">
        <v>135</v>
      </c>
      <c r="E177" s="216" t="s">
        <v>613</v>
      </c>
      <c r="F177" s="217" t="s">
        <v>614</v>
      </c>
      <c r="G177" s="218" t="s">
        <v>189</v>
      </c>
      <c r="H177" s="219">
        <v>15</v>
      </c>
      <c r="I177" s="220"/>
      <c r="J177" s="221">
        <f>ROUND(I177*H177,2)</f>
        <v>0</v>
      </c>
      <c r="K177" s="222"/>
      <c r="L177" s="46"/>
      <c r="M177" s="223" t="s">
        <v>19</v>
      </c>
      <c r="N177" s="224" t="s">
        <v>43</v>
      </c>
      <c r="O177" s="86"/>
      <c r="P177" s="225">
        <f>O177*H177</f>
        <v>0</v>
      </c>
      <c r="Q177" s="225">
        <v>0.013270000000000001</v>
      </c>
      <c r="R177" s="225">
        <f>Q177*H177</f>
        <v>0.19905000000000001</v>
      </c>
      <c r="S177" s="225">
        <v>0.013979999999999999</v>
      </c>
      <c r="T177" s="226">
        <f>S177*H177</f>
        <v>0.2097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27" t="s">
        <v>265</v>
      </c>
      <c r="AT177" s="227" t="s">
        <v>135</v>
      </c>
      <c r="AU177" s="227" t="s">
        <v>81</v>
      </c>
      <c r="AY177" s="19" t="s">
        <v>132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19" t="s">
        <v>79</v>
      </c>
      <c r="BK177" s="228">
        <f>ROUND(I177*H177,2)</f>
        <v>0</v>
      </c>
      <c r="BL177" s="19" t="s">
        <v>265</v>
      </c>
      <c r="BM177" s="227" t="s">
        <v>615</v>
      </c>
    </row>
    <row r="178" s="13" customFormat="1">
      <c r="A178" s="13"/>
      <c r="B178" s="229"/>
      <c r="C178" s="230"/>
      <c r="D178" s="231" t="s">
        <v>141</v>
      </c>
      <c r="E178" s="232" t="s">
        <v>19</v>
      </c>
      <c r="F178" s="233" t="s">
        <v>616</v>
      </c>
      <c r="G178" s="230"/>
      <c r="H178" s="232" t="s">
        <v>19</v>
      </c>
      <c r="I178" s="234"/>
      <c r="J178" s="230"/>
      <c r="K178" s="230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141</v>
      </c>
      <c r="AU178" s="239" t="s">
        <v>81</v>
      </c>
      <c r="AV178" s="13" t="s">
        <v>79</v>
      </c>
      <c r="AW178" s="13" t="s">
        <v>33</v>
      </c>
      <c r="AX178" s="13" t="s">
        <v>72</v>
      </c>
      <c r="AY178" s="239" t="s">
        <v>132</v>
      </c>
    </row>
    <row r="179" s="14" customFormat="1">
      <c r="A179" s="14"/>
      <c r="B179" s="240"/>
      <c r="C179" s="241"/>
      <c r="D179" s="231" t="s">
        <v>141</v>
      </c>
      <c r="E179" s="242" t="s">
        <v>19</v>
      </c>
      <c r="F179" s="243" t="s">
        <v>617</v>
      </c>
      <c r="G179" s="241"/>
      <c r="H179" s="244">
        <v>15</v>
      </c>
      <c r="I179" s="245"/>
      <c r="J179" s="241"/>
      <c r="K179" s="241"/>
      <c r="L179" s="246"/>
      <c r="M179" s="247"/>
      <c r="N179" s="248"/>
      <c r="O179" s="248"/>
      <c r="P179" s="248"/>
      <c r="Q179" s="248"/>
      <c r="R179" s="248"/>
      <c r="S179" s="248"/>
      <c r="T179" s="24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0" t="s">
        <v>141</v>
      </c>
      <c r="AU179" s="250" t="s">
        <v>81</v>
      </c>
      <c r="AV179" s="14" t="s">
        <v>81</v>
      </c>
      <c r="AW179" s="14" t="s">
        <v>33</v>
      </c>
      <c r="AX179" s="14" t="s">
        <v>79</v>
      </c>
      <c r="AY179" s="250" t="s">
        <v>132</v>
      </c>
    </row>
    <row r="180" s="2" customFormat="1" ht="14.4" customHeight="1">
      <c r="A180" s="40"/>
      <c r="B180" s="41"/>
      <c r="C180" s="273" t="s">
        <v>274</v>
      </c>
      <c r="D180" s="273" t="s">
        <v>423</v>
      </c>
      <c r="E180" s="274" t="s">
        <v>618</v>
      </c>
      <c r="F180" s="275" t="s">
        <v>619</v>
      </c>
      <c r="G180" s="276" t="s">
        <v>146</v>
      </c>
      <c r="H180" s="277">
        <v>0.90200000000000002</v>
      </c>
      <c r="I180" s="278"/>
      <c r="J180" s="279">
        <f>ROUND(I180*H180,2)</f>
        <v>0</v>
      </c>
      <c r="K180" s="280"/>
      <c r="L180" s="281"/>
      <c r="M180" s="282" t="s">
        <v>19</v>
      </c>
      <c r="N180" s="283" t="s">
        <v>43</v>
      </c>
      <c r="O180" s="86"/>
      <c r="P180" s="225">
        <f>O180*H180</f>
        <v>0</v>
      </c>
      <c r="Q180" s="225">
        <v>0.55000000000000004</v>
      </c>
      <c r="R180" s="225">
        <f>Q180*H180</f>
        <v>0.49610000000000004</v>
      </c>
      <c r="S180" s="225">
        <v>0</v>
      </c>
      <c r="T180" s="22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27" t="s">
        <v>365</v>
      </c>
      <c r="AT180" s="227" t="s">
        <v>423</v>
      </c>
      <c r="AU180" s="227" t="s">
        <v>81</v>
      </c>
      <c r="AY180" s="19" t="s">
        <v>132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19" t="s">
        <v>79</v>
      </c>
      <c r="BK180" s="228">
        <f>ROUND(I180*H180,2)</f>
        <v>0</v>
      </c>
      <c r="BL180" s="19" t="s">
        <v>265</v>
      </c>
      <c r="BM180" s="227" t="s">
        <v>620</v>
      </c>
    </row>
    <row r="181" s="14" customFormat="1">
      <c r="A181" s="14"/>
      <c r="B181" s="240"/>
      <c r="C181" s="241"/>
      <c r="D181" s="231" t="s">
        <v>141</v>
      </c>
      <c r="E181" s="242" t="s">
        <v>19</v>
      </c>
      <c r="F181" s="243" t="s">
        <v>621</v>
      </c>
      <c r="G181" s="241"/>
      <c r="H181" s="244">
        <v>0.79200000000000004</v>
      </c>
      <c r="I181" s="245"/>
      <c r="J181" s="241"/>
      <c r="K181" s="241"/>
      <c r="L181" s="246"/>
      <c r="M181" s="247"/>
      <c r="N181" s="248"/>
      <c r="O181" s="248"/>
      <c r="P181" s="248"/>
      <c r="Q181" s="248"/>
      <c r="R181" s="248"/>
      <c r="S181" s="248"/>
      <c r="T181" s="24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0" t="s">
        <v>141</v>
      </c>
      <c r="AU181" s="250" t="s">
        <v>81</v>
      </c>
      <c r="AV181" s="14" t="s">
        <v>81</v>
      </c>
      <c r="AW181" s="14" t="s">
        <v>33</v>
      </c>
      <c r="AX181" s="14" t="s">
        <v>72</v>
      </c>
      <c r="AY181" s="250" t="s">
        <v>132</v>
      </c>
    </row>
    <row r="182" s="14" customFormat="1">
      <c r="A182" s="14"/>
      <c r="B182" s="240"/>
      <c r="C182" s="241"/>
      <c r="D182" s="231" t="s">
        <v>141</v>
      </c>
      <c r="E182" s="242" t="s">
        <v>19</v>
      </c>
      <c r="F182" s="243" t="s">
        <v>622</v>
      </c>
      <c r="G182" s="241"/>
      <c r="H182" s="244">
        <v>0.11</v>
      </c>
      <c r="I182" s="245"/>
      <c r="J182" s="241"/>
      <c r="K182" s="241"/>
      <c r="L182" s="246"/>
      <c r="M182" s="247"/>
      <c r="N182" s="248"/>
      <c r="O182" s="248"/>
      <c r="P182" s="248"/>
      <c r="Q182" s="248"/>
      <c r="R182" s="248"/>
      <c r="S182" s="248"/>
      <c r="T182" s="24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50" t="s">
        <v>141</v>
      </c>
      <c r="AU182" s="250" t="s">
        <v>81</v>
      </c>
      <c r="AV182" s="14" t="s">
        <v>81</v>
      </c>
      <c r="AW182" s="14" t="s">
        <v>33</v>
      </c>
      <c r="AX182" s="14" t="s">
        <v>72</v>
      </c>
      <c r="AY182" s="250" t="s">
        <v>132</v>
      </c>
    </row>
    <row r="183" s="15" customFormat="1">
      <c r="A183" s="15"/>
      <c r="B183" s="251"/>
      <c r="C183" s="252"/>
      <c r="D183" s="231" t="s">
        <v>141</v>
      </c>
      <c r="E183" s="253" t="s">
        <v>19</v>
      </c>
      <c r="F183" s="254" t="s">
        <v>166</v>
      </c>
      <c r="G183" s="252"/>
      <c r="H183" s="255">
        <v>0.90200000000000002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1" t="s">
        <v>141</v>
      </c>
      <c r="AU183" s="261" t="s">
        <v>81</v>
      </c>
      <c r="AV183" s="15" t="s">
        <v>139</v>
      </c>
      <c r="AW183" s="15" t="s">
        <v>33</v>
      </c>
      <c r="AX183" s="15" t="s">
        <v>79</v>
      </c>
      <c r="AY183" s="261" t="s">
        <v>132</v>
      </c>
    </row>
    <row r="184" s="2" customFormat="1" ht="14.4" customHeight="1">
      <c r="A184" s="40"/>
      <c r="B184" s="41"/>
      <c r="C184" s="273" t="s">
        <v>278</v>
      </c>
      <c r="D184" s="273" t="s">
        <v>423</v>
      </c>
      <c r="E184" s="274" t="s">
        <v>623</v>
      </c>
      <c r="F184" s="275" t="s">
        <v>624</v>
      </c>
      <c r="G184" s="276" t="s">
        <v>146</v>
      </c>
      <c r="H184" s="277">
        <v>0.371</v>
      </c>
      <c r="I184" s="278"/>
      <c r="J184" s="279">
        <f>ROUND(I184*H184,2)</f>
        <v>0</v>
      </c>
      <c r="K184" s="280"/>
      <c r="L184" s="281"/>
      <c r="M184" s="282" t="s">
        <v>19</v>
      </c>
      <c r="N184" s="283" t="s">
        <v>43</v>
      </c>
      <c r="O184" s="86"/>
      <c r="P184" s="225">
        <f>O184*H184</f>
        <v>0</v>
      </c>
      <c r="Q184" s="225">
        <v>0.55000000000000004</v>
      </c>
      <c r="R184" s="225">
        <f>Q184*H184</f>
        <v>0.20405000000000001</v>
      </c>
      <c r="S184" s="225">
        <v>0</v>
      </c>
      <c r="T184" s="22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27" t="s">
        <v>365</v>
      </c>
      <c r="AT184" s="227" t="s">
        <v>423</v>
      </c>
      <c r="AU184" s="227" t="s">
        <v>81</v>
      </c>
      <c r="AY184" s="19" t="s">
        <v>132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19" t="s">
        <v>79</v>
      </c>
      <c r="BK184" s="228">
        <f>ROUND(I184*H184,2)</f>
        <v>0</v>
      </c>
      <c r="BL184" s="19" t="s">
        <v>265</v>
      </c>
      <c r="BM184" s="227" t="s">
        <v>625</v>
      </c>
    </row>
    <row r="185" s="14" customFormat="1">
      <c r="A185" s="14"/>
      <c r="B185" s="240"/>
      <c r="C185" s="241"/>
      <c r="D185" s="231" t="s">
        <v>141</v>
      </c>
      <c r="E185" s="242" t="s">
        <v>19</v>
      </c>
      <c r="F185" s="243" t="s">
        <v>626</v>
      </c>
      <c r="G185" s="241"/>
      <c r="H185" s="244">
        <v>0.371</v>
      </c>
      <c r="I185" s="245"/>
      <c r="J185" s="241"/>
      <c r="K185" s="241"/>
      <c r="L185" s="246"/>
      <c r="M185" s="247"/>
      <c r="N185" s="248"/>
      <c r="O185" s="248"/>
      <c r="P185" s="248"/>
      <c r="Q185" s="248"/>
      <c r="R185" s="248"/>
      <c r="S185" s="248"/>
      <c r="T185" s="24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0" t="s">
        <v>141</v>
      </c>
      <c r="AU185" s="250" t="s">
        <v>81</v>
      </c>
      <c r="AV185" s="14" t="s">
        <v>81</v>
      </c>
      <c r="AW185" s="14" t="s">
        <v>33</v>
      </c>
      <c r="AX185" s="14" t="s">
        <v>79</v>
      </c>
      <c r="AY185" s="250" t="s">
        <v>132</v>
      </c>
    </row>
    <row r="186" s="2" customFormat="1" ht="24.15" customHeight="1">
      <c r="A186" s="40"/>
      <c r="B186" s="41"/>
      <c r="C186" s="215" t="s">
        <v>283</v>
      </c>
      <c r="D186" s="215" t="s">
        <v>135</v>
      </c>
      <c r="E186" s="216" t="s">
        <v>627</v>
      </c>
      <c r="F186" s="217" t="s">
        <v>628</v>
      </c>
      <c r="G186" s="218" t="s">
        <v>189</v>
      </c>
      <c r="H186" s="219">
        <v>106.47</v>
      </c>
      <c r="I186" s="220"/>
      <c r="J186" s="221">
        <f>ROUND(I186*H186,2)</f>
        <v>0</v>
      </c>
      <c r="K186" s="222"/>
      <c r="L186" s="46"/>
      <c r="M186" s="223" t="s">
        <v>19</v>
      </c>
      <c r="N186" s="224" t="s">
        <v>43</v>
      </c>
      <c r="O186" s="86"/>
      <c r="P186" s="225">
        <f>O186*H186</f>
        <v>0</v>
      </c>
      <c r="Q186" s="225">
        <v>0</v>
      </c>
      <c r="R186" s="225">
        <f>Q186*H186</f>
        <v>0</v>
      </c>
      <c r="S186" s="225">
        <v>0.011730000000000001</v>
      </c>
      <c r="T186" s="226">
        <f>S186*H186</f>
        <v>1.2488931000000001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27" t="s">
        <v>265</v>
      </c>
      <c r="AT186" s="227" t="s">
        <v>135</v>
      </c>
      <c r="AU186" s="227" t="s">
        <v>81</v>
      </c>
      <c r="AY186" s="19" t="s">
        <v>132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19" t="s">
        <v>79</v>
      </c>
      <c r="BK186" s="228">
        <f>ROUND(I186*H186,2)</f>
        <v>0</v>
      </c>
      <c r="BL186" s="19" t="s">
        <v>265</v>
      </c>
      <c r="BM186" s="227" t="s">
        <v>629</v>
      </c>
    </row>
    <row r="187" s="13" customFormat="1">
      <c r="A187" s="13"/>
      <c r="B187" s="229"/>
      <c r="C187" s="230"/>
      <c r="D187" s="231" t="s">
        <v>141</v>
      </c>
      <c r="E187" s="232" t="s">
        <v>19</v>
      </c>
      <c r="F187" s="233" t="s">
        <v>574</v>
      </c>
      <c r="G187" s="230"/>
      <c r="H187" s="232" t="s">
        <v>19</v>
      </c>
      <c r="I187" s="234"/>
      <c r="J187" s="230"/>
      <c r="K187" s="230"/>
      <c r="L187" s="235"/>
      <c r="M187" s="236"/>
      <c r="N187" s="237"/>
      <c r="O187" s="237"/>
      <c r="P187" s="237"/>
      <c r="Q187" s="237"/>
      <c r="R187" s="237"/>
      <c r="S187" s="237"/>
      <c r="T187" s="23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9" t="s">
        <v>141</v>
      </c>
      <c r="AU187" s="239" t="s">
        <v>81</v>
      </c>
      <c r="AV187" s="13" t="s">
        <v>79</v>
      </c>
      <c r="AW187" s="13" t="s">
        <v>33</v>
      </c>
      <c r="AX187" s="13" t="s">
        <v>72</v>
      </c>
      <c r="AY187" s="239" t="s">
        <v>132</v>
      </c>
    </row>
    <row r="188" s="14" customFormat="1">
      <c r="A188" s="14"/>
      <c r="B188" s="240"/>
      <c r="C188" s="241"/>
      <c r="D188" s="231" t="s">
        <v>141</v>
      </c>
      <c r="E188" s="242" t="s">
        <v>19</v>
      </c>
      <c r="F188" s="243" t="s">
        <v>553</v>
      </c>
      <c r="G188" s="241"/>
      <c r="H188" s="244">
        <v>58.049999999999997</v>
      </c>
      <c r="I188" s="245"/>
      <c r="J188" s="241"/>
      <c r="K188" s="241"/>
      <c r="L188" s="246"/>
      <c r="M188" s="247"/>
      <c r="N188" s="248"/>
      <c r="O188" s="248"/>
      <c r="P188" s="248"/>
      <c r="Q188" s="248"/>
      <c r="R188" s="248"/>
      <c r="S188" s="248"/>
      <c r="T188" s="24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0" t="s">
        <v>141</v>
      </c>
      <c r="AU188" s="250" t="s">
        <v>81</v>
      </c>
      <c r="AV188" s="14" t="s">
        <v>81</v>
      </c>
      <c r="AW188" s="14" t="s">
        <v>33</v>
      </c>
      <c r="AX188" s="14" t="s">
        <v>72</v>
      </c>
      <c r="AY188" s="250" t="s">
        <v>132</v>
      </c>
    </row>
    <row r="189" s="14" customFormat="1">
      <c r="A189" s="14"/>
      <c r="B189" s="240"/>
      <c r="C189" s="241"/>
      <c r="D189" s="231" t="s">
        <v>141</v>
      </c>
      <c r="E189" s="242" t="s">
        <v>19</v>
      </c>
      <c r="F189" s="243" t="s">
        <v>554</v>
      </c>
      <c r="G189" s="241"/>
      <c r="H189" s="244">
        <v>48.420000000000002</v>
      </c>
      <c r="I189" s="245"/>
      <c r="J189" s="241"/>
      <c r="K189" s="241"/>
      <c r="L189" s="246"/>
      <c r="M189" s="247"/>
      <c r="N189" s="248"/>
      <c r="O189" s="248"/>
      <c r="P189" s="248"/>
      <c r="Q189" s="248"/>
      <c r="R189" s="248"/>
      <c r="S189" s="248"/>
      <c r="T189" s="24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0" t="s">
        <v>141</v>
      </c>
      <c r="AU189" s="250" t="s">
        <v>81</v>
      </c>
      <c r="AV189" s="14" t="s">
        <v>81</v>
      </c>
      <c r="AW189" s="14" t="s">
        <v>33</v>
      </c>
      <c r="AX189" s="14" t="s">
        <v>72</v>
      </c>
      <c r="AY189" s="250" t="s">
        <v>132</v>
      </c>
    </row>
    <row r="190" s="15" customFormat="1">
      <c r="A190" s="15"/>
      <c r="B190" s="251"/>
      <c r="C190" s="252"/>
      <c r="D190" s="231" t="s">
        <v>141</v>
      </c>
      <c r="E190" s="253" t="s">
        <v>19</v>
      </c>
      <c r="F190" s="254" t="s">
        <v>166</v>
      </c>
      <c r="G190" s="252"/>
      <c r="H190" s="255">
        <v>106.47</v>
      </c>
      <c r="I190" s="256"/>
      <c r="J190" s="252"/>
      <c r="K190" s="252"/>
      <c r="L190" s="257"/>
      <c r="M190" s="258"/>
      <c r="N190" s="259"/>
      <c r="O190" s="259"/>
      <c r="P190" s="259"/>
      <c r="Q190" s="259"/>
      <c r="R190" s="259"/>
      <c r="S190" s="259"/>
      <c r="T190" s="26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1" t="s">
        <v>141</v>
      </c>
      <c r="AU190" s="261" t="s">
        <v>81</v>
      </c>
      <c r="AV190" s="15" t="s">
        <v>139</v>
      </c>
      <c r="AW190" s="15" t="s">
        <v>33</v>
      </c>
      <c r="AX190" s="15" t="s">
        <v>79</v>
      </c>
      <c r="AY190" s="261" t="s">
        <v>132</v>
      </c>
    </row>
    <row r="191" s="2" customFormat="1" ht="37.8" customHeight="1">
      <c r="A191" s="40"/>
      <c r="B191" s="41"/>
      <c r="C191" s="215" t="s">
        <v>287</v>
      </c>
      <c r="D191" s="215" t="s">
        <v>135</v>
      </c>
      <c r="E191" s="216" t="s">
        <v>630</v>
      </c>
      <c r="F191" s="217" t="s">
        <v>631</v>
      </c>
      <c r="G191" s="218" t="s">
        <v>151</v>
      </c>
      <c r="H191" s="219">
        <v>106.47</v>
      </c>
      <c r="I191" s="220"/>
      <c r="J191" s="221">
        <f>ROUND(I191*H191,2)</f>
        <v>0</v>
      </c>
      <c r="K191" s="222"/>
      <c r="L191" s="46"/>
      <c r="M191" s="223" t="s">
        <v>19</v>
      </c>
      <c r="N191" s="224" t="s">
        <v>43</v>
      </c>
      <c r="O191" s="86"/>
      <c r="P191" s="225">
        <f>O191*H191</f>
        <v>0</v>
      </c>
      <c r="Q191" s="225">
        <v>0.019130000000000001</v>
      </c>
      <c r="R191" s="225">
        <f>Q191*H191</f>
        <v>2.0367711000000002</v>
      </c>
      <c r="S191" s="225">
        <v>0</v>
      </c>
      <c r="T191" s="22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27" t="s">
        <v>265</v>
      </c>
      <c r="AT191" s="227" t="s">
        <v>135</v>
      </c>
      <c r="AU191" s="227" t="s">
        <v>81</v>
      </c>
      <c r="AY191" s="19" t="s">
        <v>132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19" t="s">
        <v>79</v>
      </c>
      <c r="BK191" s="228">
        <f>ROUND(I191*H191,2)</f>
        <v>0</v>
      </c>
      <c r="BL191" s="19" t="s">
        <v>265</v>
      </c>
      <c r="BM191" s="227" t="s">
        <v>632</v>
      </c>
    </row>
    <row r="192" s="13" customFormat="1">
      <c r="A192" s="13"/>
      <c r="B192" s="229"/>
      <c r="C192" s="230"/>
      <c r="D192" s="231" t="s">
        <v>141</v>
      </c>
      <c r="E192" s="232" t="s">
        <v>19</v>
      </c>
      <c r="F192" s="233" t="s">
        <v>574</v>
      </c>
      <c r="G192" s="230"/>
      <c r="H192" s="232" t="s">
        <v>19</v>
      </c>
      <c r="I192" s="234"/>
      <c r="J192" s="230"/>
      <c r="K192" s="230"/>
      <c r="L192" s="235"/>
      <c r="M192" s="236"/>
      <c r="N192" s="237"/>
      <c r="O192" s="237"/>
      <c r="P192" s="237"/>
      <c r="Q192" s="237"/>
      <c r="R192" s="237"/>
      <c r="S192" s="237"/>
      <c r="T192" s="23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9" t="s">
        <v>141</v>
      </c>
      <c r="AU192" s="239" t="s">
        <v>81</v>
      </c>
      <c r="AV192" s="13" t="s">
        <v>79</v>
      </c>
      <c r="AW192" s="13" t="s">
        <v>33</v>
      </c>
      <c r="AX192" s="13" t="s">
        <v>72</v>
      </c>
      <c r="AY192" s="239" t="s">
        <v>132</v>
      </c>
    </row>
    <row r="193" s="14" customFormat="1">
      <c r="A193" s="14"/>
      <c r="B193" s="240"/>
      <c r="C193" s="241"/>
      <c r="D193" s="231" t="s">
        <v>141</v>
      </c>
      <c r="E193" s="242" t="s">
        <v>19</v>
      </c>
      <c r="F193" s="243" t="s">
        <v>553</v>
      </c>
      <c r="G193" s="241"/>
      <c r="H193" s="244">
        <v>58.049999999999997</v>
      </c>
      <c r="I193" s="245"/>
      <c r="J193" s="241"/>
      <c r="K193" s="241"/>
      <c r="L193" s="246"/>
      <c r="M193" s="247"/>
      <c r="N193" s="248"/>
      <c r="O193" s="248"/>
      <c r="P193" s="248"/>
      <c r="Q193" s="248"/>
      <c r="R193" s="248"/>
      <c r="S193" s="248"/>
      <c r="T193" s="249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50" t="s">
        <v>141</v>
      </c>
      <c r="AU193" s="250" t="s">
        <v>81</v>
      </c>
      <c r="AV193" s="14" t="s">
        <v>81</v>
      </c>
      <c r="AW193" s="14" t="s">
        <v>33</v>
      </c>
      <c r="AX193" s="14" t="s">
        <v>72</v>
      </c>
      <c r="AY193" s="250" t="s">
        <v>132</v>
      </c>
    </row>
    <row r="194" s="14" customFormat="1">
      <c r="A194" s="14"/>
      <c r="B194" s="240"/>
      <c r="C194" s="241"/>
      <c r="D194" s="231" t="s">
        <v>141</v>
      </c>
      <c r="E194" s="242" t="s">
        <v>19</v>
      </c>
      <c r="F194" s="243" t="s">
        <v>554</v>
      </c>
      <c r="G194" s="241"/>
      <c r="H194" s="244">
        <v>48.420000000000002</v>
      </c>
      <c r="I194" s="245"/>
      <c r="J194" s="241"/>
      <c r="K194" s="241"/>
      <c r="L194" s="246"/>
      <c r="M194" s="247"/>
      <c r="N194" s="248"/>
      <c r="O194" s="248"/>
      <c r="P194" s="248"/>
      <c r="Q194" s="248"/>
      <c r="R194" s="248"/>
      <c r="S194" s="248"/>
      <c r="T194" s="24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0" t="s">
        <v>141</v>
      </c>
      <c r="AU194" s="250" t="s">
        <v>81</v>
      </c>
      <c r="AV194" s="14" t="s">
        <v>81</v>
      </c>
      <c r="AW194" s="14" t="s">
        <v>33</v>
      </c>
      <c r="AX194" s="14" t="s">
        <v>72</v>
      </c>
      <c r="AY194" s="250" t="s">
        <v>132</v>
      </c>
    </row>
    <row r="195" s="15" customFormat="1">
      <c r="A195" s="15"/>
      <c r="B195" s="251"/>
      <c r="C195" s="252"/>
      <c r="D195" s="231" t="s">
        <v>141</v>
      </c>
      <c r="E195" s="253" t="s">
        <v>19</v>
      </c>
      <c r="F195" s="254" t="s">
        <v>166</v>
      </c>
      <c r="G195" s="252"/>
      <c r="H195" s="255">
        <v>106.47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61" t="s">
        <v>141</v>
      </c>
      <c r="AU195" s="261" t="s">
        <v>81</v>
      </c>
      <c r="AV195" s="15" t="s">
        <v>139</v>
      </c>
      <c r="AW195" s="15" t="s">
        <v>33</v>
      </c>
      <c r="AX195" s="15" t="s">
        <v>79</v>
      </c>
      <c r="AY195" s="261" t="s">
        <v>132</v>
      </c>
    </row>
    <row r="196" s="2" customFormat="1" ht="37.8" customHeight="1">
      <c r="A196" s="40"/>
      <c r="B196" s="41"/>
      <c r="C196" s="215" t="s">
        <v>7</v>
      </c>
      <c r="D196" s="215" t="s">
        <v>135</v>
      </c>
      <c r="E196" s="216" t="s">
        <v>633</v>
      </c>
      <c r="F196" s="217" t="s">
        <v>634</v>
      </c>
      <c r="G196" s="218" t="s">
        <v>151</v>
      </c>
      <c r="H196" s="219">
        <v>277.399</v>
      </c>
      <c r="I196" s="220"/>
      <c r="J196" s="221">
        <f>ROUND(I196*H196,2)</f>
        <v>0</v>
      </c>
      <c r="K196" s="222"/>
      <c r="L196" s="46"/>
      <c r="M196" s="223" t="s">
        <v>19</v>
      </c>
      <c r="N196" s="224" t="s">
        <v>43</v>
      </c>
      <c r="O196" s="86"/>
      <c r="P196" s="225">
        <f>O196*H196</f>
        <v>0</v>
      </c>
      <c r="Q196" s="225">
        <v>0.019130000000000001</v>
      </c>
      <c r="R196" s="225">
        <f>Q196*H196</f>
        <v>5.3066428700000001</v>
      </c>
      <c r="S196" s="225">
        <v>0</v>
      </c>
      <c r="T196" s="22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27" t="s">
        <v>265</v>
      </c>
      <c r="AT196" s="227" t="s">
        <v>135</v>
      </c>
      <c r="AU196" s="227" t="s">
        <v>81</v>
      </c>
      <c r="AY196" s="19" t="s">
        <v>132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19" t="s">
        <v>79</v>
      </c>
      <c r="BK196" s="228">
        <f>ROUND(I196*H196,2)</f>
        <v>0</v>
      </c>
      <c r="BL196" s="19" t="s">
        <v>265</v>
      </c>
      <c r="BM196" s="227" t="s">
        <v>635</v>
      </c>
    </row>
    <row r="197" s="13" customFormat="1">
      <c r="A197" s="13"/>
      <c r="B197" s="229"/>
      <c r="C197" s="230"/>
      <c r="D197" s="231" t="s">
        <v>141</v>
      </c>
      <c r="E197" s="232" t="s">
        <v>19</v>
      </c>
      <c r="F197" s="233" t="s">
        <v>636</v>
      </c>
      <c r="G197" s="230"/>
      <c r="H197" s="232" t="s">
        <v>19</v>
      </c>
      <c r="I197" s="234"/>
      <c r="J197" s="230"/>
      <c r="K197" s="230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141</v>
      </c>
      <c r="AU197" s="239" t="s">
        <v>81</v>
      </c>
      <c r="AV197" s="13" t="s">
        <v>79</v>
      </c>
      <c r="AW197" s="13" t="s">
        <v>33</v>
      </c>
      <c r="AX197" s="13" t="s">
        <v>72</v>
      </c>
      <c r="AY197" s="239" t="s">
        <v>132</v>
      </c>
    </row>
    <row r="198" s="14" customFormat="1">
      <c r="A198" s="14"/>
      <c r="B198" s="240"/>
      <c r="C198" s="241"/>
      <c r="D198" s="231" t="s">
        <v>141</v>
      </c>
      <c r="E198" s="242" t="s">
        <v>19</v>
      </c>
      <c r="F198" s="243" t="s">
        <v>637</v>
      </c>
      <c r="G198" s="241"/>
      <c r="H198" s="244">
        <v>144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141</v>
      </c>
      <c r="AU198" s="250" t="s">
        <v>81</v>
      </c>
      <c r="AV198" s="14" t="s">
        <v>81</v>
      </c>
      <c r="AW198" s="14" t="s">
        <v>33</v>
      </c>
      <c r="AX198" s="14" t="s">
        <v>72</v>
      </c>
      <c r="AY198" s="250" t="s">
        <v>132</v>
      </c>
    </row>
    <row r="199" s="14" customFormat="1">
      <c r="A199" s="14"/>
      <c r="B199" s="240"/>
      <c r="C199" s="241"/>
      <c r="D199" s="231" t="s">
        <v>141</v>
      </c>
      <c r="E199" s="242" t="s">
        <v>19</v>
      </c>
      <c r="F199" s="243" t="s">
        <v>638</v>
      </c>
      <c r="G199" s="241"/>
      <c r="H199" s="244">
        <v>133.399</v>
      </c>
      <c r="I199" s="245"/>
      <c r="J199" s="241"/>
      <c r="K199" s="241"/>
      <c r="L199" s="246"/>
      <c r="M199" s="247"/>
      <c r="N199" s="248"/>
      <c r="O199" s="248"/>
      <c r="P199" s="248"/>
      <c r="Q199" s="248"/>
      <c r="R199" s="248"/>
      <c r="S199" s="248"/>
      <c r="T199" s="24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0" t="s">
        <v>141</v>
      </c>
      <c r="AU199" s="250" t="s">
        <v>81</v>
      </c>
      <c r="AV199" s="14" t="s">
        <v>81</v>
      </c>
      <c r="AW199" s="14" t="s">
        <v>33</v>
      </c>
      <c r="AX199" s="14" t="s">
        <v>72</v>
      </c>
      <c r="AY199" s="250" t="s">
        <v>132</v>
      </c>
    </row>
    <row r="200" s="15" customFormat="1">
      <c r="A200" s="15"/>
      <c r="B200" s="251"/>
      <c r="C200" s="252"/>
      <c r="D200" s="231" t="s">
        <v>141</v>
      </c>
      <c r="E200" s="253" t="s">
        <v>19</v>
      </c>
      <c r="F200" s="254" t="s">
        <v>166</v>
      </c>
      <c r="G200" s="252"/>
      <c r="H200" s="255">
        <v>277.399</v>
      </c>
      <c r="I200" s="256"/>
      <c r="J200" s="252"/>
      <c r="K200" s="252"/>
      <c r="L200" s="257"/>
      <c r="M200" s="258"/>
      <c r="N200" s="259"/>
      <c r="O200" s="259"/>
      <c r="P200" s="259"/>
      <c r="Q200" s="259"/>
      <c r="R200" s="259"/>
      <c r="S200" s="259"/>
      <c r="T200" s="260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1" t="s">
        <v>141</v>
      </c>
      <c r="AU200" s="261" t="s">
        <v>81</v>
      </c>
      <c r="AV200" s="15" t="s">
        <v>139</v>
      </c>
      <c r="AW200" s="15" t="s">
        <v>33</v>
      </c>
      <c r="AX200" s="15" t="s">
        <v>79</v>
      </c>
      <c r="AY200" s="261" t="s">
        <v>132</v>
      </c>
    </row>
    <row r="201" s="2" customFormat="1" ht="37.8" customHeight="1">
      <c r="A201" s="40"/>
      <c r="B201" s="41"/>
      <c r="C201" s="215" t="s">
        <v>297</v>
      </c>
      <c r="D201" s="215" t="s">
        <v>135</v>
      </c>
      <c r="E201" s="216" t="s">
        <v>639</v>
      </c>
      <c r="F201" s="217" t="s">
        <v>640</v>
      </c>
      <c r="G201" s="218" t="s">
        <v>481</v>
      </c>
      <c r="H201" s="284"/>
      <c r="I201" s="220"/>
      <c r="J201" s="221">
        <f>ROUND(I201*H201,2)</f>
        <v>0</v>
      </c>
      <c r="K201" s="222"/>
      <c r="L201" s="46"/>
      <c r="M201" s="285" t="s">
        <v>19</v>
      </c>
      <c r="N201" s="286" t="s">
        <v>43</v>
      </c>
      <c r="O201" s="287"/>
      <c r="P201" s="288">
        <f>O201*H201</f>
        <v>0</v>
      </c>
      <c r="Q201" s="288">
        <v>0</v>
      </c>
      <c r="R201" s="288">
        <f>Q201*H201</f>
        <v>0</v>
      </c>
      <c r="S201" s="288">
        <v>0</v>
      </c>
      <c r="T201" s="289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27" t="s">
        <v>265</v>
      </c>
      <c r="AT201" s="227" t="s">
        <v>135</v>
      </c>
      <c r="AU201" s="227" t="s">
        <v>81</v>
      </c>
      <c r="AY201" s="19" t="s">
        <v>132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19" t="s">
        <v>79</v>
      </c>
      <c r="BK201" s="228">
        <f>ROUND(I201*H201,2)</f>
        <v>0</v>
      </c>
      <c r="BL201" s="19" t="s">
        <v>265</v>
      </c>
      <c r="BM201" s="227" t="s">
        <v>641</v>
      </c>
    </row>
    <row r="202" s="2" customFormat="1" ht="6.96" customHeight="1">
      <c r="A202" s="40"/>
      <c r="B202" s="61"/>
      <c r="C202" s="62"/>
      <c r="D202" s="62"/>
      <c r="E202" s="62"/>
      <c r="F202" s="62"/>
      <c r="G202" s="62"/>
      <c r="H202" s="62"/>
      <c r="I202" s="62"/>
      <c r="J202" s="62"/>
      <c r="K202" s="62"/>
      <c r="L202" s="46"/>
      <c r="M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</row>
  </sheetData>
  <sheetProtection sheet="1" autoFilter="0" formatColumns="0" formatRows="0" objects="1" scenarios="1" spinCount="100000" saltValue="5w77hJrBL/M8p2Fbo4oU5WanQvIDb9+EikQYE5rWsZBi0JZCwltXbSPNBIWmeCZm8gNFknJ5qNxBTG4IeKuDow==" hashValue="yIEZg4LtQcuxs5+skkuGtsnKEZcYhgpT+heLt54H9/L9oblu/6zB1VUNFtuuTpM4IsrsX34kcwZu661ZQPTuiA==" algorithmName="SHA-512" password="CF7A"/>
  <autoFilter ref="C91:K201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0:H80"/>
    <mergeCell ref="E82:H82"/>
    <mergeCell ref="E84:H8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22"/>
      <c r="AT3" s="19" t="s">
        <v>81</v>
      </c>
    </row>
    <row r="4" s="1" customFormat="1" ht="24.96" customHeight="1">
      <c r="B4" s="22"/>
      <c r="D4" s="142" t="s">
        <v>93</v>
      </c>
      <c r="L4" s="22"/>
      <c r="M4" s="14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44" t="s">
        <v>16</v>
      </c>
      <c r="L6" s="22"/>
    </row>
    <row r="7" s="1" customFormat="1" ht="16.5" customHeight="1">
      <c r="B7" s="22"/>
      <c r="E7" s="145" t="str">
        <f>'Rekapitulace stavby'!K6</f>
        <v>ENERGETICKÉ ÚSPORY V ZÁMKU JEZDKOVICE - Etapa A</v>
      </c>
      <c r="F7" s="144"/>
      <c r="G7" s="144"/>
      <c r="H7" s="144"/>
      <c r="L7" s="22"/>
    </row>
    <row r="8" s="2" customFormat="1" ht="12" customHeight="1">
      <c r="A8" s="40"/>
      <c r="B8" s="46"/>
      <c r="C8" s="40"/>
      <c r="D8" s="144" t="s">
        <v>94</v>
      </c>
      <c r="E8" s="40"/>
      <c r="F8" s="40"/>
      <c r="G8" s="40"/>
      <c r="H8" s="40"/>
      <c r="I8" s="40"/>
      <c r="J8" s="40"/>
      <c r="K8" s="40"/>
      <c r="L8" s="14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47" t="s">
        <v>642</v>
      </c>
      <c r="F9" s="40"/>
      <c r="G9" s="40"/>
      <c r="H9" s="40"/>
      <c r="I9" s="40"/>
      <c r="J9" s="40"/>
      <c r="K9" s="40"/>
      <c r="L9" s="14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4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44" t="s">
        <v>18</v>
      </c>
      <c r="E11" s="40"/>
      <c r="F11" s="135" t="s">
        <v>19</v>
      </c>
      <c r="G11" s="40"/>
      <c r="H11" s="40"/>
      <c r="I11" s="144" t="s">
        <v>20</v>
      </c>
      <c r="J11" s="135" t="s">
        <v>19</v>
      </c>
      <c r="K11" s="40"/>
      <c r="L11" s="14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44" t="s">
        <v>21</v>
      </c>
      <c r="E12" s="40"/>
      <c r="F12" s="135" t="s">
        <v>22</v>
      </c>
      <c r="G12" s="40"/>
      <c r="H12" s="40"/>
      <c r="I12" s="144" t="s">
        <v>23</v>
      </c>
      <c r="J12" s="148" t="str">
        <f>'Rekapitulace stavby'!AN8</f>
        <v>27. 10. 2020</v>
      </c>
      <c r="K12" s="40"/>
      <c r="L12" s="14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4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44" t="s">
        <v>25</v>
      </c>
      <c r="E14" s="40"/>
      <c r="F14" s="40"/>
      <c r="G14" s="40"/>
      <c r="H14" s="40"/>
      <c r="I14" s="144" t="s">
        <v>26</v>
      </c>
      <c r="J14" s="135" t="s">
        <v>19</v>
      </c>
      <c r="K14" s="40"/>
      <c r="L14" s="14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5" t="s">
        <v>27</v>
      </c>
      <c r="F15" s="40"/>
      <c r="G15" s="40"/>
      <c r="H15" s="40"/>
      <c r="I15" s="144" t="s">
        <v>28</v>
      </c>
      <c r="J15" s="135" t="s">
        <v>19</v>
      </c>
      <c r="K15" s="40"/>
      <c r="L15" s="14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4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44" t="s">
        <v>29</v>
      </c>
      <c r="E17" s="40"/>
      <c r="F17" s="40"/>
      <c r="G17" s="40"/>
      <c r="H17" s="40"/>
      <c r="I17" s="144" t="s">
        <v>26</v>
      </c>
      <c r="J17" s="35" t="str">
        <f>'Rekapitulace stavby'!AN13</f>
        <v>Vyplň údaj</v>
      </c>
      <c r="K17" s="40"/>
      <c r="L17" s="14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5"/>
      <c r="G18" s="135"/>
      <c r="H18" s="135"/>
      <c r="I18" s="144" t="s">
        <v>28</v>
      </c>
      <c r="J18" s="35" t="str">
        <f>'Rekapitulace stavby'!AN14</f>
        <v>Vyplň údaj</v>
      </c>
      <c r="K18" s="40"/>
      <c r="L18" s="14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4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44" t="s">
        <v>31</v>
      </c>
      <c r="E20" s="40"/>
      <c r="F20" s="40"/>
      <c r="G20" s="40"/>
      <c r="H20" s="40"/>
      <c r="I20" s="144" t="s">
        <v>26</v>
      </c>
      <c r="J20" s="135" t="s">
        <v>19</v>
      </c>
      <c r="K20" s="40"/>
      <c r="L20" s="14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5" t="s">
        <v>32</v>
      </c>
      <c r="F21" s="40"/>
      <c r="G21" s="40"/>
      <c r="H21" s="40"/>
      <c r="I21" s="144" t="s">
        <v>28</v>
      </c>
      <c r="J21" s="135" t="s">
        <v>19</v>
      </c>
      <c r="K21" s="40"/>
      <c r="L21" s="14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4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44" t="s">
        <v>34</v>
      </c>
      <c r="E23" s="40"/>
      <c r="F23" s="40"/>
      <c r="G23" s="40"/>
      <c r="H23" s="40"/>
      <c r="I23" s="144" t="s">
        <v>26</v>
      </c>
      <c r="J23" s="135" t="s">
        <v>19</v>
      </c>
      <c r="K23" s="40"/>
      <c r="L23" s="14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5" t="s">
        <v>35</v>
      </c>
      <c r="F24" s="40"/>
      <c r="G24" s="40"/>
      <c r="H24" s="40"/>
      <c r="I24" s="144" t="s">
        <v>28</v>
      </c>
      <c r="J24" s="135" t="s">
        <v>19</v>
      </c>
      <c r="K24" s="40"/>
      <c r="L24" s="14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4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44" t="s">
        <v>36</v>
      </c>
      <c r="E26" s="40"/>
      <c r="F26" s="40"/>
      <c r="G26" s="40"/>
      <c r="H26" s="40"/>
      <c r="I26" s="40"/>
      <c r="J26" s="40"/>
      <c r="K26" s="40"/>
      <c r="L26" s="14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9"/>
      <c r="B27" s="150"/>
      <c r="C27" s="149"/>
      <c r="D27" s="149"/>
      <c r="E27" s="151" t="s">
        <v>19</v>
      </c>
      <c r="F27" s="151"/>
      <c r="G27" s="151"/>
      <c r="H27" s="151"/>
      <c r="I27" s="149"/>
      <c r="J27" s="149"/>
      <c r="K27" s="149"/>
      <c r="L27" s="152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4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3"/>
      <c r="E29" s="153"/>
      <c r="F29" s="153"/>
      <c r="G29" s="153"/>
      <c r="H29" s="153"/>
      <c r="I29" s="153"/>
      <c r="J29" s="153"/>
      <c r="K29" s="153"/>
      <c r="L29" s="14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4" t="s">
        <v>38</v>
      </c>
      <c r="E30" s="40"/>
      <c r="F30" s="40"/>
      <c r="G30" s="40"/>
      <c r="H30" s="40"/>
      <c r="I30" s="40"/>
      <c r="J30" s="155">
        <f>ROUND(J82, 2)</f>
        <v>0</v>
      </c>
      <c r="K30" s="40"/>
      <c r="L30" s="14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3"/>
      <c r="E31" s="153"/>
      <c r="F31" s="153"/>
      <c r="G31" s="153"/>
      <c r="H31" s="153"/>
      <c r="I31" s="153"/>
      <c r="J31" s="153"/>
      <c r="K31" s="153"/>
      <c r="L31" s="14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6" t="s">
        <v>40</v>
      </c>
      <c r="G32" s="40"/>
      <c r="H32" s="40"/>
      <c r="I32" s="156" t="s">
        <v>39</v>
      </c>
      <c r="J32" s="156" t="s">
        <v>41</v>
      </c>
      <c r="K32" s="40"/>
      <c r="L32" s="14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7" t="s">
        <v>42</v>
      </c>
      <c r="E33" s="144" t="s">
        <v>43</v>
      </c>
      <c r="F33" s="158">
        <f>ROUND((SUM(BE82:BE90)),  2)</f>
        <v>0</v>
      </c>
      <c r="G33" s="40"/>
      <c r="H33" s="40"/>
      <c r="I33" s="159">
        <v>0.20999999999999999</v>
      </c>
      <c r="J33" s="158">
        <f>ROUND(((SUM(BE82:BE90))*I33),  2)</f>
        <v>0</v>
      </c>
      <c r="K33" s="40"/>
      <c r="L33" s="14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44" t="s">
        <v>44</v>
      </c>
      <c r="F34" s="158">
        <f>ROUND((SUM(BF82:BF90)),  2)</f>
        <v>0</v>
      </c>
      <c r="G34" s="40"/>
      <c r="H34" s="40"/>
      <c r="I34" s="159">
        <v>0.14999999999999999</v>
      </c>
      <c r="J34" s="158">
        <f>ROUND(((SUM(BF82:BF90))*I34),  2)</f>
        <v>0</v>
      </c>
      <c r="K34" s="40"/>
      <c r="L34" s="14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44" t="s">
        <v>45</v>
      </c>
      <c r="F35" s="158">
        <f>ROUND((SUM(BG82:BG90)),  2)</f>
        <v>0</v>
      </c>
      <c r="G35" s="40"/>
      <c r="H35" s="40"/>
      <c r="I35" s="159">
        <v>0.20999999999999999</v>
      </c>
      <c r="J35" s="158">
        <f>0</f>
        <v>0</v>
      </c>
      <c r="K35" s="40"/>
      <c r="L35" s="14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44" t="s">
        <v>46</v>
      </c>
      <c r="F36" s="158">
        <f>ROUND((SUM(BH82:BH90)),  2)</f>
        <v>0</v>
      </c>
      <c r="G36" s="40"/>
      <c r="H36" s="40"/>
      <c r="I36" s="159">
        <v>0.14999999999999999</v>
      </c>
      <c r="J36" s="158">
        <f>0</f>
        <v>0</v>
      </c>
      <c r="K36" s="40"/>
      <c r="L36" s="14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44" t="s">
        <v>47</v>
      </c>
      <c r="F37" s="158">
        <f>ROUND((SUM(BI82:BI90)),  2)</f>
        <v>0</v>
      </c>
      <c r="G37" s="40"/>
      <c r="H37" s="40"/>
      <c r="I37" s="159">
        <v>0</v>
      </c>
      <c r="J37" s="158">
        <f>0</f>
        <v>0</v>
      </c>
      <c r="K37" s="40"/>
      <c r="L37" s="14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4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60"/>
      <c r="D39" s="161" t="s">
        <v>48</v>
      </c>
      <c r="E39" s="162"/>
      <c r="F39" s="162"/>
      <c r="G39" s="163" t="s">
        <v>49</v>
      </c>
      <c r="H39" s="164" t="s">
        <v>50</v>
      </c>
      <c r="I39" s="162"/>
      <c r="J39" s="165">
        <f>SUM(J30:J37)</f>
        <v>0</v>
      </c>
      <c r="K39" s="166"/>
      <c r="L39" s="14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4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4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98</v>
      </c>
      <c r="D45" s="42"/>
      <c r="E45" s="42"/>
      <c r="F45" s="42"/>
      <c r="G45" s="42"/>
      <c r="H45" s="42"/>
      <c r="I45" s="42"/>
      <c r="J45" s="42"/>
      <c r="K45" s="42"/>
      <c r="L45" s="14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4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4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71" t="str">
        <f>E7</f>
        <v>ENERGETICKÉ ÚSPORY V ZÁMKU JEZDKOVICE - Etapa A</v>
      </c>
      <c r="F48" s="34"/>
      <c r="G48" s="34"/>
      <c r="H48" s="34"/>
      <c r="I48" s="42"/>
      <c r="J48" s="42"/>
      <c r="K48" s="42"/>
      <c r="L48" s="14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4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08 - Vedlejší a ostatní náklady</v>
      </c>
      <c r="F50" s="42"/>
      <c r="G50" s="42"/>
      <c r="H50" s="42"/>
      <c r="I50" s="42"/>
      <c r="J50" s="42"/>
      <c r="K50" s="42"/>
      <c r="L50" s="14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4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parc.č.1,2a 7/1,K.Ú.Jezdkovice</v>
      </c>
      <c r="G52" s="42"/>
      <c r="H52" s="42"/>
      <c r="I52" s="34" t="s">
        <v>23</v>
      </c>
      <c r="J52" s="74" t="str">
        <f>IF(J12="","",J12)</f>
        <v>27. 10. 2020</v>
      </c>
      <c r="K52" s="42"/>
      <c r="L52" s="14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4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Obec Jezdkovice, Jezdkovice 32</v>
      </c>
      <c r="G54" s="42"/>
      <c r="H54" s="42"/>
      <c r="I54" s="34" t="s">
        <v>31</v>
      </c>
      <c r="J54" s="38" t="str">
        <f>E21</f>
        <v>ing. arch.Petr Mlýnek</v>
      </c>
      <c r="K54" s="42"/>
      <c r="L54" s="14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Katerinec</v>
      </c>
      <c r="K55" s="42"/>
      <c r="L55" s="14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4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2" t="s">
        <v>99</v>
      </c>
      <c r="D57" s="173"/>
      <c r="E57" s="173"/>
      <c r="F57" s="173"/>
      <c r="G57" s="173"/>
      <c r="H57" s="173"/>
      <c r="I57" s="173"/>
      <c r="J57" s="174" t="s">
        <v>100</v>
      </c>
      <c r="K57" s="173"/>
      <c r="L57" s="14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4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5" t="s">
        <v>70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4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101</v>
      </c>
    </row>
    <row r="60" s="9" customFormat="1" ht="24.96" customHeight="1">
      <c r="A60" s="9"/>
      <c r="B60" s="176"/>
      <c r="C60" s="177"/>
      <c r="D60" s="178" t="s">
        <v>643</v>
      </c>
      <c r="E60" s="179"/>
      <c r="F60" s="179"/>
      <c r="G60" s="179"/>
      <c r="H60" s="179"/>
      <c r="I60" s="179"/>
      <c r="J60" s="180">
        <f>J83</f>
        <v>0</v>
      </c>
      <c r="K60" s="177"/>
      <c r="L60" s="18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2"/>
      <c r="C61" s="127"/>
      <c r="D61" s="183" t="s">
        <v>644</v>
      </c>
      <c r="E61" s="184"/>
      <c r="F61" s="184"/>
      <c r="G61" s="184"/>
      <c r="H61" s="184"/>
      <c r="I61" s="184"/>
      <c r="J61" s="185">
        <f>J84</f>
        <v>0</v>
      </c>
      <c r="K61" s="127"/>
      <c r="L61" s="186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2"/>
      <c r="C62" s="127"/>
      <c r="D62" s="183" t="s">
        <v>645</v>
      </c>
      <c r="E62" s="184"/>
      <c r="F62" s="184"/>
      <c r="G62" s="184"/>
      <c r="H62" s="184"/>
      <c r="I62" s="184"/>
      <c r="J62" s="185">
        <f>J86</f>
        <v>0</v>
      </c>
      <c r="K62" s="127"/>
      <c r="L62" s="186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4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4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4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117</v>
      </c>
      <c r="D69" s="42"/>
      <c r="E69" s="42"/>
      <c r="F69" s="42"/>
      <c r="G69" s="42"/>
      <c r="H69" s="42"/>
      <c r="I69" s="42"/>
      <c r="J69" s="42"/>
      <c r="K69" s="42"/>
      <c r="L69" s="14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4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4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71" t="str">
        <f>E7</f>
        <v>ENERGETICKÉ ÚSPORY V ZÁMKU JEZDKOVICE - Etapa A</v>
      </c>
      <c r="F72" s="34"/>
      <c r="G72" s="34"/>
      <c r="H72" s="34"/>
      <c r="I72" s="42"/>
      <c r="J72" s="42"/>
      <c r="K72" s="42"/>
      <c r="L72" s="14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94</v>
      </c>
      <c r="D73" s="42"/>
      <c r="E73" s="42"/>
      <c r="F73" s="42"/>
      <c r="G73" s="42"/>
      <c r="H73" s="42"/>
      <c r="I73" s="42"/>
      <c r="J73" s="42"/>
      <c r="K73" s="42"/>
      <c r="L73" s="14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>08 - Vedlejší a ostatní náklady</v>
      </c>
      <c r="F74" s="42"/>
      <c r="G74" s="42"/>
      <c r="H74" s="42"/>
      <c r="I74" s="42"/>
      <c r="J74" s="42"/>
      <c r="K74" s="42"/>
      <c r="L74" s="14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4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21</v>
      </c>
      <c r="D76" s="42"/>
      <c r="E76" s="42"/>
      <c r="F76" s="29" t="str">
        <f>F12</f>
        <v>parc.č.1,2a 7/1,K.Ú.Jezdkovice</v>
      </c>
      <c r="G76" s="42"/>
      <c r="H76" s="42"/>
      <c r="I76" s="34" t="s">
        <v>23</v>
      </c>
      <c r="J76" s="74" t="str">
        <f>IF(J12="","",J12)</f>
        <v>27. 10. 2020</v>
      </c>
      <c r="K76" s="42"/>
      <c r="L76" s="14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4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5.65" customHeight="1">
      <c r="A78" s="40"/>
      <c r="B78" s="41"/>
      <c r="C78" s="34" t="s">
        <v>25</v>
      </c>
      <c r="D78" s="42"/>
      <c r="E78" s="42"/>
      <c r="F78" s="29" t="str">
        <f>E15</f>
        <v>Obec Jezdkovice, Jezdkovice 32</v>
      </c>
      <c r="G78" s="42"/>
      <c r="H78" s="42"/>
      <c r="I78" s="34" t="s">
        <v>31</v>
      </c>
      <c r="J78" s="38" t="str">
        <f>E21</f>
        <v>ing. arch.Petr Mlýnek</v>
      </c>
      <c r="K78" s="42"/>
      <c r="L78" s="14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29</v>
      </c>
      <c r="D79" s="42"/>
      <c r="E79" s="42"/>
      <c r="F79" s="29" t="str">
        <f>IF(E18="","",E18)</f>
        <v>Vyplň údaj</v>
      </c>
      <c r="G79" s="42"/>
      <c r="H79" s="42"/>
      <c r="I79" s="34" t="s">
        <v>34</v>
      </c>
      <c r="J79" s="38" t="str">
        <f>E24</f>
        <v>Katerinec</v>
      </c>
      <c r="K79" s="42"/>
      <c r="L79" s="14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4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87"/>
      <c r="B81" s="188"/>
      <c r="C81" s="189" t="s">
        <v>118</v>
      </c>
      <c r="D81" s="190" t="s">
        <v>57</v>
      </c>
      <c r="E81" s="190" t="s">
        <v>53</v>
      </c>
      <c r="F81" s="190" t="s">
        <v>54</v>
      </c>
      <c r="G81" s="190" t="s">
        <v>119</v>
      </c>
      <c r="H81" s="190" t="s">
        <v>120</v>
      </c>
      <c r="I81" s="190" t="s">
        <v>121</v>
      </c>
      <c r="J81" s="191" t="s">
        <v>100</v>
      </c>
      <c r="K81" s="192" t="s">
        <v>122</v>
      </c>
      <c r="L81" s="193"/>
      <c r="M81" s="94" t="s">
        <v>19</v>
      </c>
      <c r="N81" s="95" t="s">
        <v>42</v>
      </c>
      <c r="O81" s="95" t="s">
        <v>123</v>
      </c>
      <c r="P81" s="95" t="s">
        <v>124</v>
      </c>
      <c r="Q81" s="95" t="s">
        <v>125</v>
      </c>
      <c r="R81" s="95" t="s">
        <v>126</v>
      </c>
      <c r="S81" s="95" t="s">
        <v>127</v>
      </c>
      <c r="T81" s="96" t="s">
        <v>128</v>
      </c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</row>
    <row r="82" s="2" customFormat="1" ht="22.8" customHeight="1">
      <c r="A82" s="40"/>
      <c r="B82" s="41"/>
      <c r="C82" s="101" t="s">
        <v>129</v>
      </c>
      <c r="D82" s="42"/>
      <c r="E82" s="42"/>
      <c r="F82" s="42"/>
      <c r="G82" s="42"/>
      <c r="H82" s="42"/>
      <c r="I82" s="42"/>
      <c r="J82" s="194">
        <f>BK82</f>
        <v>0</v>
      </c>
      <c r="K82" s="42"/>
      <c r="L82" s="46"/>
      <c r="M82" s="97"/>
      <c r="N82" s="195"/>
      <c r="O82" s="98"/>
      <c r="P82" s="196">
        <f>P83</f>
        <v>0</v>
      </c>
      <c r="Q82" s="98"/>
      <c r="R82" s="196">
        <f>R83</f>
        <v>0</v>
      </c>
      <c r="S82" s="98"/>
      <c r="T82" s="197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71</v>
      </c>
      <c r="AU82" s="19" t="s">
        <v>101</v>
      </c>
      <c r="BK82" s="198">
        <f>BK83</f>
        <v>0</v>
      </c>
    </row>
    <row r="83" s="12" customFormat="1" ht="25.92" customHeight="1">
      <c r="A83" s="12"/>
      <c r="B83" s="199"/>
      <c r="C83" s="200"/>
      <c r="D83" s="201" t="s">
        <v>71</v>
      </c>
      <c r="E83" s="202" t="s">
        <v>646</v>
      </c>
      <c r="F83" s="202" t="s">
        <v>647</v>
      </c>
      <c r="G83" s="200"/>
      <c r="H83" s="200"/>
      <c r="I83" s="203"/>
      <c r="J83" s="204">
        <f>BK83</f>
        <v>0</v>
      </c>
      <c r="K83" s="200"/>
      <c r="L83" s="205"/>
      <c r="M83" s="206"/>
      <c r="N83" s="207"/>
      <c r="O83" s="207"/>
      <c r="P83" s="208">
        <f>P84+P86</f>
        <v>0</v>
      </c>
      <c r="Q83" s="207"/>
      <c r="R83" s="208">
        <f>R84+R86</f>
        <v>0</v>
      </c>
      <c r="S83" s="207"/>
      <c r="T83" s="209">
        <f>T84+T86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10" t="s">
        <v>158</v>
      </c>
      <c r="AT83" s="211" t="s">
        <v>71</v>
      </c>
      <c r="AU83" s="211" t="s">
        <v>72</v>
      </c>
      <c r="AY83" s="210" t="s">
        <v>132</v>
      </c>
      <c r="BK83" s="212">
        <f>BK84+BK86</f>
        <v>0</v>
      </c>
    </row>
    <row r="84" s="12" customFormat="1" ht="22.8" customHeight="1">
      <c r="A84" s="12"/>
      <c r="B84" s="199"/>
      <c r="C84" s="200"/>
      <c r="D84" s="201" t="s">
        <v>71</v>
      </c>
      <c r="E84" s="213" t="s">
        <v>648</v>
      </c>
      <c r="F84" s="213" t="s">
        <v>649</v>
      </c>
      <c r="G84" s="200"/>
      <c r="H84" s="200"/>
      <c r="I84" s="203"/>
      <c r="J84" s="214">
        <f>BK84</f>
        <v>0</v>
      </c>
      <c r="K84" s="200"/>
      <c r="L84" s="205"/>
      <c r="M84" s="206"/>
      <c r="N84" s="207"/>
      <c r="O84" s="207"/>
      <c r="P84" s="208">
        <f>P85</f>
        <v>0</v>
      </c>
      <c r="Q84" s="207"/>
      <c r="R84" s="208">
        <f>R85</f>
        <v>0</v>
      </c>
      <c r="S84" s="207"/>
      <c r="T84" s="209">
        <f>T85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10" t="s">
        <v>158</v>
      </c>
      <c r="AT84" s="211" t="s">
        <v>71</v>
      </c>
      <c r="AU84" s="211" t="s">
        <v>79</v>
      </c>
      <c r="AY84" s="210" t="s">
        <v>132</v>
      </c>
      <c r="BK84" s="212">
        <f>BK85</f>
        <v>0</v>
      </c>
    </row>
    <row r="85" s="2" customFormat="1" ht="24.15" customHeight="1">
      <c r="A85" s="40"/>
      <c r="B85" s="41"/>
      <c r="C85" s="215" t="s">
        <v>79</v>
      </c>
      <c r="D85" s="215" t="s">
        <v>135</v>
      </c>
      <c r="E85" s="216" t="s">
        <v>650</v>
      </c>
      <c r="F85" s="217" t="s">
        <v>651</v>
      </c>
      <c r="G85" s="218" t="s">
        <v>652</v>
      </c>
      <c r="H85" s="219">
        <v>1</v>
      </c>
      <c r="I85" s="220"/>
      <c r="J85" s="221">
        <f>ROUND(I85*H85,2)</f>
        <v>0</v>
      </c>
      <c r="K85" s="222"/>
      <c r="L85" s="46"/>
      <c r="M85" s="223" t="s">
        <v>19</v>
      </c>
      <c r="N85" s="224" t="s">
        <v>43</v>
      </c>
      <c r="O85" s="86"/>
      <c r="P85" s="225">
        <f>O85*H85</f>
        <v>0</v>
      </c>
      <c r="Q85" s="225">
        <v>0</v>
      </c>
      <c r="R85" s="225">
        <f>Q85*H85</f>
        <v>0</v>
      </c>
      <c r="S85" s="225">
        <v>0</v>
      </c>
      <c r="T85" s="22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27" t="s">
        <v>139</v>
      </c>
      <c r="AT85" s="227" t="s">
        <v>135</v>
      </c>
      <c r="AU85" s="227" t="s">
        <v>81</v>
      </c>
      <c r="AY85" s="19" t="s">
        <v>132</v>
      </c>
      <c r="BE85" s="228">
        <f>IF(N85="základní",J85,0)</f>
        <v>0</v>
      </c>
      <c r="BF85" s="228">
        <f>IF(N85="snížená",J85,0)</f>
        <v>0</v>
      </c>
      <c r="BG85" s="228">
        <f>IF(N85="zákl. přenesená",J85,0)</f>
        <v>0</v>
      </c>
      <c r="BH85" s="228">
        <f>IF(N85="sníž. přenesená",J85,0)</f>
        <v>0</v>
      </c>
      <c r="BI85" s="228">
        <f>IF(N85="nulová",J85,0)</f>
        <v>0</v>
      </c>
      <c r="BJ85" s="19" t="s">
        <v>79</v>
      </c>
      <c r="BK85" s="228">
        <f>ROUND(I85*H85,2)</f>
        <v>0</v>
      </c>
      <c r="BL85" s="19" t="s">
        <v>139</v>
      </c>
      <c r="BM85" s="227" t="s">
        <v>653</v>
      </c>
    </row>
    <row r="86" s="12" customFormat="1" ht="22.8" customHeight="1">
      <c r="A86" s="12"/>
      <c r="B86" s="199"/>
      <c r="C86" s="200"/>
      <c r="D86" s="201" t="s">
        <v>71</v>
      </c>
      <c r="E86" s="213" t="s">
        <v>654</v>
      </c>
      <c r="F86" s="213" t="s">
        <v>655</v>
      </c>
      <c r="G86" s="200"/>
      <c r="H86" s="200"/>
      <c r="I86" s="203"/>
      <c r="J86" s="214">
        <f>BK86</f>
        <v>0</v>
      </c>
      <c r="K86" s="200"/>
      <c r="L86" s="205"/>
      <c r="M86" s="206"/>
      <c r="N86" s="207"/>
      <c r="O86" s="207"/>
      <c r="P86" s="208">
        <f>SUM(P87:P90)</f>
        <v>0</v>
      </c>
      <c r="Q86" s="207"/>
      <c r="R86" s="208">
        <f>SUM(R87:R90)</f>
        <v>0</v>
      </c>
      <c r="S86" s="207"/>
      <c r="T86" s="209">
        <f>SUM(T87:T90)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0" t="s">
        <v>158</v>
      </c>
      <c r="AT86" s="211" t="s">
        <v>71</v>
      </c>
      <c r="AU86" s="211" t="s">
        <v>79</v>
      </c>
      <c r="AY86" s="210" t="s">
        <v>132</v>
      </c>
      <c r="BK86" s="212">
        <f>SUM(BK87:BK90)</f>
        <v>0</v>
      </c>
    </row>
    <row r="87" s="2" customFormat="1" ht="14.4" customHeight="1">
      <c r="A87" s="40"/>
      <c r="B87" s="41"/>
      <c r="C87" s="215" t="s">
        <v>81</v>
      </c>
      <c r="D87" s="215" t="s">
        <v>135</v>
      </c>
      <c r="E87" s="216" t="s">
        <v>656</v>
      </c>
      <c r="F87" s="217" t="s">
        <v>657</v>
      </c>
      <c r="G87" s="218" t="s">
        <v>652</v>
      </c>
      <c r="H87" s="219">
        <v>1</v>
      </c>
      <c r="I87" s="220"/>
      <c r="J87" s="221">
        <f>ROUND(I87*H87,2)</f>
        <v>0</v>
      </c>
      <c r="K87" s="222"/>
      <c r="L87" s="46"/>
      <c r="M87" s="223" t="s">
        <v>19</v>
      </c>
      <c r="N87" s="224" t="s">
        <v>43</v>
      </c>
      <c r="O87" s="86"/>
      <c r="P87" s="225">
        <f>O87*H87</f>
        <v>0</v>
      </c>
      <c r="Q87" s="225">
        <v>0</v>
      </c>
      <c r="R87" s="225">
        <f>Q87*H87</f>
        <v>0</v>
      </c>
      <c r="S87" s="225">
        <v>0</v>
      </c>
      <c r="T87" s="22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27" t="s">
        <v>139</v>
      </c>
      <c r="AT87" s="227" t="s">
        <v>135</v>
      </c>
      <c r="AU87" s="227" t="s">
        <v>81</v>
      </c>
      <c r="AY87" s="19" t="s">
        <v>132</v>
      </c>
      <c r="BE87" s="228">
        <f>IF(N87="základní",J87,0)</f>
        <v>0</v>
      </c>
      <c r="BF87" s="228">
        <f>IF(N87="snížená",J87,0)</f>
        <v>0</v>
      </c>
      <c r="BG87" s="228">
        <f>IF(N87="zákl. přenesená",J87,0)</f>
        <v>0</v>
      </c>
      <c r="BH87" s="228">
        <f>IF(N87="sníž. přenesená",J87,0)</f>
        <v>0</v>
      </c>
      <c r="BI87" s="228">
        <f>IF(N87="nulová",J87,0)</f>
        <v>0</v>
      </c>
      <c r="BJ87" s="19" t="s">
        <v>79</v>
      </c>
      <c r="BK87" s="228">
        <f>ROUND(I87*H87,2)</f>
        <v>0</v>
      </c>
      <c r="BL87" s="19" t="s">
        <v>139</v>
      </c>
      <c r="BM87" s="227" t="s">
        <v>658</v>
      </c>
    </row>
    <row r="88" s="2" customFormat="1" ht="24.15" customHeight="1">
      <c r="A88" s="40"/>
      <c r="B88" s="41"/>
      <c r="C88" s="215" t="s">
        <v>133</v>
      </c>
      <c r="D88" s="215" t="s">
        <v>135</v>
      </c>
      <c r="E88" s="216" t="s">
        <v>659</v>
      </c>
      <c r="F88" s="217" t="s">
        <v>660</v>
      </c>
      <c r="G88" s="218" t="s">
        <v>652</v>
      </c>
      <c r="H88" s="219">
        <v>1</v>
      </c>
      <c r="I88" s="220"/>
      <c r="J88" s="221">
        <f>ROUND(I88*H88,2)</f>
        <v>0</v>
      </c>
      <c r="K88" s="222"/>
      <c r="L88" s="46"/>
      <c r="M88" s="223" t="s">
        <v>19</v>
      </c>
      <c r="N88" s="224" t="s">
        <v>43</v>
      </c>
      <c r="O88" s="86"/>
      <c r="P88" s="225">
        <f>O88*H88</f>
        <v>0</v>
      </c>
      <c r="Q88" s="225">
        <v>0</v>
      </c>
      <c r="R88" s="225">
        <f>Q88*H88</f>
        <v>0</v>
      </c>
      <c r="S88" s="225">
        <v>0</v>
      </c>
      <c r="T88" s="22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27" t="s">
        <v>139</v>
      </c>
      <c r="AT88" s="227" t="s">
        <v>135</v>
      </c>
      <c r="AU88" s="227" t="s">
        <v>81</v>
      </c>
      <c r="AY88" s="19" t="s">
        <v>132</v>
      </c>
      <c r="BE88" s="228">
        <f>IF(N88="základní",J88,0)</f>
        <v>0</v>
      </c>
      <c r="BF88" s="228">
        <f>IF(N88="snížená",J88,0)</f>
        <v>0</v>
      </c>
      <c r="BG88" s="228">
        <f>IF(N88="zákl. přenesená",J88,0)</f>
        <v>0</v>
      </c>
      <c r="BH88" s="228">
        <f>IF(N88="sníž. přenesená",J88,0)</f>
        <v>0</v>
      </c>
      <c r="BI88" s="228">
        <f>IF(N88="nulová",J88,0)</f>
        <v>0</v>
      </c>
      <c r="BJ88" s="19" t="s">
        <v>79</v>
      </c>
      <c r="BK88" s="228">
        <f>ROUND(I88*H88,2)</f>
        <v>0</v>
      </c>
      <c r="BL88" s="19" t="s">
        <v>139</v>
      </c>
      <c r="BM88" s="227" t="s">
        <v>661</v>
      </c>
    </row>
    <row r="89" s="2" customFormat="1" ht="24.15" customHeight="1">
      <c r="A89" s="40"/>
      <c r="B89" s="41"/>
      <c r="C89" s="215" t="s">
        <v>139</v>
      </c>
      <c r="D89" s="215" t="s">
        <v>135</v>
      </c>
      <c r="E89" s="216" t="s">
        <v>662</v>
      </c>
      <c r="F89" s="217" t="s">
        <v>663</v>
      </c>
      <c r="G89" s="218" t="s">
        <v>652</v>
      </c>
      <c r="H89" s="219">
        <v>1</v>
      </c>
      <c r="I89" s="220"/>
      <c r="J89" s="221">
        <f>ROUND(I89*H89,2)</f>
        <v>0</v>
      </c>
      <c r="K89" s="222"/>
      <c r="L89" s="46"/>
      <c r="M89" s="223" t="s">
        <v>19</v>
      </c>
      <c r="N89" s="224" t="s">
        <v>43</v>
      </c>
      <c r="O89" s="86"/>
      <c r="P89" s="225">
        <f>O89*H89</f>
        <v>0</v>
      </c>
      <c r="Q89" s="225">
        <v>0</v>
      </c>
      <c r="R89" s="225">
        <f>Q89*H89</f>
        <v>0</v>
      </c>
      <c r="S89" s="225">
        <v>0</v>
      </c>
      <c r="T89" s="22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27" t="s">
        <v>139</v>
      </c>
      <c r="AT89" s="227" t="s">
        <v>135</v>
      </c>
      <c r="AU89" s="227" t="s">
        <v>81</v>
      </c>
      <c r="AY89" s="19" t="s">
        <v>132</v>
      </c>
      <c r="BE89" s="228">
        <f>IF(N89="základní",J89,0)</f>
        <v>0</v>
      </c>
      <c r="BF89" s="228">
        <f>IF(N89="snížená",J89,0)</f>
        <v>0</v>
      </c>
      <c r="BG89" s="228">
        <f>IF(N89="zákl. přenesená",J89,0)</f>
        <v>0</v>
      </c>
      <c r="BH89" s="228">
        <f>IF(N89="sníž. přenesená",J89,0)</f>
        <v>0</v>
      </c>
      <c r="BI89" s="228">
        <f>IF(N89="nulová",J89,0)</f>
        <v>0</v>
      </c>
      <c r="BJ89" s="19" t="s">
        <v>79</v>
      </c>
      <c r="BK89" s="228">
        <f>ROUND(I89*H89,2)</f>
        <v>0</v>
      </c>
      <c r="BL89" s="19" t="s">
        <v>139</v>
      </c>
      <c r="BM89" s="227" t="s">
        <v>664</v>
      </c>
    </row>
    <row r="90" s="2" customFormat="1" ht="24.15" customHeight="1">
      <c r="A90" s="40"/>
      <c r="B90" s="41"/>
      <c r="C90" s="215" t="s">
        <v>158</v>
      </c>
      <c r="D90" s="215" t="s">
        <v>135</v>
      </c>
      <c r="E90" s="216" t="s">
        <v>665</v>
      </c>
      <c r="F90" s="217" t="s">
        <v>666</v>
      </c>
      <c r="G90" s="218" t="s">
        <v>652</v>
      </c>
      <c r="H90" s="219">
        <v>1</v>
      </c>
      <c r="I90" s="220"/>
      <c r="J90" s="221">
        <f>ROUND(I90*H90,2)</f>
        <v>0</v>
      </c>
      <c r="K90" s="222"/>
      <c r="L90" s="46"/>
      <c r="M90" s="285" t="s">
        <v>19</v>
      </c>
      <c r="N90" s="286" t="s">
        <v>43</v>
      </c>
      <c r="O90" s="287"/>
      <c r="P90" s="288">
        <f>O90*H90</f>
        <v>0</v>
      </c>
      <c r="Q90" s="288">
        <v>0</v>
      </c>
      <c r="R90" s="288">
        <f>Q90*H90</f>
        <v>0</v>
      </c>
      <c r="S90" s="288">
        <v>0</v>
      </c>
      <c r="T90" s="289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27" t="s">
        <v>139</v>
      </c>
      <c r="AT90" s="227" t="s">
        <v>135</v>
      </c>
      <c r="AU90" s="227" t="s">
        <v>81</v>
      </c>
      <c r="AY90" s="19" t="s">
        <v>132</v>
      </c>
      <c r="BE90" s="228">
        <f>IF(N90="základní",J90,0)</f>
        <v>0</v>
      </c>
      <c r="BF90" s="228">
        <f>IF(N90="snížená",J90,0)</f>
        <v>0</v>
      </c>
      <c r="BG90" s="228">
        <f>IF(N90="zákl. přenesená",J90,0)</f>
        <v>0</v>
      </c>
      <c r="BH90" s="228">
        <f>IF(N90="sníž. přenesená",J90,0)</f>
        <v>0</v>
      </c>
      <c r="BI90" s="228">
        <f>IF(N90="nulová",J90,0)</f>
        <v>0</v>
      </c>
      <c r="BJ90" s="19" t="s">
        <v>79</v>
      </c>
      <c r="BK90" s="228">
        <f>ROUND(I90*H90,2)</f>
        <v>0</v>
      </c>
      <c r="BL90" s="19" t="s">
        <v>139</v>
      </c>
      <c r="BM90" s="227" t="s">
        <v>667</v>
      </c>
    </row>
    <row r="91" s="2" customFormat="1" ht="6.96" customHeight="1">
      <c r="A91" s="40"/>
      <c r="B91" s="61"/>
      <c r="C91" s="62"/>
      <c r="D91" s="62"/>
      <c r="E91" s="62"/>
      <c r="F91" s="62"/>
      <c r="G91" s="62"/>
      <c r="H91" s="62"/>
      <c r="I91" s="62"/>
      <c r="J91" s="62"/>
      <c r="K91" s="62"/>
      <c r="L91" s="46"/>
      <c r="M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</sheetData>
  <sheetProtection sheet="1" autoFilter="0" formatColumns="0" formatRows="0" objects="1" scenarios="1" spinCount="100000" saltValue="sB12ZuTZOnhODb21Sb1dBISrHjLwYbjy5Ri3y9t2HZTPMaMNW93S2LgnORkHjaqPHAPHKIssqlVGO/5BdyaZtQ==" hashValue="DXuH8e30XkFYaoFNj/xs18b/8Jz9/aV3q79u45ZLqeopIJFg3QEtGK8R/L5l2TB+b41n+zWUx/0G2eNi8rKstw==" algorithmName="SHA-512" password="CF7A"/>
  <autoFilter ref="C81:K90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90" customWidth="1"/>
    <col min="2" max="2" width="1.667969" style="290" customWidth="1"/>
    <col min="3" max="4" width="5" style="290" customWidth="1"/>
    <col min="5" max="5" width="11.66016" style="290" customWidth="1"/>
    <col min="6" max="6" width="9.160156" style="290" customWidth="1"/>
    <col min="7" max="7" width="5" style="290" customWidth="1"/>
    <col min="8" max="8" width="77.83203" style="290" customWidth="1"/>
    <col min="9" max="10" width="20" style="290" customWidth="1"/>
    <col min="11" max="11" width="1.667969" style="290" customWidth="1"/>
  </cols>
  <sheetData>
    <row r="1" s="1" customFormat="1" ht="37.5" customHeight="1"/>
    <row r="2" s="1" customFormat="1" ht="7.5" customHeight="1">
      <c r="B2" s="291"/>
      <c r="C2" s="292"/>
      <c r="D2" s="292"/>
      <c r="E2" s="292"/>
      <c r="F2" s="292"/>
      <c r="G2" s="292"/>
      <c r="H2" s="292"/>
      <c r="I2" s="292"/>
      <c r="J2" s="292"/>
      <c r="K2" s="293"/>
    </row>
    <row r="3" s="17" customFormat="1" ht="45" customHeight="1">
      <c r="B3" s="294"/>
      <c r="C3" s="295" t="s">
        <v>668</v>
      </c>
      <c r="D3" s="295"/>
      <c r="E3" s="295"/>
      <c r="F3" s="295"/>
      <c r="G3" s="295"/>
      <c r="H3" s="295"/>
      <c r="I3" s="295"/>
      <c r="J3" s="295"/>
      <c r="K3" s="296"/>
    </row>
    <row r="4" s="1" customFormat="1" ht="25.5" customHeight="1">
      <c r="B4" s="297"/>
      <c r="C4" s="298" t="s">
        <v>669</v>
      </c>
      <c r="D4" s="298"/>
      <c r="E4" s="298"/>
      <c r="F4" s="298"/>
      <c r="G4" s="298"/>
      <c r="H4" s="298"/>
      <c r="I4" s="298"/>
      <c r="J4" s="298"/>
      <c r="K4" s="299"/>
    </row>
    <row r="5" s="1" customFormat="1" ht="5.25" customHeight="1">
      <c r="B5" s="297"/>
      <c r="C5" s="300"/>
      <c r="D5" s="300"/>
      <c r="E5" s="300"/>
      <c r="F5" s="300"/>
      <c r="G5" s="300"/>
      <c r="H5" s="300"/>
      <c r="I5" s="300"/>
      <c r="J5" s="300"/>
      <c r="K5" s="299"/>
    </row>
    <row r="6" s="1" customFormat="1" ht="15" customHeight="1">
      <c r="B6" s="297"/>
      <c r="C6" s="301" t="s">
        <v>670</v>
      </c>
      <c r="D6" s="301"/>
      <c r="E6" s="301"/>
      <c r="F6" s="301"/>
      <c r="G6" s="301"/>
      <c r="H6" s="301"/>
      <c r="I6" s="301"/>
      <c r="J6" s="301"/>
      <c r="K6" s="299"/>
    </row>
    <row r="7" s="1" customFormat="1" ht="15" customHeight="1">
      <c r="B7" s="302"/>
      <c r="C7" s="301" t="s">
        <v>671</v>
      </c>
      <c r="D7" s="301"/>
      <c r="E7" s="301"/>
      <c r="F7" s="301"/>
      <c r="G7" s="301"/>
      <c r="H7" s="301"/>
      <c r="I7" s="301"/>
      <c r="J7" s="301"/>
      <c r="K7" s="299"/>
    </row>
    <row r="8" s="1" customFormat="1" ht="12.75" customHeight="1">
      <c r="B8" s="302"/>
      <c r="C8" s="301"/>
      <c r="D8" s="301"/>
      <c r="E8" s="301"/>
      <c r="F8" s="301"/>
      <c r="G8" s="301"/>
      <c r="H8" s="301"/>
      <c r="I8" s="301"/>
      <c r="J8" s="301"/>
      <c r="K8" s="299"/>
    </row>
    <row r="9" s="1" customFormat="1" ht="15" customHeight="1">
      <c r="B9" s="302"/>
      <c r="C9" s="301" t="s">
        <v>672</v>
      </c>
      <c r="D9" s="301"/>
      <c r="E9" s="301"/>
      <c r="F9" s="301"/>
      <c r="G9" s="301"/>
      <c r="H9" s="301"/>
      <c r="I9" s="301"/>
      <c r="J9" s="301"/>
      <c r="K9" s="299"/>
    </row>
    <row r="10" s="1" customFormat="1" ht="15" customHeight="1">
      <c r="B10" s="302"/>
      <c r="C10" s="301"/>
      <c r="D10" s="301" t="s">
        <v>673</v>
      </c>
      <c r="E10" s="301"/>
      <c r="F10" s="301"/>
      <c r="G10" s="301"/>
      <c r="H10" s="301"/>
      <c r="I10" s="301"/>
      <c r="J10" s="301"/>
      <c r="K10" s="299"/>
    </row>
    <row r="11" s="1" customFormat="1" ht="15" customHeight="1">
      <c r="B11" s="302"/>
      <c r="C11" s="303"/>
      <c r="D11" s="301" t="s">
        <v>674</v>
      </c>
      <c r="E11" s="301"/>
      <c r="F11" s="301"/>
      <c r="G11" s="301"/>
      <c r="H11" s="301"/>
      <c r="I11" s="301"/>
      <c r="J11" s="301"/>
      <c r="K11" s="299"/>
    </row>
    <row r="12" s="1" customFormat="1" ht="15" customHeight="1">
      <c r="B12" s="302"/>
      <c r="C12" s="303"/>
      <c r="D12" s="301"/>
      <c r="E12" s="301"/>
      <c r="F12" s="301"/>
      <c r="G12" s="301"/>
      <c r="H12" s="301"/>
      <c r="I12" s="301"/>
      <c r="J12" s="301"/>
      <c r="K12" s="299"/>
    </row>
    <row r="13" s="1" customFormat="1" ht="15" customHeight="1">
      <c r="B13" s="302"/>
      <c r="C13" s="303"/>
      <c r="D13" s="304" t="s">
        <v>675</v>
      </c>
      <c r="E13" s="301"/>
      <c r="F13" s="301"/>
      <c r="G13" s="301"/>
      <c r="H13" s="301"/>
      <c r="I13" s="301"/>
      <c r="J13" s="301"/>
      <c r="K13" s="299"/>
    </row>
    <row r="14" s="1" customFormat="1" ht="12.75" customHeight="1">
      <c r="B14" s="302"/>
      <c r="C14" s="303"/>
      <c r="D14" s="303"/>
      <c r="E14" s="303"/>
      <c r="F14" s="303"/>
      <c r="G14" s="303"/>
      <c r="H14" s="303"/>
      <c r="I14" s="303"/>
      <c r="J14" s="303"/>
      <c r="K14" s="299"/>
    </row>
    <row r="15" s="1" customFormat="1" ht="15" customHeight="1">
      <c r="B15" s="302"/>
      <c r="C15" s="303"/>
      <c r="D15" s="301" t="s">
        <v>676</v>
      </c>
      <c r="E15" s="301"/>
      <c r="F15" s="301"/>
      <c r="G15" s="301"/>
      <c r="H15" s="301"/>
      <c r="I15" s="301"/>
      <c r="J15" s="301"/>
      <c r="K15" s="299"/>
    </row>
    <row r="16" s="1" customFormat="1" ht="15" customHeight="1">
      <c r="B16" s="302"/>
      <c r="C16" s="303"/>
      <c r="D16" s="301" t="s">
        <v>677</v>
      </c>
      <c r="E16" s="301"/>
      <c r="F16" s="301"/>
      <c r="G16" s="301"/>
      <c r="H16" s="301"/>
      <c r="I16" s="301"/>
      <c r="J16" s="301"/>
      <c r="K16" s="299"/>
    </row>
    <row r="17" s="1" customFormat="1" ht="15" customHeight="1">
      <c r="B17" s="302"/>
      <c r="C17" s="303"/>
      <c r="D17" s="301" t="s">
        <v>678</v>
      </c>
      <c r="E17" s="301"/>
      <c r="F17" s="301"/>
      <c r="G17" s="301"/>
      <c r="H17" s="301"/>
      <c r="I17" s="301"/>
      <c r="J17" s="301"/>
      <c r="K17" s="299"/>
    </row>
    <row r="18" s="1" customFormat="1" ht="15" customHeight="1">
      <c r="B18" s="302"/>
      <c r="C18" s="303"/>
      <c r="D18" s="303"/>
      <c r="E18" s="305" t="s">
        <v>78</v>
      </c>
      <c r="F18" s="301" t="s">
        <v>679</v>
      </c>
      <c r="G18" s="301"/>
      <c r="H18" s="301"/>
      <c r="I18" s="301"/>
      <c r="J18" s="301"/>
      <c r="K18" s="299"/>
    </row>
    <row r="19" s="1" customFormat="1" ht="15" customHeight="1">
      <c r="B19" s="302"/>
      <c r="C19" s="303"/>
      <c r="D19" s="303"/>
      <c r="E19" s="305" t="s">
        <v>680</v>
      </c>
      <c r="F19" s="301" t="s">
        <v>681</v>
      </c>
      <c r="G19" s="301"/>
      <c r="H19" s="301"/>
      <c r="I19" s="301"/>
      <c r="J19" s="301"/>
      <c r="K19" s="299"/>
    </row>
    <row r="20" s="1" customFormat="1" ht="15" customHeight="1">
      <c r="B20" s="302"/>
      <c r="C20" s="303"/>
      <c r="D20" s="303"/>
      <c r="E20" s="305" t="s">
        <v>682</v>
      </c>
      <c r="F20" s="301" t="s">
        <v>683</v>
      </c>
      <c r="G20" s="301"/>
      <c r="H20" s="301"/>
      <c r="I20" s="301"/>
      <c r="J20" s="301"/>
      <c r="K20" s="299"/>
    </row>
    <row r="21" s="1" customFormat="1" ht="15" customHeight="1">
      <c r="B21" s="302"/>
      <c r="C21" s="303"/>
      <c r="D21" s="303"/>
      <c r="E21" s="305" t="s">
        <v>684</v>
      </c>
      <c r="F21" s="301" t="s">
        <v>91</v>
      </c>
      <c r="G21" s="301"/>
      <c r="H21" s="301"/>
      <c r="I21" s="301"/>
      <c r="J21" s="301"/>
      <c r="K21" s="299"/>
    </row>
    <row r="22" s="1" customFormat="1" ht="15" customHeight="1">
      <c r="B22" s="302"/>
      <c r="C22" s="303"/>
      <c r="D22" s="303"/>
      <c r="E22" s="305" t="s">
        <v>685</v>
      </c>
      <c r="F22" s="301" t="s">
        <v>686</v>
      </c>
      <c r="G22" s="301"/>
      <c r="H22" s="301"/>
      <c r="I22" s="301"/>
      <c r="J22" s="301"/>
      <c r="K22" s="299"/>
    </row>
    <row r="23" s="1" customFormat="1" ht="15" customHeight="1">
      <c r="B23" s="302"/>
      <c r="C23" s="303"/>
      <c r="D23" s="303"/>
      <c r="E23" s="305" t="s">
        <v>85</v>
      </c>
      <c r="F23" s="301" t="s">
        <v>687</v>
      </c>
      <c r="G23" s="301"/>
      <c r="H23" s="301"/>
      <c r="I23" s="301"/>
      <c r="J23" s="301"/>
      <c r="K23" s="299"/>
    </row>
    <row r="24" s="1" customFormat="1" ht="12.75" customHeight="1">
      <c r="B24" s="302"/>
      <c r="C24" s="303"/>
      <c r="D24" s="303"/>
      <c r="E24" s="303"/>
      <c r="F24" s="303"/>
      <c r="G24" s="303"/>
      <c r="H24" s="303"/>
      <c r="I24" s="303"/>
      <c r="J24" s="303"/>
      <c r="K24" s="299"/>
    </row>
    <row r="25" s="1" customFormat="1" ht="15" customHeight="1">
      <c r="B25" s="302"/>
      <c r="C25" s="301" t="s">
        <v>688</v>
      </c>
      <c r="D25" s="301"/>
      <c r="E25" s="301"/>
      <c r="F25" s="301"/>
      <c r="G25" s="301"/>
      <c r="H25" s="301"/>
      <c r="I25" s="301"/>
      <c r="J25" s="301"/>
      <c r="K25" s="299"/>
    </row>
    <row r="26" s="1" customFormat="1" ht="15" customHeight="1">
      <c r="B26" s="302"/>
      <c r="C26" s="301" t="s">
        <v>689</v>
      </c>
      <c r="D26" s="301"/>
      <c r="E26" s="301"/>
      <c r="F26" s="301"/>
      <c r="G26" s="301"/>
      <c r="H26" s="301"/>
      <c r="I26" s="301"/>
      <c r="J26" s="301"/>
      <c r="K26" s="299"/>
    </row>
    <row r="27" s="1" customFormat="1" ht="15" customHeight="1">
      <c r="B27" s="302"/>
      <c r="C27" s="301"/>
      <c r="D27" s="301" t="s">
        <v>690</v>
      </c>
      <c r="E27" s="301"/>
      <c r="F27" s="301"/>
      <c r="G27" s="301"/>
      <c r="H27" s="301"/>
      <c r="I27" s="301"/>
      <c r="J27" s="301"/>
      <c r="K27" s="299"/>
    </row>
    <row r="28" s="1" customFormat="1" ht="15" customHeight="1">
      <c r="B28" s="302"/>
      <c r="C28" s="303"/>
      <c r="D28" s="301" t="s">
        <v>691</v>
      </c>
      <c r="E28" s="301"/>
      <c r="F28" s="301"/>
      <c r="G28" s="301"/>
      <c r="H28" s="301"/>
      <c r="I28" s="301"/>
      <c r="J28" s="301"/>
      <c r="K28" s="299"/>
    </row>
    <row r="29" s="1" customFormat="1" ht="12.75" customHeight="1">
      <c r="B29" s="302"/>
      <c r="C29" s="303"/>
      <c r="D29" s="303"/>
      <c r="E29" s="303"/>
      <c r="F29" s="303"/>
      <c r="G29" s="303"/>
      <c r="H29" s="303"/>
      <c r="I29" s="303"/>
      <c r="J29" s="303"/>
      <c r="K29" s="299"/>
    </row>
    <row r="30" s="1" customFormat="1" ht="15" customHeight="1">
      <c r="B30" s="302"/>
      <c r="C30" s="303"/>
      <c r="D30" s="301" t="s">
        <v>692</v>
      </c>
      <c r="E30" s="301"/>
      <c r="F30" s="301"/>
      <c r="G30" s="301"/>
      <c r="H30" s="301"/>
      <c r="I30" s="301"/>
      <c r="J30" s="301"/>
      <c r="K30" s="299"/>
    </row>
    <row r="31" s="1" customFormat="1" ht="15" customHeight="1">
      <c r="B31" s="302"/>
      <c r="C31" s="303"/>
      <c r="D31" s="301" t="s">
        <v>693</v>
      </c>
      <c r="E31" s="301"/>
      <c r="F31" s="301"/>
      <c r="G31" s="301"/>
      <c r="H31" s="301"/>
      <c r="I31" s="301"/>
      <c r="J31" s="301"/>
      <c r="K31" s="299"/>
    </row>
    <row r="32" s="1" customFormat="1" ht="12.75" customHeight="1">
      <c r="B32" s="302"/>
      <c r="C32" s="303"/>
      <c r="D32" s="303"/>
      <c r="E32" s="303"/>
      <c r="F32" s="303"/>
      <c r="G32" s="303"/>
      <c r="H32" s="303"/>
      <c r="I32" s="303"/>
      <c r="J32" s="303"/>
      <c r="K32" s="299"/>
    </row>
    <row r="33" s="1" customFormat="1" ht="15" customHeight="1">
      <c r="B33" s="302"/>
      <c r="C33" s="303"/>
      <c r="D33" s="301" t="s">
        <v>694</v>
      </c>
      <c r="E33" s="301"/>
      <c r="F33" s="301"/>
      <c r="G33" s="301"/>
      <c r="H33" s="301"/>
      <c r="I33" s="301"/>
      <c r="J33" s="301"/>
      <c r="K33" s="299"/>
    </row>
    <row r="34" s="1" customFormat="1" ht="15" customHeight="1">
      <c r="B34" s="302"/>
      <c r="C34" s="303"/>
      <c r="D34" s="301" t="s">
        <v>695</v>
      </c>
      <c r="E34" s="301"/>
      <c r="F34" s="301"/>
      <c r="G34" s="301"/>
      <c r="H34" s="301"/>
      <c r="I34" s="301"/>
      <c r="J34" s="301"/>
      <c r="K34" s="299"/>
    </row>
    <row r="35" s="1" customFormat="1" ht="15" customHeight="1">
      <c r="B35" s="302"/>
      <c r="C35" s="303"/>
      <c r="D35" s="301" t="s">
        <v>696</v>
      </c>
      <c r="E35" s="301"/>
      <c r="F35" s="301"/>
      <c r="G35" s="301"/>
      <c r="H35" s="301"/>
      <c r="I35" s="301"/>
      <c r="J35" s="301"/>
      <c r="K35" s="299"/>
    </row>
    <row r="36" s="1" customFormat="1" ht="15" customHeight="1">
      <c r="B36" s="302"/>
      <c r="C36" s="303"/>
      <c r="D36" s="301"/>
      <c r="E36" s="304" t="s">
        <v>118</v>
      </c>
      <c r="F36" s="301"/>
      <c r="G36" s="301" t="s">
        <v>697</v>
      </c>
      <c r="H36" s="301"/>
      <c r="I36" s="301"/>
      <c r="J36" s="301"/>
      <c r="K36" s="299"/>
    </row>
    <row r="37" s="1" customFormat="1" ht="30.75" customHeight="1">
      <c r="B37" s="302"/>
      <c r="C37" s="303"/>
      <c r="D37" s="301"/>
      <c r="E37" s="304" t="s">
        <v>698</v>
      </c>
      <c r="F37" s="301"/>
      <c r="G37" s="301" t="s">
        <v>699</v>
      </c>
      <c r="H37" s="301"/>
      <c r="I37" s="301"/>
      <c r="J37" s="301"/>
      <c r="K37" s="299"/>
    </row>
    <row r="38" s="1" customFormat="1" ht="15" customHeight="1">
      <c r="B38" s="302"/>
      <c r="C38" s="303"/>
      <c r="D38" s="301"/>
      <c r="E38" s="304" t="s">
        <v>53</v>
      </c>
      <c r="F38" s="301"/>
      <c r="G38" s="301" t="s">
        <v>700</v>
      </c>
      <c r="H38" s="301"/>
      <c r="I38" s="301"/>
      <c r="J38" s="301"/>
      <c r="K38" s="299"/>
    </row>
    <row r="39" s="1" customFormat="1" ht="15" customHeight="1">
      <c r="B39" s="302"/>
      <c r="C39" s="303"/>
      <c r="D39" s="301"/>
      <c r="E39" s="304" t="s">
        <v>54</v>
      </c>
      <c r="F39" s="301"/>
      <c r="G39" s="301" t="s">
        <v>701</v>
      </c>
      <c r="H39" s="301"/>
      <c r="I39" s="301"/>
      <c r="J39" s="301"/>
      <c r="K39" s="299"/>
    </row>
    <row r="40" s="1" customFormat="1" ht="15" customHeight="1">
      <c r="B40" s="302"/>
      <c r="C40" s="303"/>
      <c r="D40" s="301"/>
      <c r="E40" s="304" t="s">
        <v>119</v>
      </c>
      <c r="F40" s="301"/>
      <c r="G40" s="301" t="s">
        <v>702</v>
      </c>
      <c r="H40" s="301"/>
      <c r="I40" s="301"/>
      <c r="J40" s="301"/>
      <c r="K40" s="299"/>
    </row>
    <row r="41" s="1" customFormat="1" ht="15" customHeight="1">
      <c r="B41" s="302"/>
      <c r="C41" s="303"/>
      <c r="D41" s="301"/>
      <c r="E41" s="304" t="s">
        <v>120</v>
      </c>
      <c r="F41" s="301"/>
      <c r="G41" s="301" t="s">
        <v>703</v>
      </c>
      <c r="H41" s="301"/>
      <c r="I41" s="301"/>
      <c r="J41" s="301"/>
      <c r="K41" s="299"/>
    </row>
    <row r="42" s="1" customFormat="1" ht="15" customHeight="1">
      <c r="B42" s="302"/>
      <c r="C42" s="303"/>
      <c r="D42" s="301"/>
      <c r="E42" s="304" t="s">
        <v>704</v>
      </c>
      <c r="F42" s="301"/>
      <c r="G42" s="301" t="s">
        <v>705</v>
      </c>
      <c r="H42" s="301"/>
      <c r="I42" s="301"/>
      <c r="J42" s="301"/>
      <c r="K42" s="299"/>
    </row>
    <row r="43" s="1" customFormat="1" ht="15" customHeight="1">
      <c r="B43" s="302"/>
      <c r="C43" s="303"/>
      <c r="D43" s="301"/>
      <c r="E43" s="304"/>
      <c r="F43" s="301"/>
      <c r="G43" s="301" t="s">
        <v>706</v>
      </c>
      <c r="H43" s="301"/>
      <c r="I43" s="301"/>
      <c r="J43" s="301"/>
      <c r="K43" s="299"/>
    </row>
    <row r="44" s="1" customFormat="1" ht="15" customHeight="1">
      <c r="B44" s="302"/>
      <c r="C44" s="303"/>
      <c r="D44" s="301"/>
      <c r="E44" s="304" t="s">
        <v>707</v>
      </c>
      <c r="F44" s="301"/>
      <c r="G44" s="301" t="s">
        <v>708</v>
      </c>
      <c r="H44" s="301"/>
      <c r="I44" s="301"/>
      <c r="J44" s="301"/>
      <c r="K44" s="299"/>
    </row>
    <row r="45" s="1" customFormat="1" ht="15" customHeight="1">
      <c r="B45" s="302"/>
      <c r="C45" s="303"/>
      <c r="D45" s="301"/>
      <c r="E45" s="304" t="s">
        <v>122</v>
      </c>
      <c r="F45" s="301"/>
      <c r="G45" s="301" t="s">
        <v>709</v>
      </c>
      <c r="H45" s="301"/>
      <c r="I45" s="301"/>
      <c r="J45" s="301"/>
      <c r="K45" s="299"/>
    </row>
    <row r="46" s="1" customFormat="1" ht="12.75" customHeight="1">
      <c r="B46" s="302"/>
      <c r="C46" s="303"/>
      <c r="D46" s="301"/>
      <c r="E46" s="301"/>
      <c r="F46" s="301"/>
      <c r="G46" s="301"/>
      <c r="H46" s="301"/>
      <c r="I46" s="301"/>
      <c r="J46" s="301"/>
      <c r="K46" s="299"/>
    </row>
    <row r="47" s="1" customFormat="1" ht="15" customHeight="1">
      <c r="B47" s="302"/>
      <c r="C47" s="303"/>
      <c r="D47" s="301" t="s">
        <v>710</v>
      </c>
      <c r="E47" s="301"/>
      <c r="F47" s="301"/>
      <c r="G47" s="301"/>
      <c r="H47" s="301"/>
      <c r="I47" s="301"/>
      <c r="J47" s="301"/>
      <c r="K47" s="299"/>
    </row>
    <row r="48" s="1" customFormat="1" ht="15" customHeight="1">
      <c r="B48" s="302"/>
      <c r="C48" s="303"/>
      <c r="D48" s="303"/>
      <c r="E48" s="301" t="s">
        <v>711</v>
      </c>
      <c r="F48" s="301"/>
      <c r="G48" s="301"/>
      <c r="H48" s="301"/>
      <c r="I48" s="301"/>
      <c r="J48" s="301"/>
      <c r="K48" s="299"/>
    </row>
    <row r="49" s="1" customFormat="1" ht="15" customHeight="1">
      <c r="B49" s="302"/>
      <c r="C49" s="303"/>
      <c r="D49" s="303"/>
      <c r="E49" s="301" t="s">
        <v>712</v>
      </c>
      <c r="F49" s="301"/>
      <c r="G49" s="301"/>
      <c r="H49" s="301"/>
      <c r="I49" s="301"/>
      <c r="J49" s="301"/>
      <c r="K49" s="299"/>
    </row>
    <row r="50" s="1" customFormat="1" ht="15" customHeight="1">
      <c r="B50" s="302"/>
      <c r="C50" s="303"/>
      <c r="D50" s="303"/>
      <c r="E50" s="301" t="s">
        <v>713</v>
      </c>
      <c r="F50" s="301"/>
      <c r="G50" s="301"/>
      <c r="H50" s="301"/>
      <c r="I50" s="301"/>
      <c r="J50" s="301"/>
      <c r="K50" s="299"/>
    </row>
    <row r="51" s="1" customFormat="1" ht="15" customHeight="1">
      <c r="B51" s="302"/>
      <c r="C51" s="303"/>
      <c r="D51" s="301" t="s">
        <v>714</v>
      </c>
      <c r="E51" s="301"/>
      <c r="F51" s="301"/>
      <c r="G51" s="301"/>
      <c r="H51" s="301"/>
      <c r="I51" s="301"/>
      <c r="J51" s="301"/>
      <c r="K51" s="299"/>
    </row>
    <row r="52" s="1" customFormat="1" ht="25.5" customHeight="1">
      <c r="B52" s="297"/>
      <c r="C52" s="298" t="s">
        <v>715</v>
      </c>
      <c r="D52" s="298"/>
      <c r="E52" s="298"/>
      <c r="F52" s="298"/>
      <c r="G52" s="298"/>
      <c r="H52" s="298"/>
      <c r="I52" s="298"/>
      <c r="J52" s="298"/>
      <c r="K52" s="299"/>
    </row>
    <row r="53" s="1" customFormat="1" ht="5.25" customHeight="1">
      <c r="B53" s="297"/>
      <c r="C53" s="300"/>
      <c r="D53" s="300"/>
      <c r="E53" s="300"/>
      <c r="F53" s="300"/>
      <c r="G53" s="300"/>
      <c r="H53" s="300"/>
      <c r="I53" s="300"/>
      <c r="J53" s="300"/>
      <c r="K53" s="299"/>
    </row>
    <row r="54" s="1" customFormat="1" ht="15" customHeight="1">
      <c r="B54" s="297"/>
      <c r="C54" s="301" t="s">
        <v>716</v>
      </c>
      <c r="D54" s="301"/>
      <c r="E54" s="301"/>
      <c r="F54" s="301"/>
      <c r="G54" s="301"/>
      <c r="H54" s="301"/>
      <c r="I54" s="301"/>
      <c r="J54" s="301"/>
      <c r="K54" s="299"/>
    </row>
    <row r="55" s="1" customFormat="1" ht="15" customHeight="1">
      <c r="B55" s="297"/>
      <c r="C55" s="301" t="s">
        <v>717</v>
      </c>
      <c r="D55" s="301"/>
      <c r="E55" s="301"/>
      <c r="F55" s="301"/>
      <c r="G55" s="301"/>
      <c r="H55" s="301"/>
      <c r="I55" s="301"/>
      <c r="J55" s="301"/>
      <c r="K55" s="299"/>
    </row>
    <row r="56" s="1" customFormat="1" ht="12.75" customHeight="1">
      <c r="B56" s="297"/>
      <c r="C56" s="301"/>
      <c r="D56" s="301"/>
      <c r="E56" s="301"/>
      <c r="F56" s="301"/>
      <c r="G56" s="301"/>
      <c r="H56" s="301"/>
      <c r="I56" s="301"/>
      <c r="J56" s="301"/>
      <c r="K56" s="299"/>
    </row>
    <row r="57" s="1" customFormat="1" ht="15" customHeight="1">
      <c r="B57" s="297"/>
      <c r="C57" s="301" t="s">
        <v>718</v>
      </c>
      <c r="D57" s="301"/>
      <c r="E57" s="301"/>
      <c r="F57" s="301"/>
      <c r="G57" s="301"/>
      <c r="H57" s="301"/>
      <c r="I57" s="301"/>
      <c r="J57" s="301"/>
      <c r="K57" s="299"/>
    </row>
    <row r="58" s="1" customFormat="1" ht="15" customHeight="1">
      <c r="B58" s="297"/>
      <c r="C58" s="303"/>
      <c r="D58" s="301" t="s">
        <v>719</v>
      </c>
      <c r="E58" s="301"/>
      <c r="F58" s="301"/>
      <c r="G58" s="301"/>
      <c r="H58" s="301"/>
      <c r="I58" s="301"/>
      <c r="J58" s="301"/>
      <c r="K58" s="299"/>
    </row>
    <row r="59" s="1" customFormat="1" ht="15" customHeight="1">
      <c r="B59" s="297"/>
      <c r="C59" s="303"/>
      <c r="D59" s="301" t="s">
        <v>720</v>
      </c>
      <c r="E59" s="301"/>
      <c r="F59" s="301"/>
      <c r="G59" s="301"/>
      <c r="H59" s="301"/>
      <c r="I59" s="301"/>
      <c r="J59" s="301"/>
      <c r="K59" s="299"/>
    </row>
    <row r="60" s="1" customFormat="1" ht="15" customHeight="1">
      <c r="B60" s="297"/>
      <c r="C60" s="303"/>
      <c r="D60" s="301" t="s">
        <v>721</v>
      </c>
      <c r="E60" s="301"/>
      <c r="F60" s="301"/>
      <c r="G60" s="301"/>
      <c r="H60" s="301"/>
      <c r="I60" s="301"/>
      <c r="J60" s="301"/>
      <c r="K60" s="299"/>
    </row>
    <row r="61" s="1" customFormat="1" ht="15" customHeight="1">
      <c r="B61" s="297"/>
      <c r="C61" s="303"/>
      <c r="D61" s="301" t="s">
        <v>722</v>
      </c>
      <c r="E61" s="301"/>
      <c r="F61" s="301"/>
      <c r="G61" s="301"/>
      <c r="H61" s="301"/>
      <c r="I61" s="301"/>
      <c r="J61" s="301"/>
      <c r="K61" s="299"/>
    </row>
    <row r="62" s="1" customFormat="1" ht="15" customHeight="1">
      <c r="B62" s="297"/>
      <c r="C62" s="303"/>
      <c r="D62" s="306" t="s">
        <v>723</v>
      </c>
      <c r="E62" s="306"/>
      <c r="F62" s="306"/>
      <c r="G62" s="306"/>
      <c r="H62" s="306"/>
      <c r="I62" s="306"/>
      <c r="J62" s="306"/>
      <c r="K62" s="299"/>
    </row>
    <row r="63" s="1" customFormat="1" ht="15" customHeight="1">
      <c r="B63" s="297"/>
      <c r="C63" s="303"/>
      <c r="D63" s="301" t="s">
        <v>724</v>
      </c>
      <c r="E63" s="301"/>
      <c r="F63" s="301"/>
      <c r="G63" s="301"/>
      <c r="H63" s="301"/>
      <c r="I63" s="301"/>
      <c r="J63" s="301"/>
      <c r="K63" s="299"/>
    </row>
    <row r="64" s="1" customFormat="1" ht="12.75" customHeight="1">
      <c r="B64" s="297"/>
      <c r="C64" s="303"/>
      <c r="D64" s="303"/>
      <c r="E64" s="307"/>
      <c r="F64" s="303"/>
      <c r="G64" s="303"/>
      <c r="H64" s="303"/>
      <c r="I64" s="303"/>
      <c r="J64" s="303"/>
      <c r="K64" s="299"/>
    </row>
    <row r="65" s="1" customFormat="1" ht="15" customHeight="1">
      <c r="B65" s="297"/>
      <c r="C65" s="303"/>
      <c r="D65" s="301" t="s">
        <v>725</v>
      </c>
      <c r="E65" s="301"/>
      <c r="F65" s="301"/>
      <c r="G65" s="301"/>
      <c r="H65" s="301"/>
      <c r="I65" s="301"/>
      <c r="J65" s="301"/>
      <c r="K65" s="299"/>
    </row>
    <row r="66" s="1" customFormat="1" ht="15" customHeight="1">
      <c r="B66" s="297"/>
      <c r="C66" s="303"/>
      <c r="D66" s="306" t="s">
        <v>726</v>
      </c>
      <c r="E66" s="306"/>
      <c r="F66" s="306"/>
      <c r="G66" s="306"/>
      <c r="H66" s="306"/>
      <c r="I66" s="306"/>
      <c r="J66" s="306"/>
      <c r="K66" s="299"/>
    </row>
    <row r="67" s="1" customFormat="1" ht="15" customHeight="1">
      <c r="B67" s="297"/>
      <c r="C67" s="303"/>
      <c r="D67" s="301" t="s">
        <v>727</v>
      </c>
      <c r="E67" s="301"/>
      <c r="F67" s="301"/>
      <c r="G67" s="301"/>
      <c r="H67" s="301"/>
      <c r="I67" s="301"/>
      <c r="J67" s="301"/>
      <c r="K67" s="299"/>
    </row>
    <row r="68" s="1" customFormat="1" ht="15" customHeight="1">
      <c r="B68" s="297"/>
      <c r="C68" s="303"/>
      <c r="D68" s="301" t="s">
        <v>728</v>
      </c>
      <c r="E68" s="301"/>
      <c r="F68" s="301"/>
      <c r="G68" s="301"/>
      <c r="H68" s="301"/>
      <c r="I68" s="301"/>
      <c r="J68" s="301"/>
      <c r="K68" s="299"/>
    </row>
    <row r="69" s="1" customFormat="1" ht="15" customHeight="1">
      <c r="B69" s="297"/>
      <c r="C69" s="303"/>
      <c r="D69" s="301" t="s">
        <v>729</v>
      </c>
      <c r="E69" s="301"/>
      <c r="F69" s="301"/>
      <c r="G69" s="301"/>
      <c r="H69" s="301"/>
      <c r="I69" s="301"/>
      <c r="J69" s="301"/>
      <c r="K69" s="299"/>
    </row>
    <row r="70" s="1" customFormat="1" ht="15" customHeight="1">
      <c r="B70" s="297"/>
      <c r="C70" s="303"/>
      <c r="D70" s="301" t="s">
        <v>730</v>
      </c>
      <c r="E70" s="301"/>
      <c r="F70" s="301"/>
      <c r="G70" s="301"/>
      <c r="H70" s="301"/>
      <c r="I70" s="301"/>
      <c r="J70" s="301"/>
      <c r="K70" s="299"/>
    </row>
    <row r="71" s="1" customFormat="1" ht="12.75" customHeight="1">
      <c r="B71" s="308"/>
      <c r="C71" s="309"/>
      <c r="D71" s="309"/>
      <c r="E71" s="309"/>
      <c r="F71" s="309"/>
      <c r="G71" s="309"/>
      <c r="H71" s="309"/>
      <c r="I71" s="309"/>
      <c r="J71" s="309"/>
      <c r="K71" s="310"/>
    </row>
    <row r="72" s="1" customFormat="1" ht="18.75" customHeight="1">
      <c r="B72" s="311"/>
      <c r="C72" s="311"/>
      <c r="D72" s="311"/>
      <c r="E72" s="311"/>
      <c r="F72" s="311"/>
      <c r="G72" s="311"/>
      <c r="H72" s="311"/>
      <c r="I72" s="311"/>
      <c r="J72" s="311"/>
      <c r="K72" s="312"/>
    </row>
    <row r="73" s="1" customFormat="1" ht="18.75" customHeight="1">
      <c r="B73" s="312"/>
      <c r="C73" s="312"/>
      <c r="D73" s="312"/>
      <c r="E73" s="312"/>
      <c r="F73" s="312"/>
      <c r="G73" s="312"/>
      <c r="H73" s="312"/>
      <c r="I73" s="312"/>
      <c r="J73" s="312"/>
      <c r="K73" s="312"/>
    </row>
    <row r="74" s="1" customFormat="1" ht="7.5" customHeight="1">
      <c r="B74" s="313"/>
      <c r="C74" s="314"/>
      <c r="D74" s="314"/>
      <c r="E74" s="314"/>
      <c r="F74" s="314"/>
      <c r="G74" s="314"/>
      <c r="H74" s="314"/>
      <c r="I74" s="314"/>
      <c r="J74" s="314"/>
      <c r="K74" s="315"/>
    </row>
    <row r="75" s="1" customFormat="1" ht="45" customHeight="1">
      <c r="B75" s="316"/>
      <c r="C75" s="317" t="s">
        <v>731</v>
      </c>
      <c r="D75" s="317"/>
      <c r="E75" s="317"/>
      <c r="F75" s="317"/>
      <c r="G75" s="317"/>
      <c r="H75" s="317"/>
      <c r="I75" s="317"/>
      <c r="J75" s="317"/>
      <c r="K75" s="318"/>
    </row>
    <row r="76" s="1" customFormat="1" ht="17.25" customHeight="1">
      <c r="B76" s="316"/>
      <c r="C76" s="319" t="s">
        <v>732</v>
      </c>
      <c r="D76" s="319"/>
      <c r="E76" s="319"/>
      <c r="F76" s="319" t="s">
        <v>733</v>
      </c>
      <c r="G76" s="320"/>
      <c r="H76" s="319" t="s">
        <v>54</v>
      </c>
      <c r="I76" s="319" t="s">
        <v>57</v>
      </c>
      <c r="J76" s="319" t="s">
        <v>734</v>
      </c>
      <c r="K76" s="318"/>
    </row>
    <row r="77" s="1" customFormat="1" ht="17.25" customHeight="1">
      <c r="B77" s="316"/>
      <c r="C77" s="321" t="s">
        <v>735</v>
      </c>
      <c r="D77" s="321"/>
      <c r="E77" s="321"/>
      <c r="F77" s="322" t="s">
        <v>736</v>
      </c>
      <c r="G77" s="323"/>
      <c r="H77" s="321"/>
      <c r="I77" s="321"/>
      <c r="J77" s="321" t="s">
        <v>737</v>
      </c>
      <c r="K77" s="318"/>
    </row>
    <row r="78" s="1" customFormat="1" ht="5.25" customHeight="1">
      <c r="B78" s="316"/>
      <c r="C78" s="324"/>
      <c r="D78" s="324"/>
      <c r="E78" s="324"/>
      <c r="F78" s="324"/>
      <c r="G78" s="325"/>
      <c r="H78" s="324"/>
      <c r="I78" s="324"/>
      <c r="J78" s="324"/>
      <c r="K78" s="318"/>
    </row>
    <row r="79" s="1" customFormat="1" ht="15" customHeight="1">
      <c r="B79" s="316"/>
      <c r="C79" s="304" t="s">
        <v>53</v>
      </c>
      <c r="D79" s="326"/>
      <c r="E79" s="326"/>
      <c r="F79" s="327" t="s">
        <v>738</v>
      </c>
      <c r="G79" s="328"/>
      <c r="H79" s="304" t="s">
        <v>739</v>
      </c>
      <c r="I79" s="304" t="s">
        <v>740</v>
      </c>
      <c r="J79" s="304">
        <v>20</v>
      </c>
      <c r="K79" s="318"/>
    </row>
    <row r="80" s="1" customFormat="1" ht="15" customHeight="1">
      <c r="B80" s="316"/>
      <c r="C80" s="304" t="s">
        <v>741</v>
      </c>
      <c r="D80" s="304"/>
      <c r="E80" s="304"/>
      <c r="F80" s="327" t="s">
        <v>738</v>
      </c>
      <c r="G80" s="328"/>
      <c r="H80" s="304" t="s">
        <v>742</v>
      </c>
      <c r="I80" s="304" t="s">
        <v>740</v>
      </c>
      <c r="J80" s="304">
        <v>120</v>
      </c>
      <c r="K80" s="318"/>
    </row>
    <row r="81" s="1" customFormat="1" ht="15" customHeight="1">
      <c r="B81" s="329"/>
      <c r="C81" s="304" t="s">
        <v>743</v>
      </c>
      <c r="D81" s="304"/>
      <c r="E81" s="304"/>
      <c r="F81" s="327" t="s">
        <v>744</v>
      </c>
      <c r="G81" s="328"/>
      <c r="H81" s="304" t="s">
        <v>745</v>
      </c>
      <c r="I81" s="304" t="s">
        <v>740</v>
      </c>
      <c r="J81" s="304">
        <v>50</v>
      </c>
      <c r="K81" s="318"/>
    </row>
    <row r="82" s="1" customFormat="1" ht="15" customHeight="1">
      <c r="B82" s="329"/>
      <c r="C82" s="304" t="s">
        <v>746</v>
      </c>
      <c r="D82" s="304"/>
      <c r="E82" s="304"/>
      <c r="F82" s="327" t="s">
        <v>738</v>
      </c>
      <c r="G82" s="328"/>
      <c r="H82" s="304" t="s">
        <v>747</v>
      </c>
      <c r="I82" s="304" t="s">
        <v>748</v>
      </c>
      <c r="J82" s="304"/>
      <c r="K82" s="318"/>
    </row>
    <row r="83" s="1" customFormat="1" ht="15" customHeight="1">
      <c r="B83" s="329"/>
      <c r="C83" s="330" t="s">
        <v>749</v>
      </c>
      <c r="D83" s="330"/>
      <c r="E83" s="330"/>
      <c r="F83" s="331" t="s">
        <v>744</v>
      </c>
      <c r="G83" s="330"/>
      <c r="H83" s="330" t="s">
        <v>750</v>
      </c>
      <c r="I83" s="330" t="s">
        <v>740</v>
      </c>
      <c r="J83" s="330">
        <v>15</v>
      </c>
      <c r="K83" s="318"/>
    </row>
    <row r="84" s="1" customFormat="1" ht="15" customHeight="1">
      <c r="B84" s="329"/>
      <c r="C84" s="330" t="s">
        <v>751</v>
      </c>
      <c r="D84" s="330"/>
      <c r="E84" s="330"/>
      <c r="F84" s="331" t="s">
        <v>744</v>
      </c>
      <c r="G84" s="330"/>
      <c r="H84" s="330" t="s">
        <v>752</v>
      </c>
      <c r="I84" s="330" t="s">
        <v>740</v>
      </c>
      <c r="J84" s="330">
        <v>15</v>
      </c>
      <c r="K84" s="318"/>
    </row>
    <row r="85" s="1" customFormat="1" ht="15" customHeight="1">
      <c r="B85" s="329"/>
      <c r="C85" s="330" t="s">
        <v>753</v>
      </c>
      <c r="D85" s="330"/>
      <c r="E85" s="330"/>
      <c r="F85" s="331" t="s">
        <v>744</v>
      </c>
      <c r="G85" s="330"/>
      <c r="H85" s="330" t="s">
        <v>754</v>
      </c>
      <c r="I85" s="330" t="s">
        <v>740</v>
      </c>
      <c r="J85" s="330">
        <v>20</v>
      </c>
      <c r="K85" s="318"/>
    </row>
    <row r="86" s="1" customFormat="1" ht="15" customHeight="1">
      <c r="B86" s="329"/>
      <c r="C86" s="330" t="s">
        <v>755</v>
      </c>
      <c r="D86" s="330"/>
      <c r="E86" s="330"/>
      <c r="F86" s="331" t="s">
        <v>744</v>
      </c>
      <c r="G86" s="330"/>
      <c r="H86" s="330" t="s">
        <v>756</v>
      </c>
      <c r="I86" s="330" t="s">
        <v>740</v>
      </c>
      <c r="J86" s="330">
        <v>20</v>
      </c>
      <c r="K86" s="318"/>
    </row>
    <row r="87" s="1" customFormat="1" ht="15" customHeight="1">
      <c r="B87" s="329"/>
      <c r="C87" s="304" t="s">
        <v>757</v>
      </c>
      <c r="D87" s="304"/>
      <c r="E87" s="304"/>
      <c r="F87" s="327" t="s">
        <v>744</v>
      </c>
      <c r="G87" s="328"/>
      <c r="H87" s="304" t="s">
        <v>758</v>
      </c>
      <c r="I87" s="304" t="s">
        <v>740</v>
      </c>
      <c r="J87" s="304">
        <v>50</v>
      </c>
      <c r="K87" s="318"/>
    </row>
    <row r="88" s="1" customFormat="1" ht="15" customHeight="1">
      <c r="B88" s="329"/>
      <c r="C88" s="304" t="s">
        <v>759</v>
      </c>
      <c r="D88" s="304"/>
      <c r="E88" s="304"/>
      <c r="F88" s="327" t="s">
        <v>744</v>
      </c>
      <c r="G88" s="328"/>
      <c r="H88" s="304" t="s">
        <v>760</v>
      </c>
      <c r="I88" s="304" t="s">
        <v>740</v>
      </c>
      <c r="J88" s="304">
        <v>20</v>
      </c>
      <c r="K88" s="318"/>
    </row>
    <row r="89" s="1" customFormat="1" ht="15" customHeight="1">
      <c r="B89" s="329"/>
      <c r="C89" s="304" t="s">
        <v>761</v>
      </c>
      <c r="D89" s="304"/>
      <c r="E89" s="304"/>
      <c r="F89" s="327" t="s">
        <v>744</v>
      </c>
      <c r="G89" s="328"/>
      <c r="H89" s="304" t="s">
        <v>762</v>
      </c>
      <c r="I89" s="304" t="s">
        <v>740</v>
      </c>
      <c r="J89" s="304">
        <v>20</v>
      </c>
      <c r="K89" s="318"/>
    </row>
    <row r="90" s="1" customFormat="1" ht="15" customHeight="1">
      <c r="B90" s="329"/>
      <c r="C90" s="304" t="s">
        <v>763</v>
      </c>
      <c r="D90" s="304"/>
      <c r="E90" s="304"/>
      <c r="F90" s="327" t="s">
        <v>744</v>
      </c>
      <c r="G90" s="328"/>
      <c r="H90" s="304" t="s">
        <v>764</v>
      </c>
      <c r="I90" s="304" t="s">
        <v>740</v>
      </c>
      <c r="J90" s="304">
        <v>50</v>
      </c>
      <c r="K90" s="318"/>
    </row>
    <row r="91" s="1" customFormat="1" ht="15" customHeight="1">
      <c r="B91" s="329"/>
      <c r="C91" s="304" t="s">
        <v>765</v>
      </c>
      <c r="D91" s="304"/>
      <c r="E91" s="304"/>
      <c r="F91" s="327" t="s">
        <v>744</v>
      </c>
      <c r="G91" s="328"/>
      <c r="H91" s="304" t="s">
        <v>765</v>
      </c>
      <c r="I91" s="304" t="s">
        <v>740</v>
      </c>
      <c r="J91" s="304">
        <v>50</v>
      </c>
      <c r="K91" s="318"/>
    </row>
    <row r="92" s="1" customFormat="1" ht="15" customHeight="1">
      <c r="B92" s="329"/>
      <c r="C92" s="304" t="s">
        <v>766</v>
      </c>
      <c r="D92" s="304"/>
      <c r="E92" s="304"/>
      <c r="F92" s="327" t="s">
        <v>744</v>
      </c>
      <c r="G92" s="328"/>
      <c r="H92" s="304" t="s">
        <v>767</v>
      </c>
      <c r="I92" s="304" t="s">
        <v>740</v>
      </c>
      <c r="J92" s="304">
        <v>255</v>
      </c>
      <c r="K92" s="318"/>
    </row>
    <row r="93" s="1" customFormat="1" ht="15" customHeight="1">
      <c r="B93" s="329"/>
      <c r="C93" s="304" t="s">
        <v>768</v>
      </c>
      <c r="D93" s="304"/>
      <c r="E93" s="304"/>
      <c r="F93" s="327" t="s">
        <v>738</v>
      </c>
      <c r="G93" s="328"/>
      <c r="H93" s="304" t="s">
        <v>769</v>
      </c>
      <c r="I93" s="304" t="s">
        <v>770</v>
      </c>
      <c r="J93" s="304"/>
      <c r="K93" s="318"/>
    </row>
    <row r="94" s="1" customFormat="1" ht="15" customHeight="1">
      <c r="B94" s="329"/>
      <c r="C94" s="304" t="s">
        <v>771</v>
      </c>
      <c r="D94" s="304"/>
      <c r="E94" s="304"/>
      <c r="F94" s="327" t="s">
        <v>738</v>
      </c>
      <c r="G94" s="328"/>
      <c r="H94" s="304" t="s">
        <v>772</v>
      </c>
      <c r="I94" s="304" t="s">
        <v>773</v>
      </c>
      <c r="J94" s="304"/>
      <c r="K94" s="318"/>
    </row>
    <row r="95" s="1" customFormat="1" ht="15" customHeight="1">
      <c r="B95" s="329"/>
      <c r="C95" s="304" t="s">
        <v>774</v>
      </c>
      <c r="D95" s="304"/>
      <c r="E95" s="304"/>
      <c r="F95" s="327" t="s">
        <v>738</v>
      </c>
      <c r="G95" s="328"/>
      <c r="H95" s="304" t="s">
        <v>774</v>
      </c>
      <c r="I95" s="304" t="s">
        <v>773</v>
      </c>
      <c r="J95" s="304"/>
      <c r="K95" s="318"/>
    </row>
    <row r="96" s="1" customFormat="1" ht="15" customHeight="1">
      <c r="B96" s="329"/>
      <c r="C96" s="304" t="s">
        <v>38</v>
      </c>
      <c r="D96" s="304"/>
      <c r="E96" s="304"/>
      <c r="F96" s="327" t="s">
        <v>738</v>
      </c>
      <c r="G96" s="328"/>
      <c r="H96" s="304" t="s">
        <v>775</v>
      </c>
      <c r="I96" s="304" t="s">
        <v>773</v>
      </c>
      <c r="J96" s="304"/>
      <c r="K96" s="318"/>
    </row>
    <row r="97" s="1" customFormat="1" ht="15" customHeight="1">
      <c r="B97" s="329"/>
      <c r="C97" s="304" t="s">
        <v>48</v>
      </c>
      <c r="D97" s="304"/>
      <c r="E97" s="304"/>
      <c r="F97" s="327" t="s">
        <v>738</v>
      </c>
      <c r="G97" s="328"/>
      <c r="H97" s="304" t="s">
        <v>776</v>
      </c>
      <c r="I97" s="304" t="s">
        <v>773</v>
      </c>
      <c r="J97" s="304"/>
      <c r="K97" s="318"/>
    </row>
    <row r="98" s="1" customFormat="1" ht="15" customHeight="1">
      <c r="B98" s="332"/>
      <c r="C98" s="333"/>
      <c r="D98" s="333"/>
      <c r="E98" s="333"/>
      <c r="F98" s="333"/>
      <c r="G98" s="333"/>
      <c r="H98" s="333"/>
      <c r="I98" s="333"/>
      <c r="J98" s="333"/>
      <c r="K98" s="334"/>
    </row>
    <row r="99" s="1" customFormat="1" ht="18.75" customHeight="1">
      <c r="B99" s="335"/>
      <c r="C99" s="336"/>
      <c r="D99" s="336"/>
      <c r="E99" s="336"/>
      <c r="F99" s="336"/>
      <c r="G99" s="336"/>
      <c r="H99" s="336"/>
      <c r="I99" s="336"/>
      <c r="J99" s="336"/>
      <c r="K99" s="335"/>
    </row>
    <row r="100" s="1" customFormat="1" ht="18.75" customHeight="1">
      <c r="B100" s="312"/>
      <c r="C100" s="312"/>
      <c r="D100" s="312"/>
      <c r="E100" s="312"/>
      <c r="F100" s="312"/>
      <c r="G100" s="312"/>
      <c r="H100" s="312"/>
      <c r="I100" s="312"/>
      <c r="J100" s="312"/>
      <c r="K100" s="312"/>
    </row>
    <row r="101" s="1" customFormat="1" ht="7.5" customHeight="1">
      <c r="B101" s="313"/>
      <c r="C101" s="314"/>
      <c r="D101" s="314"/>
      <c r="E101" s="314"/>
      <c r="F101" s="314"/>
      <c r="G101" s="314"/>
      <c r="H101" s="314"/>
      <c r="I101" s="314"/>
      <c r="J101" s="314"/>
      <c r="K101" s="315"/>
    </row>
    <row r="102" s="1" customFormat="1" ht="45" customHeight="1">
      <c r="B102" s="316"/>
      <c r="C102" s="317" t="s">
        <v>777</v>
      </c>
      <c r="D102" s="317"/>
      <c r="E102" s="317"/>
      <c r="F102" s="317"/>
      <c r="G102" s="317"/>
      <c r="H102" s="317"/>
      <c r="I102" s="317"/>
      <c r="J102" s="317"/>
      <c r="K102" s="318"/>
    </row>
    <row r="103" s="1" customFormat="1" ht="17.25" customHeight="1">
      <c r="B103" s="316"/>
      <c r="C103" s="319" t="s">
        <v>732</v>
      </c>
      <c r="D103" s="319"/>
      <c r="E103" s="319"/>
      <c r="F103" s="319" t="s">
        <v>733</v>
      </c>
      <c r="G103" s="320"/>
      <c r="H103" s="319" t="s">
        <v>54</v>
      </c>
      <c r="I103" s="319" t="s">
        <v>57</v>
      </c>
      <c r="J103" s="319" t="s">
        <v>734</v>
      </c>
      <c r="K103" s="318"/>
    </row>
    <row r="104" s="1" customFormat="1" ht="17.25" customHeight="1">
      <c r="B104" s="316"/>
      <c r="C104" s="321" t="s">
        <v>735</v>
      </c>
      <c r="D104" s="321"/>
      <c r="E104" s="321"/>
      <c r="F104" s="322" t="s">
        <v>736</v>
      </c>
      <c r="G104" s="323"/>
      <c r="H104" s="321"/>
      <c r="I104" s="321"/>
      <c r="J104" s="321" t="s">
        <v>737</v>
      </c>
      <c r="K104" s="318"/>
    </row>
    <row r="105" s="1" customFormat="1" ht="5.25" customHeight="1">
      <c r="B105" s="316"/>
      <c r="C105" s="319"/>
      <c r="D105" s="319"/>
      <c r="E105" s="319"/>
      <c r="F105" s="319"/>
      <c r="G105" s="337"/>
      <c r="H105" s="319"/>
      <c r="I105" s="319"/>
      <c r="J105" s="319"/>
      <c r="K105" s="318"/>
    </row>
    <row r="106" s="1" customFormat="1" ht="15" customHeight="1">
      <c r="B106" s="316"/>
      <c r="C106" s="304" t="s">
        <v>53</v>
      </c>
      <c r="D106" s="326"/>
      <c r="E106" s="326"/>
      <c r="F106" s="327" t="s">
        <v>738</v>
      </c>
      <c r="G106" s="304"/>
      <c r="H106" s="304" t="s">
        <v>778</v>
      </c>
      <c r="I106" s="304" t="s">
        <v>740</v>
      </c>
      <c r="J106" s="304">
        <v>20</v>
      </c>
      <c r="K106" s="318"/>
    </row>
    <row r="107" s="1" customFormat="1" ht="15" customHeight="1">
      <c r="B107" s="316"/>
      <c r="C107" s="304" t="s">
        <v>741</v>
      </c>
      <c r="D107" s="304"/>
      <c r="E107" s="304"/>
      <c r="F107" s="327" t="s">
        <v>738</v>
      </c>
      <c r="G107" s="304"/>
      <c r="H107" s="304" t="s">
        <v>778</v>
      </c>
      <c r="I107" s="304" t="s">
        <v>740</v>
      </c>
      <c r="J107" s="304">
        <v>120</v>
      </c>
      <c r="K107" s="318"/>
    </row>
    <row r="108" s="1" customFormat="1" ht="15" customHeight="1">
      <c r="B108" s="329"/>
      <c r="C108" s="304" t="s">
        <v>743</v>
      </c>
      <c r="D108" s="304"/>
      <c r="E108" s="304"/>
      <c r="F108" s="327" t="s">
        <v>744</v>
      </c>
      <c r="G108" s="304"/>
      <c r="H108" s="304" t="s">
        <v>778</v>
      </c>
      <c r="I108" s="304" t="s">
        <v>740</v>
      </c>
      <c r="J108" s="304">
        <v>50</v>
      </c>
      <c r="K108" s="318"/>
    </row>
    <row r="109" s="1" customFormat="1" ht="15" customHeight="1">
      <c r="B109" s="329"/>
      <c r="C109" s="304" t="s">
        <v>746</v>
      </c>
      <c r="D109" s="304"/>
      <c r="E109" s="304"/>
      <c r="F109" s="327" t="s">
        <v>738</v>
      </c>
      <c r="G109" s="304"/>
      <c r="H109" s="304" t="s">
        <v>778</v>
      </c>
      <c r="I109" s="304" t="s">
        <v>748</v>
      </c>
      <c r="J109" s="304"/>
      <c r="K109" s="318"/>
    </row>
    <row r="110" s="1" customFormat="1" ht="15" customHeight="1">
      <c r="B110" s="329"/>
      <c r="C110" s="304" t="s">
        <v>757</v>
      </c>
      <c r="D110" s="304"/>
      <c r="E110" s="304"/>
      <c r="F110" s="327" t="s">
        <v>744</v>
      </c>
      <c r="G110" s="304"/>
      <c r="H110" s="304" t="s">
        <v>778</v>
      </c>
      <c r="I110" s="304" t="s">
        <v>740</v>
      </c>
      <c r="J110" s="304">
        <v>50</v>
      </c>
      <c r="K110" s="318"/>
    </row>
    <row r="111" s="1" customFormat="1" ht="15" customHeight="1">
      <c r="B111" s="329"/>
      <c r="C111" s="304" t="s">
        <v>765</v>
      </c>
      <c r="D111" s="304"/>
      <c r="E111" s="304"/>
      <c r="F111" s="327" t="s">
        <v>744</v>
      </c>
      <c r="G111" s="304"/>
      <c r="H111" s="304" t="s">
        <v>778</v>
      </c>
      <c r="I111" s="304" t="s">
        <v>740</v>
      </c>
      <c r="J111" s="304">
        <v>50</v>
      </c>
      <c r="K111" s="318"/>
    </row>
    <row r="112" s="1" customFormat="1" ht="15" customHeight="1">
      <c r="B112" s="329"/>
      <c r="C112" s="304" t="s">
        <v>763</v>
      </c>
      <c r="D112" s="304"/>
      <c r="E112" s="304"/>
      <c r="F112" s="327" t="s">
        <v>744</v>
      </c>
      <c r="G112" s="304"/>
      <c r="H112" s="304" t="s">
        <v>778</v>
      </c>
      <c r="I112" s="304" t="s">
        <v>740</v>
      </c>
      <c r="J112" s="304">
        <v>50</v>
      </c>
      <c r="K112" s="318"/>
    </row>
    <row r="113" s="1" customFormat="1" ht="15" customHeight="1">
      <c r="B113" s="329"/>
      <c r="C113" s="304" t="s">
        <v>53</v>
      </c>
      <c r="D113" s="304"/>
      <c r="E113" s="304"/>
      <c r="F113" s="327" t="s">
        <v>738</v>
      </c>
      <c r="G113" s="304"/>
      <c r="H113" s="304" t="s">
        <v>779</v>
      </c>
      <c r="I113" s="304" t="s">
        <v>740</v>
      </c>
      <c r="J113" s="304">
        <v>20</v>
      </c>
      <c r="K113" s="318"/>
    </row>
    <row r="114" s="1" customFormat="1" ht="15" customHeight="1">
      <c r="B114" s="329"/>
      <c r="C114" s="304" t="s">
        <v>780</v>
      </c>
      <c r="D114" s="304"/>
      <c r="E114" s="304"/>
      <c r="F114" s="327" t="s">
        <v>738</v>
      </c>
      <c r="G114" s="304"/>
      <c r="H114" s="304" t="s">
        <v>781</v>
      </c>
      <c r="I114" s="304" t="s">
        <v>740</v>
      </c>
      <c r="J114" s="304">
        <v>120</v>
      </c>
      <c r="K114" s="318"/>
    </row>
    <row r="115" s="1" customFormat="1" ht="15" customHeight="1">
      <c r="B115" s="329"/>
      <c r="C115" s="304" t="s">
        <v>38</v>
      </c>
      <c r="D115" s="304"/>
      <c r="E115" s="304"/>
      <c r="F115" s="327" t="s">
        <v>738</v>
      </c>
      <c r="G115" s="304"/>
      <c r="H115" s="304" t="s">
        <v>782</v>
      </c>
      <c r="I115" s="304" t="s">
        <v>773</v>
      </c>
      <c r="J115" s="304"/>
      <c r="K115" s="318"/>
    </row>
    <row r="116" s="1" customFormat="1" ht="15" customHeight="1">
      <c r="B116" s="329"/>
      <c r="C116" s="304" t="s">
        <v>48</v>
      </c>
      <c r="D116" s="304"/>
      <c r="E116" s="304"/>
      <c r="F116" s="327" t="s">
        <v>738</v>
      </c>
      <c r="G116" s="304"/>
      <c r="H116" s="304" t="s">
        <v>783</v>
      </c>
      <c r="I116" s="304" t="s">
        <v>773</v>
      </c>
      <c r="J116" s="304"/>
      <c r="K116" s="318"/>
    </row>
    <row r="117" s="1" customFormat="1" ht="15" customHeight="1">
      <c r="B117" s="329"/>
      <c r="C117" s="304" t="s">
        <v>57</v>
      </c>
      <c r="D117" s="304"/>
      <c r="E117" s="304"/>
      <c r="F117" s="327" t="s">
        <v>738</v>
      </c>
      <c r="G117" s="304"/>
      <c r="H117" s="304" t="s">
        <v>784</v>
      </c>
      <c r="I117" s="304" t="s">
        <v>785</v>
      </c>
      <c r="J117" s="304"/>
      <c r="K117" s="318"/>
    </row>
    <row r="118" s="1" customFormat="1" ht="15" customHeight="1">
      <c r="B118" s="332"/>
      <c r="C118" s="338"/>
      <c r="D118" s="338"/>
      <c r="E118" s="338"/>
      <c r="F118" s="338"/>
      <c r="G118" s="338"/>
      <c r="H118" s="338"/>
      <c r="I118" s="338"/>
      <c r="J118" s="338"/>
      <c r="K118" s="334"/>
    </row>
    <row r="119" s="1" customFormat="1" ht="18.75" customHeight="1">
      <c r="B119" s="339"/>
      <c r="C119" s="340"/>
      <c r="D119" s="340"/>
      <c r="E119" s="340"/>
      <c r="F119" s="341"/>
      <c r="G119" s="340"/>
      <c r="H119" s="340"/>
      <c r="I119" s="340"/>
      <c r="J119" s="340"/>
      <c r="K119" s="339"/>
    </row>
    <row r="120" s="1" customFormat="1" ht="18.75" customHeight="1"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</row>
    <row r="121" s="1" customFormat="1" ht="7.5" customHeight="1">
      <c r="B121" s="342"/>
      <c r="C121" s="343"/>
      <c r="D121" s="343"/>
      <c r="E121" s="343"/>
      <c r="F121" s="343"/>
      <c r="G121" s="343"/>
      <c r="H121" s="343"/>
      <c r="I121" s="343"/>
      <c r="J121" s="343"/>
      <c r="K121" s="344"/>
    </row>
    <row r="122" s="1" customFormat="1" ht="45" customHeight="1">
      <c r="B122" s="345"/>
      <c r="C122" s="295" t="s">
        <v>786</v>
      </c>
      <c r="D122" s="295"/>
      <c r="E122" s="295"/>
      <c r="F122" s="295"/>
      <c r="G122" s="295"/>
      <c r="H122" s="295"/>
      <c r="I122" s="295"/>
      <c r="J122" s="295"/>
      <c r="K122" s="346"/>
    </row>
    <row r="123" s="1" customFormat="1" ht="17.25" customHeight="1">
      <c r="B123" s="347"/>
      <c r="C123" s="319" t="s">
        <v>732</v>
      </c>
      <c r="D123" s="319"/>
      <c r="E123" s="319"/>
      <c r="F123" s="319" t="s">
        <v>733</v>
      </c>
      <c r="G123" s="320"/>
      <c r="H123" s="319" t="s">
        <v>54</v>
      </c>
      <c r="I123" s="319" t="s">
        <v>57</v>
      </c>
      <c r="J123" s="319" t="s">
        <v>734</v>
      </c>
      <c r="K123" s="348"/>
    </row>
    <row r="124" s="1" customFormat="1" ht="17.25" customHeight="1">
      <c r="B124" s="347"/>
      <c r="C124" s="321" t="s">
        <v>735</v>
      </c>
      <c r="D124" s="321"/>
      <c r="E124" s="321"/>
      <c r="F124" s="322" t="s">
        <v>736</v>
      </c>
      <c r="G124" s="323"/>
      <c r="H124" s="321"/>
      <c r="I124" s="321"/>
      <c r="J124" s="321" t="s">
        <v>737</v>
      </c>
      <c r="K124" s="348"/>
    </row>
    <row r="125" s="1" customFormat="1" ht="5.25" customHeight="1">
      <c r="B125" s="349"/>
      <c r="C125" s="324"/>
      <c r="D125" s="324"/>
      <c r="E125" s="324"/>
      <c r="F125" s="324"/>
      <c r="G125" s="350"/>
      <c r="H125" s="324"/>
      <c r="I125" s="324"/>
      <c r="J125" s="324"/>
      <c r="K125" s="351"/>
    </row>
    <row r="126" s="1" customFormat="1" ht="15" customHeight="1">
      <c r="B126" s="349"/>
      <c r="C126" s="304" t="s">
        <v>741</v>
      </c>
      <c r="D126" s="326"/>
      <c r="E126" s="326"/>
      <c r="F126" s="327" t="s">
        <v>738</v>
      </c>
      <c r="G126" s="304"/>
      <c r="H126" s="304" t="s">
        <v>778</v>
      </c>
      <c r="I126" s="304" t="s">
        <v>740</v>
      </c>
      <c r="J126" s="304">
        <v>120</v>
      </c>
      <c r="K126" s="352"/>
    </row>
    <row r="127" s="1" customFormat="1" ht="15" customHeight="1">
      <c r="B127" s="349"/>
      <c r="C127" s="304" t="s">
        <v>787</v>
      </c>
      <c r="D127" s="304"/>
      <c r="E127" s="304"/>
      <c r="F127" s="327" t="s">
        <v>738</v>
      </c>
      <c r="G127" s="304"/>
      <c r="H127" s="304" t="s">
        <v>788</v>
      </c>
      <c r="I127" s="304" t="s">
        <v>740</v>
      </c>
      <c r="J127" s="304" t="s">
        <v>789</v>
      </c>
      <c r="K127" s="352"/>
    </row>
    <row r="128" s="1" customFormat="1" ht="15" customHeight="1">
      <c r="B128" s="349"/>
      <c r="C128" s="304" t="s">
        <v>85</v>
      </c>
      <c r="D128" s="304"/>
      <c r="E128" s="304"/>
      <c r="F128" s="327" t="s">
        <v>738</v>
      </c>
      <c r="G128" s="304"/>
      <c r="H128" s="304" t="s">
        <v>790</v>
      </c>
      <c r="I128" s="304" t="s">
        <v>740</v>
      </c>
      <c r="J128" s="304" t="s">
        <v>789</v>
      </c>
      <c r="K128" s="352"/>
    </row>
    <row r="129" s="1" customFormat="1" ht="15" customHeight="1">
      <c r="B129" s="349"/>
      <c r="C129" s="304" t="s">
        <v>749</v>
      </c>
      <c r="D129" s="304"/>
      <c r="E129" s="304"/>
      <c r="F129" s="327" t="s">
        <v>744</v>
      </c>
      <c r="G129" s="304"/>
      <c r="H129" s="304" t="s">
        <v>750</v>
      </c>
      <c r="I129" s="304" t="s">
        <v>740</v>
      </c>
      <c r="J129" s="304">
        <v>15</v>
      </c>
      <c r="K129" s="352"/>
    </row>
    <row r="130" s="1" customFormat="1" ht="15" customHeight="1">
      <c r="B130" s="349"/>
      <c r="C130" s="330" t="s">
        <v>751</v>
      </c>
      <c r="D130" s="330"/>
      <c r="E130" s="330"/>
      <c r="F130" s="331" t="s">
        <v>744</v>
      </c>
      <c r="G130" s="330"/>
      <c r="H130" s="330" t="s">
        <v>752</v>
      </c>
      <c r="I130" s="330" t="s">
        <v>740</v>
      </c>
      <c r="J130" s="330">
        <v>15</v>
      </c>
      <c r="K130" s="352"/>
    </row>
    <row r="131" s="1" customFormat="1" ht="15" customHeight="1">
      <c r="B131" s="349"/>
      <c r="C131" s="330" t="s">
        <v>753</v>
      </c>
      <c r="D131" s="330"/>
      <c r="E131" s="330"/>
      <c r="F131" s="331" t="s">
        <v>744</v>
      </c>
      <c r="G131" s="330"/>
      <c r="H131" s="330" t="s">
        <v>754</v>
      </c>
      <c r="I131" s="330" t="s">
        <v>740</v>
      </c>
      <c r="J131" s="330">
        <v>20</v>
      </c>
      <c r="K131" s="352"/>
    </row>
    <row r="132" s="1" customFormat="1" ht="15" customHeight="1">
      <c r="B132" s="349"/>
      <c r="C132" s="330" t="s">
        <v>755</v>
      </c>
      <c r="D132" s="330"/>
      <c r="E132" s="330"/>
      <c r="F132" s="331" t="s">
        <v>744</v>
      </c>
      <c r="G132" s="330"/>
      <c r="H132" s="330" t="s">
        <v>756</v>
      </c>
      <c r="I132" s="330" t="s">
        <v>740</v>
      </c>
      <c r="J132" s="330">
        <v>20</v>
      </c>
      <c r="K132" s="352"/>
    </row>
    <row r="133" s="1" customFormat="1" ht="15" customHeight="1">
      <c r="B133" s="349"/>
      <c r="C133" s="304" t="s">
        <v>743</v>
      </c>
      <c r="D133" s="304"/>
      <c r="E133" s="304"/>
      <c r="F133" s="327" t="s">
        <v>744</v>
      </c>
      <c r="G133" s="304"/>
      <c r="H133" s="304" t="s">
        <v>778</v>
      </c>
      <c r="I133" s="304" t="s">
        <v>740</v>
      </c>
      <c r="J133" s="304">
        <v>50</v>
      </c>
      <c r="K133" s="352"/>
    </row>
    <row r="134" s="1" customFormat="1" ht="15" customHeight="1">
      <c r="B134" s="349"/>
      <c r="C134" s="304" t="s">
        <v>757</v>
      </c>
      <c r="D134" s="304"/>
      <c r="E134" s="304"/>
      <c r="F134" s="327" t="s">
        <v>744</v>
      </c>
      <c r="G134" s="304"/>
      <c r="H134" s="304" t="s">
        <v>778</v>
      </c>
      <c r="I134" s="304" t="s">
        <v>740</v>
      </c>
      <c r="J134" s="304">
        <v>50</v>
      </c>
      <c r="K134" s="352"/>
    </row>
    <row r="135" s="1" customFormat="1" ht="15" customHeight="1">
      <c r="B135" s="349"/>
      <c r="C135" s="304" t="s">
        <v>763</v>
      </c>
      <c r="D135" s="304"/>
      <c r="E135" s="304"/>
      <c r="F135" s="327" t="s">
        <v>744</v>
      </c>
      <c r="G135" s="304"/>
      <c r="H135" s="304" t="s">
        <v>778</v>
      </c>
      <c r="I135" s="304" t="s">
        <v>740</v>
      </c>
      <c r="J135" s="304">
        <v>50</v>
      </c>
      <c r="K135" s="352"/>
    </row>
    <row r="136" s="1" customFormat="1" ht="15" customHeight="1">
      <c r="B136" s="349"/>
      <c r="C136" s="304" t="s">
        <v>765</v>
      </c>
      <c r="D136" s="304"/>
      <c r="E136" s="304"/>
      <c r="F136" s="327" t="s">
        <v>744</v>
      </c>
      <c r="G136" s="304"/>
      <c r="H136" s="304" t="s">
        <v>778</v>
      </c>
      <c r="I136" s="304" t="s">
        <v>740</v>
      </c>
      <c r="J136" s="304">
        <v>50</v>
      </c>
      <c r="K136" s="352"/>
    </row>
    <row r="137" s="1" customFormat="1" ht="15" customHeight="1">
      <c r="B137" s="349"/>
      <c r="C137" s="304" t="s">
        <v>766</v>
      </c>
      <c r="D137" s="304"/>
      <c r="E137" s="304"/>
      <c r="F137" s="327" t="s">
        <v>744</v>
      </c>
      <c r="G137" s="304"/>
      <c r="H137" s="304" t="s">
        <v>791</v>
      </c>
      <c r="I137" s="304" t="s">
        <v>740</v>
      </c>
      <c r="J137" s="304">
        <v>255</v>
      </c>
      <c r="K137" s="352"/>
    </row>
    <row r="138" s="1" customFormat="1" ht="15" customHeight="1">
      <c r="B138" s="349"/>
      <c r="C138" s="304" t="s">
        <v>768</v>
      </c>
      <c r="D138" s="304"/>
      <c r="E138" s="304"/>
      <c r="F138" s="327" t="s">
        <v>738</v>
      </c>
      <c r="G138" s="304"/>
      <c r="H138" s="304" t="s">
        <v>792</v>
      </c>
      <c r="I138" s="304" t="s">
        <v>770</v>
      </c>
      <c r="J138" s="304"/>
      <c r="K138" s="352"/>
    </row>
    <row r="139" s="1" customFormat="1" ht="15" customHeight="1">
      <c r="B139" s="349"/>
      <c r="C139" s="304" t="s">
        <v>771</v>
      </c>
      <c r="D139" s="304"/>
      <c r="E139" s="304"/>
      <c r="F139" s="327" t="s">
        <v>738</v>
      </c>
      <c r="G139" s="304"/>
      <c r="H139" s="304" t="s">
        <v>793</v>
      </c>
      <c r="I139" s="304" t="s">
        <v>773</v>
      </c>
      <c r="J139" s="304"/>
      <c r="K139" s="352"/>
    </row>
    <row r="140" s="1" customFormat="1" ht="15" customHeight="1">
      <c r="B140" s="349"/>
      <c r="C140" s="304" t="s">
        <v>774</v>
      </c>
      <c r="D140" s="304"/>
      <c r="E140" s="304"/>
      <c r="F140" s="327" t="s">
        <v>738</v>
      </c>
      <c r="G140" s="304"/>
      <c r="H140" s="304" t="s">
        <v>774</v>
      </c>
      <c r="I140" s="304" t="s">
        <v>773</v>
      </c>
      <c r="J140" s="304"/>
      <c r="K140" s="352"/>
    </row>
    <row r="141" s="1" customFormat="1" ht="15" customHeight="1">
      <c r="B141" s="349"/>
      <c r="C141" s="304" t="s">
        <v>38</v>
      </c>
      <c r="D141" s="304"/>
      <c r="E141" s="304"/>
      <c r="F141" s="327" t="s">
        <v>738</v>
      </c>
      <c r="G141" s="304"/>
      <c r="H141" s="304" t="s">
        <v>794</v>
      </c>
      <c r="I141" s="304" t="s">
        <v>773</v>
      </c>
      <c r="J141" s="304"/>
      <c r="K141" s="352"/>
    </row>
    <row r="142" s="1" customFormat="1" ht="15" customHeight="1">
      <c r="B142" s="349"/>
      <c r="C142" s="304" t="s">
        <v>795</v>
      </c>
      <c r="D142" s="304"/>
      <c r="E142" s="304"/>
      <c r="F142" s="327" t="s">
        <v>738</v>
      </c>
      <c r="G142" s="304"/>
      <c r="H142" s="304" t="s">
        <v>796</v>
      </c>
      <c r="I142" s="304" t="s">
        <v>773</v>
      </c>
      <c r="J142" s="304"/>
      <c r="K142" s="352"/>
    </row>
    <row r="143" s="1" customFormat="1" ht="15" customHeight="1">
      <c r="B143" s="353"/>
      <c r="C143" s="354"/>
      <c r="D143" s="354"/>
      <c r="E143" s="354"/>
      <c r="F143" s="354"/>
      <c r="G143" s="354"/>
      <c r="H143" s="354"/>
      <c r="I143" s="354"/>
      <c r="J143" s="354"/>
      <c r="K143" s="355"/>
    </row>
    <row r="144" s="1" customFormat="1" ht="18.75" customHeight="1">
      <c r="B144" s="340"/>
      <c r="C144" s="340"/>
      <c r="D144" s="340"/>
      <c r="E144" s="340"/>
      <c r="F144" s="341"/>
      <c r="G144" s="340"/>
      <c r="H144" s="340"/>
      <c r="I144" s="340"/>
      <c r="J144" s="340"/>
      <c r="K144" s="340"/>
    </row>
    <row r="145" s="1" customFormat="1" ht="18.75" customHeight="1"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</row>
    <row r="146" s="1" customFormat="1" ht="7.5" customHeight="1">
      <c r="B146" s="313"/>
      <c r="C146" s="314"/>
      <c r="D146" s="314"/>
      <c r="E146" s="314"/>
      <c r="F146" s="314"/>
      <c r="G146" s="314"/>
      <c r="H146" s="314"/>
      <c r="I146" s="314"/>
      <c r="J146" s="314"/>
      <c r="K146" s="315"/>
    </row>
    <row r="147" s="1" customFormat="1" ht="45" customHeight="1">
      <c r="B147" s="316"/>
      <c r="C147" s="317" t="s">
        <v>797</v>
      </c>
      <c r="D147" s="317"/>
      <c r="E147" s="317"/>
      <c r="F147" s="317"/>
      <c r="G147" s="317"/>
      <c r="H147" s="317"/>
      <c r="I147" s="317"/>
      <c r="J147" s="317"/>
      <c r="K147" s="318"/>
    </row>
    <row r="148" s="1" customFormat="1" ht="17.25" customHeight="1">
      <c r="B148" s="316"/>
      <c r="C148" s="319" t="s">
        <v>732</v>
      </c>
      <c r="D148" s="319"/>
      <c r="E148" s="319"/>
      <c r="F148" s="319" t="s">
        <v>733</v>
      </c>
      <c r="G148" s="320"/>
      <c r="H148" s="319" t="s">
        <v>54</v>
      </c>
      <c r="I148" s="319" t="s">
        <v>57</v>
      </c>
      <c r="J148" s="319" t="s">
        <v>734</v>
      </c>
      <c r="K148" s="318"/>
    </row>
    <row r="149" s="1" customFormat="1" ht="17.25" customHeight="1">
      <c r="B149" s="316"/>
      <c r="C149" s="321" t="s">
        <v>735</v>
      </c>
      <c r="D149" s="321"/>
      <c r="E149" s="321"/>
      <c r="F149" s="322" t="s">
        <v>736</v>
      </c>
      <c r="G149" s="323"/>
      <c r="H149" s="321"/>
      <c r="I149" s="321"/>
      <c r="J149" s="321" t="s">
        <v>737</v>
      </c>
      <c r="K149" s="318"/>
    </row>
    <row r="150" s="1" customFormat="1" ht="5.25" customHeight="1">
      <c r="B150" s="329"/>
      <c r="C150" s="324"/>
      <c r="D150" s="324"/>
      <c r="E150" s="324"/>
      <c r="F150" s="324"/>
      <c r="G150" s="325"/>
      <c r="H150" s="324"/>
      <c r="I150" s="324"/>
      <c r="J150" s="324"/>
      <c r="K150" s="352"/>
    </row>
    <row r="151" s="1" customFormat="1" ht="15" customHeight="1">
      <c r="B151" s="329"/>
      <c r="C151" s="356" t="s">
        <v>741</v>
      </c>
      <c r="D151" s="304"/>
      <c r="E151" s="304"/>
      <c r="F151" s="357" t="s">
        <v>738</v>
      </c>
      <c r="G151" s="304"/>
      <c r="H151" s="356" t="s">
        <v>778</v>
      </c>
      <c r="I151" s="356" t="s">
        <v>740</v>
      </c>
      <c r="J151" s="356">
        <v>120</v>
      </c>
      <c r="K151" s="352"/>
    </row>
    <row r="152" s="1" customFormat="1" ht="15" customHeight="1">
      <c r="B152" s="329"/>
      <c r="C152" s="356" t="s">
        <v>787</v>
      </c>
      <c r="D152" s="304"/>
      <c r="E152" s="304"/>
      <c r="F152" s="357" t="s">
        <v>738</v>
      </c>
      <c r="G152" s="304"/>
      <c r="H152" s="356" t="s">
        <v>798</v>
      </c>
      <c r="I152" s="356" t="s">
        <v>740</v>
      </c>
      <c r="J152" s="356" t="s">
        <v>789</v>
      </c>
      <c r="K152" s="352"/>
    </row>
    <row r="153" s="1" customFormat="1" ht="15" customHeight="1">
      <c r="B153" s="329"/>
      <c r="C153" s="356" t="s">
        <v>85</v>
      </c>
      <c r="D153" s="304"/>
      <c r="E153" s="304"/>
      <c r="F153" s="357" t="s">
        <v>738</v>
      </c>
      <c r="G153" s="304"/>
      <c r="H153" s="356" t="s">
        <v>799</v>
      </c>
      <c r="I153" s="356" t="s">
        <v>740</v>
      </c>
      <c r="J153" s="356" t="s">
        <v>789</v>
      </c>
      <c r="K153" s="352"/>
    </row>
    <row r="154" s="1" customFormat="1" ht="15" customHeight="1">
      <c r="B154" s="329"/>
      <c r="C154" s="356" t="s">
        <v>743</v>
      </c>
      <c r="D154" s="304"/>
      <c r="E154" s="304"/>
      <c r="F154" s="357" t="s">
        <v>744</v>
      </c>
      <c r="G154" s="304"/>
      <c r="H154" s="356" t="s">
        <v>778</v>
      </c>
      <c r="I154" s="356" t="s">
        <v>740</v>
      </c>
      <c r="J154" s="356">
        <v>50</v>
      </c>
      <c r="K154" s="352"/>
    </row>
    <row r="155" s="1" customFormat="1" ht="15" customHeight="1">
      <c r="B155" s="329"/>
      <c r="C155" s="356" t="s">
        <v>746</v>
      </c>
      <c r="D155" s="304"/>
      <c r="E155" s="304"/>
      <c r="F155" s="357" t="s">
        <v>738</v>
      </c>
      <c r="G155" s="304"/>
      <c r="H155" s="356" t="s">
        <v>778</v>
      </c>
      <c r="I155" s="356" t="s">
        <v>748</v>
      </c>
      <c r="J155" s="356"/>
      <c r="K155" s="352"/>
    </row>
    <row r="156" s="1" customFormat="1" ht="15" customHeight="1">
      <c r="B156" s="329"/>
      <c r="C156" s="356" t="s">
        <v>757</v>
      </c>
      <c r="D156" s="304"/>
      <c r="E156" s="304"/>
      <c r="F156" s="357" t="s">
        <v>744</v>
      </c>
      <c r="G156" s="304"/>
      <c r="H156" s="356" t="s">
        <v>778</v>
      </c>
      <c r="I156" s="356" t="s">
        <v>740</v>
      </c>
      <c r="J156" s="356">
        <v>50</v>
      </c>
      <c r="K156" s="352"/>
    </row>
    <row r="157" s="1" customFormat="1" ht="15" customHeight="1">
      <c r="B157" s="329"/>
      <c r="C157" s="356" t="s">
        <v>765</v>
      </c>
      <c r="D157" s="304"/>
      <c r="E157" s="304"/>
      <c r="F157" s="357" t="s">
        <v>744</v>
      </c>
      <c r="G157" s="304"/>
      <c r="H157" s="356" t="s">
        <v>778</v>
      </c>
      <c r="I157" s="356" t="s">
        <v>740</v>
      </c>
      <c r="J157" s="356">
        <v>50</v>
      </c>
      <c r="K157" s="352"/>
    </row>
    <row r="158" s="1" customFormat="1" ht="15" customHeight="1">
      <c r="B158" s="329"/>
      <c r="C158" s="356" t="s">
        <v>763</v>
      </c>
      <c r="D158" s="304"/>
      <c r="E158" s="304"/>
      <c r="F158" s="357" t="s">
        <v>744</v>
      </c>
      <c r="G158" s="304"/>
      <c r="H158" s="356" t="s">
        <v>778</v>
      </c>
      <c r="I158" s="356" t="s">
        <v>740</v>
      </c>
      <c r="J158" s="356">
        <v>50</v>
      </c>
      <c r="K158" s="352"/>
    </row>
    <row r="159" s="1" customFormat="1" ht="15" customHeight="1">
      <c r="B159" s="329"/>
      <c r="C159" s="356" t="s">
        <v>99</v>
      </c>
      <c r="D159" s="304"/>
      <c r="E159" s="304"/>
      <c r="F159" s="357" t="s">
        <v>738</v>
      </c>
      <c r="G159" s="304"/>
      <c r="H159" s="356" t="s">
        <v>800</v>
      </c>
      <c r="I159" s="356" t="s">
        <v>740</v>
      </c>
      <c r="J159" s="356" t="s">
        <v>801</v>
      </c>
      <c r="K159" s="352"/>
    </row>
    <row r="160" s="1" customFormat="1" ht="15" customHeight="1">
      <c r="B160" s="329"/>
      <c r="C160" s="356" t="s">
        <v>802</v>
      </c>
      <c r="D160" s="304"/>
      <c r="E160" s="304"/>
      <c r="F160" s="357" t="s">
        <v>738</v>
      </c>
      <c r="G160" s="304"/>
      <c r="H160" s="356" t="s">
        <v>803</v>
      </c>
      <c r="I160" s="356" t="s">
        <v>773</v>
      </c>
      <c r="J160" s="356"/>
      <c r="K160" s="352"/>
    </row>
    <row r="161" s="1" customFormat="1" ht="15" customHeight="1">
      <c r="B161" s="358"/>
      <c r="C161" s="338"/>
      <c r="D161" s="338"/>
      <c r="E161" s="338"/>
      <c r="F161" s="338"/>
      <c r="G161" s="338"/>
      <c r="H161" s="338"/>
      <c r="I161" s="338"/>
      <c r="J161" s="338"/>
      <c r="K161" s="359"/>
    </row>
    <row r="162" s="1" customFormat="1" ht="18.75" customHeight="1">
      <c r="B162" s="340"/>
      <c r="C162" s="350"/>
      <c r="D162" s="350"/>
      <c r="E162" s="350"/>
      <c r="F162" s="360"/>
      <c r="G162" s="350"/>
      <c r="H162" s="350"/>
      <c r="I162" s="350"/>
      <c r="J162" s="350"/>
      <c r="K162" s="340"/>
    </row>
    <row r="163" s="1" customFormat="1" ht="18.75" customHeight="1">
      <c r="B163" s="312"/>
      <c r="C163" s="312"/>
      <c r="D163" s="312"/>
      <c r="E163" s="312"/>
      <c r="F163" s="312"/>
      <c r="G163" s="312"/>
      <c r="H163" s="312"/>
      <c r="I163" s="312"/>
      <c r="J163" s="312"/>
      <c r="K163" s="312"/>
    </row>
    <row r="164" s="1" customFormat="1" ht="7.5" customHeight="1">
      <c r="B164" s="291"/>
      <c r="C164" s="292"/>
      <c r="D164" s="292"/>
      <c r="E164" s="292"/>
      <c r="F164" s="292"/>
      <c r="G164" s="292"/>
      <c r="H164" s="292"/>
      <c r="I164" s="292"/>
      <c r="J164" s="292"/>
      <c r="K164" s="293"/>
    </row>
    <row r="165" s="1" customFormat="1" ht="45" customHeight="1">
      <c r="B165" s="294"/>
      <c r="C165" s="295" t="s">
        <v>804</v>
      </c>
      <c r="D165" s="295"/>
      <c r="E165" s="295"/>
      <c r="F165" s="295"/>
      <c r="G165" s="295"/>
      <c r="H165" s="295"/>
      <c r="I165" s="295"/>
      <c r="J165" s="295"/>
      <c r="K165" s="296"/>
    </row>
    <row r="166" s="1" customFormat="1" ht="17.25" customHeight="1">
      <c r="B166" s="294"/>
      <c r="C166" s="319" t="s">
        <v>732</v>
      </c>
      <c r="D166" s="319"/>
      <c r="E166" s="319"/>
      <c r="F166" s="319" t="s">
        <v>733</v>
      </c>
      <c r="G166" s="361"/>
      <c r="H166" s="362" t="s">
        <v>54</v>
      </c>
      <c r="I166" s="362" t="s">
        <v>57</v>
      </c>
      <c r="J166" s="319" t="s">
        <v>734</v>
      </c>
      <c r="K166" s="296"/>
    </row>
    <row r="167" s="1" customFormat="1" ht="17.25" customHeight="1">
      <c r="B167" s="297"/>
      <c r="C167" s="321" t="s">
        <v>735</v>
      </c>
      <c r="D167" s="321"/>
      <c r="E167" s="321"/>
      <c r="F167" s="322" t="s">
        <v>736</v>
      </c>
      <c r="G167" s="363"/>
      <c r="H167" s="364"/>
      <c r="I167" s="364"/>
      <c r="J167" s="321" t="s">
        <v>737</v>
      </c>
      <c r="K167" s="299"/>
    </row>
    <row r="168" s="1" customFormat="1" ht="5.25" customHeight="1">
      <c r="B168" s="329"/>
      <c r="C168" s="324"/>
      <c r="D168" s="324"/>
      <c r="E168" s="324"/>
      <c r="F168" s="324"/>
      <c r="G168" s="325"/>
      <c r="H168" s="324"/>
      <c r="I168" s="324"/>
      <c r="J168" s="324"/>
      <c r="K168" s="352"/>
    </row>
    <row r="169" s="1" customFormat="1" ht="15" customHeight="1">
      <c r="B169" s="329"/>
      <c r="C169" s="304" t="s">
        <v>741</v>
      </c>
      <c r="D169" s="304"/>
      <c r="E169" s="304"/>
      <c r="F169" s="327" t="s">
        <v>738</v>
      </c>
      <c r="G169" s="304"/>
      <c r="H169" s="304" t="s">
        <v>778</v>
      </c>
      <c r="I169" s="304" t="s">
        <v>740</v>
      </c>
      <c r="J169" s="304">
        <v>120</v>
      </c>
      <c r="K169" s="352"/>
    </row>
    <row r="170" s="1" customFormat="1" ht="15" customHeight="1">
      <c r="B170" s="329"/>
      <c r="C170" s="304" t="s">
        <v>787</v>
      </c>
      <c r="D170" s="304"/>
      <c r="E170" s="304"/>
      <c r="F170" s="327" t="s">
        <v>738</v>
      </c>
      <c r="G170" s="304"/>
      <c r="H170" s="304" t="s">
        <v>788</v>
      </c>
      <c r="I170" s="304" t="s">
        <v>740</v>
      </c>
      <c r="J170" s="304" t="s">
        <v>789</v>
      </c>
      <c r="K170" s="352"/>
    </row>
    <row r="171" s="1" customFormat="1" ht="15" customHeight="1">
      <c r="B171" s="329"/>
      <c r="C171" s="304" t="s">
        <v>85</v>
      </c>
      <c r="D171" s="304"/>
      <c r="E171" s="304"/>
      <c r="F171" s="327" t="s">
        <v>738</v>
      </c>
      <c r="G171" s="304"/>
      <c r="H171" s="304" t="s">
        <v>805</v>
      </c>
      <c r="I171" s="304" t="s">
        <v>740</v>
      </c>
      <c r="J171" s="304" t="s">
        <v>789</v>
      </c>
      <c r="K171" s="352"/>
    </row>
    <row r="172" s="1" customFormat="1" ht="15" customHeight="1">
      <c r="B172" s="329"/>
      <c r="C172" s="304" t="s">
        <v>743</v>
      </c>
      <c r="D172" s="304"/>
      <c r="E172" s="304"/>
      <c r="F172" s="327" t="s">
        <v>744</v>
      </c>
      <c r="G172" s="304"/>
      <c r="H172" s="304" t="s">
        <v>805</v>
      </c>
      <c r="I172" s="304" t="s">
        <v>740</v>
      </c>
      <c r="J172" s="304">
        <v>50</v>
      </c>
      <c r="K172" s="352"/>
    </row>
    <row r="173" s="1" customFormat="1" ht="15" customHeight="1">
      <c r="B173" s="329"/>
      <c r="C173" s="304" t="s">
        <v>746</v>
      </c>
      <c r="D173" s="304"/>
      <c r="E173" s="304"/>
      <c r="F173" s="327" t="s">
        <v>738</v>
      </c>
      <c r="G173" s="304"/>
      <c r="H173" s="304" t="s">
        <v>805</v>
      </c>
      <c r="I173" s="304" t="s">
        <v>748</v>
      </c>
      <c r="J173" s="304"/>
      <c r="K173" s="352"/>
    </row>
    <row r="174" s="1" customFormat="1" ht="15" customHeight="1">
      <c r="B174" s="329"/>
      <c r="C174" s="304" t="s">
        <v>757</v>
      </c>
      <c r="D174" s="304"/>
      <c r="E174" s="304"/>
      <c r="F174" s="327" t="s">
        <v>744</v>
      </c>
      <c r="G174" s="304"/>
      <c r="H174" s="304" t="s">
        <v>805</v>
      </c>
      <c r="I174" s="304" t="s">
        <v>740</v>
      </c>
      <c r="J174" s="304">
        <v>50</v>
      </c>
      <c r="K174" s="352"/>
    </row>
    <row r="175" s="1" customFormat="1" ht="15" customHeight="1">
      <c r="B175" s="329"/>
      <c r="C175" s="304" t="s">
        <v>765</v>
      </c>
      <c r="D175" s="304"/>
      <c r="E175" s="304"/>
      <c r="F175" s="327" t="s">
        <v>744</v>
      </c>
      <c r="G175" s="304"/>
      <c r="H175" s="304" t="s">
        <v>805</v>
      </c>
      <c r="I175" s="304" t="s">
        <v>740</v>
      </c>
      <c r="J175" s="304">
        <v>50</v>
      </c>
      <c r="K175" s="352"/>
    </row>
    <row r="176" s="1" customFormat="1" ht="15" customHeight="1">
      <c r="B176" s="329"/>
      <c r="C176" s="304" t="s">
        <v>763</v>
      </c>
      <c r="D176" s="304"/>
      <c r="E176" s="304"/>
      <c r="F176" s="327" t="s">
        <v>744</v>
      </c>
      <c r="G176" s="304"/>
      <c r="H176" s="304" t="s">
        <v>805</v>
      </c>
      <c r="I176" s="304" t="s">
        <v>740</v>
      </c>
      <c r="J176" s="304">
        <v>50</v>
      </c>
      <c r="K176" s="352"/>
    </row>
    <row r="177" s="1" customFormat="1" ht="15" customHeight="1">
      <c r="B177" s="329"/>
      <c r="C177" s="304" t="s">
        <v>118</v>
      </c>
      <c r="D177" s="304"/>
      <c r="E177" s="304"/>
      <c r="F177" s="327" t="s">
        <v>738</v>
      </c>
      <c r="G177" s="304"/>
      <c r="H177" s="304" t="s">
        <v>806</v>
      </c>
      <c r="I177" s="304" t="s">
        <v>807</v>
      </c>
      <c r="J177" s="304"/>
      <c r="K177" s="352"/>
    </row>
    <row r="178" s="1" customFormat="1" ht="15" customHeight="1">
      <c r="B178" s="329"/>
      <c r="C178" s="304" t="s">
        <v>57</v>
      </c>
      <c r="D178" s="304"/>
      <c r="E178" s="304"/>
      <c r="F178" s="327" t="s">
        <v>738</v>
      </c>
      <c r="G178" s="304"/>
      <c r="H178" s="304" t="s">
        <v>808</v>
      </c>
      <c r="I178" s="304" t="s">
        <v>809</v>
      </c>
      <c r="J178" s="304">
        <v>1</v>
      </c>
      <c r="K178" s="352"/>
    </row>
    <row r="179" s="1" customFormat="1" ht="15" customHeight="1">
      <c r="B179" s="329"/>
      <c r="C179" s="304" t="s">
        <v>53</v>
      </c>
      <c r="D179" s="304"/>
      <c r="E179" s="304"/>
      <c r="F179" s="327" t="s">
        <v>738</v>
      </c>
      <c r="G179" s="304"/>
      <c r="H179" s="304" t="s">
        <v>810</v>
      </c>
      <c r="I179" s="304" t="s">
        <v>740</v>
      </c>
      <c r="J179" s="304">
        <v>20</v>
      </c>
      <c r="K179" s="352"/>
    </row>
    <row r="180" s="1" customFormat="1" ht="15" customHeight="1">
      <c r="B180" s="329"/>
      <c r="C180" s="304" t="s">
        <v>54</v>
      </c>
      <c r="D180" s="304"/>
      <c r="E180" s="304"/>
      <c r="F180" s="327" t="s">
        <v>738</v>
      </c>
      <c r="G180" s="304"/>
      <c r="H180" s="304" t="s">
        <v>811</v>
      </c>
      <c r="I180" s="304" t="s">
        <v>740</v>
      </c>
      <c r="J180" s="304">
        <v>255</v>
      </c>
      <c r="K180" s="352"/>
    </row>
    <row r="181" s="1" customFormat="1" ht="15" customHeight="1">
      <c r="B181" s="329"/>
      <c r="C181" s="304" t="s">
        <v>119</v>
      </c>
      <c r="D181" s="304"/>
      <c r="E181" s="304"/>
      <c r="F181" s="327" t="s">
        <v>738</v>
      </c>
      <c r="G181" s="304"/>
      <c r="H181" s="304" t="s">
        <v>702</v>
      </c>
      <c r="I181" s="304" t="s">
        <v>740</v>
      </c>
      <c r="J181" s="304">
        <v>10</v>
      </c>
      <c r="K181" s="352"/>
    </row>
    <row r="182" s="1" customFormat="1" ht="15" customHeight="1">
      <c r="B182" s="329"/>
      <c r="C182" s="304" t="s">
        <v>120</v>
      </c>
      <c r="D182" s="304"/>
      <c r="E182" s="304"/>
      <c r="F182" s="327" t="s">
        <v>738</v>
      </c>
      <c r="G182" s="304"/>
      <c r="H182" s="304" t="s">
        <v>812</v>
      </c>
      <c r="I182" s="304" t="s">
        <v>773</v>
      </c>
      <c r="J182" s="304"/>
      <c r="K182" s="352"/>
    </row>
    <row r="183" s="1" customFormat="1" ht="15" customHeight="1">
      <c r="B183" s="329"/>
      <c r="C183" s="304" t="s">
        <v>813</v>
      </c>
      <c r="D183" s="304"/>
      <c r="E183" s="304"/>
      <c r="F183" s="327" t="s">
        <v>738</v>
      </c>
      <c r="G183" s="304"/>
      <c r="H183" s="304" t="s">
        <v>814</v>
      </c>
      <c r="I183" s="304" t="s">
        <v>773</v>
      </c>
      <c r="J183" s="304"/>
      <c r="K183" s="352"/>
    </row>
    <row r="184" s="1" customFormat="1" ht="15" customHeight="1">
      <c r="B184" s="329"/>
      <c r="C184" s="304" t="s">
        <v>802</v>
      </c>
      <c r="D184" s="304"/>
      <c r="E184" s="304"/>
      <c r="F184" s="327" t="s">
        <v>738</v>
      </c>
      <c r="G184" s="304"/>
      <c r="H184" s="304" t="s">
        <v>815</v>
      </c>
      <c r="I184" s="304" t="s">
        <v>773</v>
      </c>
      <c r="J184" s="304"/>
      <c r="K184" s="352"/>
    </row>
    <row r="185" s="1" customFormat="1" ht="15" customHeight="1">
      <c r="B185" s="329"/>
      <c r="C185" s="304" t="s">
        <v>122</v>
      </c>
      <c r="D185" s="304"/>
      <c r="E185" s="304"/>
      <c r="F185" s="327" t="s">
        <v>744</v>
      </c>
      <c r="G185" s="304"/>
      <c r="H185" s="304" t="s">
        <v>816</v>
      </c>
      <c r="I185" s="304" t="s">
        <v>740</v>
      </c>
      <c r="J185" s="304">
        <v>50</v>
      </c>
      <c r="K185" s="352"/>
    </row>
    <row r="186" s="1" customFormat="1" ht="15" customHeight="1">
      <c r="B186" s="329"/>
      <c r="C186" s="304" t="s">
        <v>817</v>
      </c>
      <c r="D186" s="304"/>
      <c r="E186" s="304"/>
      <c r="F186" s="327" t="s">
        <v>744</v>
      </c>
      <c r="G186" s="304"/>
      <c r="H186" s="304" t="s">
        <v>818</v>
      </c>
      <c r="I186" s="304" t="s">
        <v>819</v>
      </c>
      <c r="J186" s="304"/>
      <c r="K186" s="352"/>
    </row>
    <row r="187" s="1" customFormat="1" ht="15" customHeight="1">
      <c r="B187" s="329"/>
      <c r="C187" s="304" t="s">
        <v>820</v>
      </c>
      <c r="D187" s="304"/>
      <c r="E187" s="304"/>
      <c r="F187" s="327" t="s">
        <v>744</v>
      </c>
      <c r="G187" s="304"/>
      <c r="H187" s="304" t="s">
        <v>821</v>
      </c>
      <c r="I187" s="304" t="s">
        <v>819</v>
      </c>
      <c r="J187" s="304"/>
      <c r="K187" s="352"/>
    </row>
    <row r="188" s="1" customFormat="1" ht="15" customHeight="1">
      <c r="B188" s="329"/>
      <c r="C188" s="304" t="s">
        <v>822</v>
      </c>
      <c r="D188" s="304"/>
      <c r="E188" s="304"/>
      <c r="F188" s="327" t="s">
        <v>744</v>
      </c>
      <c r="G188" s="304"/>
      <c r="H188" s="304" t="s">
        <v>823</v>
      </c>
      <c r="I188" s="304" t="s">
        <v>819</v>
      </c>
      <c r="J188" s="304"/>
      <c r="K188" s="352"/>
    </row>
    <row r="189" s="1" customFormat="1" ht="15" customHeight="1">
      <c r="B189" s="329"/>
      <c r="C189" s="365" t="s">
        <v>824</v>
      </c>
      <c r="D189" s="304"/>
      <c r="E189" s="304"/>
      <c r="F189" s="327" t="s">
        <v>744</v>
      </c>
      <c r="G189" s="304"/>
      <c r="H189" s="304" t="s">
        <v>825</v>
      </c>
      <c r="I189" s="304" t="s">
        <v>826</v>
      </c>
      <c r="J189" s="366" t="s">
        <v>827</v>
      </c>
      <c r="K189" s="352"/>
    </row>
    <row r="190" s="1" customFormat="1" ht="15" customHeight="1">
      <c r="B190" s="329"/>
      <c r="C190" s="365" t="s">
        <v>42</v>
      </c>
      <c r="D190" s="304"/>
      <c r="E190" s="304"/>
      <c r="F190" s="327" t="s">
        <v>738</v>
      </c>
      <c r="G190" s="304"/>
      <c r="H190" s="301" t="s">
        <v>828</v>
      </c>
      <c r="I190" s="304" t="s">
        <v>829</v>
      </c>
      <c r="J190" s="304"/>
      <c r="K190" s="352"/>
    </row>
    <row r="191" s="1" customFormat="1" ht="15" customHeight="1">
      <c r="B191" s="329"/>
      <c r="C191" s="365" t="s">
        <v>830</v>
      </c>
      <c r="D191" s="304"/>
      <c r="E191" s="304"/>
      <c r="F191" s="327" t="s">
        <v>738</v>
      </c>
      <c r="G191" s="304"/>
      <c r="H191" s="304" t="s">
        <v>831</v>
      </c>
      <c r="I191" s="304" t="s">
        <v>773</v>
      </c>
      <c r="J191" s="304"/>
      <c r="K191" s="352"/>
    </row>
    <row r="192" s="1" customFormat="1" ht="15" customHeight="1">
      <c r="B192" s="329"/>
      <c r="C192" s="365" t="s">
        <v>832</v>
      </c>
      <c r="D192" s="304"/>
      <c r="E192" s="304"/>
      <c r="F192" s="327" t="s">
        <v>738</v>
      </c>
      <c r="G192" s="304"/>
      <c r="H192" s="304" t="s">
        <v>833</v>
      </c>
      <c r="I192" s="304" t="s">
        <v>773</v>
      </c>
      <c r="J192" s="304"/>
      <c r="K192" s="352"/>
    </row>
    <row r="193" s="1" customFormat="1" ht="15" customHeight="1">
      <c r="B193" s="329"/>
      <c r="C193" s="365" t="s">
        <v>834</v>
      </c>
      <c r="D193" s="304"/>
      <c r="E193" s="304"/>
      <c r="F193" s="327" t="s">
        <v>744</v>
      </c>
      <c r="G193" s="304"/>
      <c r="H193" s="304" t="s">
        <v>835</v>
      </c>
      <c r="I193" s="304" t="s">
        <v>773</v>
      </c>
      <c r="J193" s="304"/>
      <c r="K193" s="352"/>
    </row>
    <row r="194" s="1" customFormat="1" ht="15" customHeight="1">
      <c r="B194" s="358"/>
      <c r="C194" s="367"/>
      <c r="D194" s="338"/>
      <c r="E194" s="338"/>
      <c r="F194" s="338"/>
      <c r="G194" s="338"/>
      <c r="H194" s="338"/>
      <c r="I194" s="338"/>
      <c r="J194" s="338"/>
      <c r="K194" s="359"/>
    </row>
    <row r="195" s="1" customFormat="1" ht="18.75" customHeight="1">
      <c r="B195" s="340"/>
      <c r="C195" s="350"/>
      <c r="D195" s="350"/>
      <c r="E195" s="350"/>
      <c r="F195" s="360"/>
      <c r="G195" s="350"/>
      <c r="H195" s="350"/>
      <c r="I195" s="350"/>
      <c r="J195" s="350"/>
      <c r="K195" s="340"/>
    </row>
    <row r="196" s="1" customFormat="1" ht="18.75" customHeight="1">
      <c r="B196" s="340"/>
      <c r="C196" s="350"/>
      <c r="D196" s="350"/>
      <c r="E196" s="350"/>
      <c r="F196" s="360"/>
      <c r="G196" s="350"/>
      <c r="H196" s="350"/>
      <c r="I196" s="350"/>
      <c r="J196" s="350"/>
      <c r="K196" s="340"/>
    </row>
    <row r="197" s="1" customFormat="1" ht="18.75" customHeight="1">
      <c r="B197" s="312"/>
      <c r="C197" s="312"/>
      <c r="D197" s="312"/>
      <c r="E197" s="312"/>
      <c r="F197" s="312"/>
      <c r="G197" s="312"/>
      <c r="H197" s="312"/>
      <c r="I197" s="312"/>
      <c r="J197" s="312"/>
      <c r="K197" s="312"/>
    </row>
    <row r="198" s="1" customFormat="1" ht="13.5">
      <c r="B198" s="291"/>
      <c r="C198" s="292"/>
      <c r="D198" s="292"/>
      <c r="E198" s="292"/>
      <c r="F198" s="292"/>
      <c r="G198" s="292"/>
      <c r="H198" s="292"/>
      <c r="I198" s="292"/>
      <c r="J198" s="292"/>
      <c r="K198" s="293"/>
    </row>
    <row r="199" s="1" customFormat="1" ht="21">
      <c r="B199" s="294"/>
      <c r="C199" s="295" t="s">
        <v>836</v>
      </c>
      <c r="D199" s="295"/>
      <c r="E199" s="295"/>
      <c r="F199" s="295"/>
      <c r="G199" s="295"/>
      <c r="H199" s="295"/>
      <c r="I199" s="295"/>
      <c r="J199" s="295"/>
      <c r="K199" s="296"/>
    </row>
    <row r="200" s="1" customFormat="1" ht="25.5" customHeight="1">
      <c r="B200" s="294"/>
      <c r="C200" s="368" t="s">
        <v>837</v>
      </c>
      <c r="D200" s="368"/>
      <c r="E200" s="368"/>
      <c r="F200" s="368" t="s">
        <v>838</v>
      </c>
      <c r="G200" s="369"/>
      <c r="H200" s="368" t="s">
        <v>839</v>
      </c>
      <c r="I200" s="368"/>
      <c r="J200" s="368"/>
      <c r="K200" s="296"/>
    </row>
    <row r="201" s="1" customFormat="1" ht="5.25" customHeight="1">
      <c r="B201" s="329"/>
      <c r="C201" s="324"/>
      <c r="D201" s="324"/>
      <c r="E201" s="324"/>
      <c r="F201" s="324"/>
      <c r="G201" s="350"/>
      <c r="H201" s="324"/>
      <c r="I201" s="324"/>
      <c r="J201" s="324"/>
      <c r="K201" s="352"/>
    </row>
    <row r="202" s="1" customFormat="1" ht="15" customHeight="1">
      <c r="B202" s="329"/>
      <c r="C202" s="304" t="s">
        <v>829</v>
      </c>
      <c r="D202" s="304"/>
      <c r="E202" s="304"/>
      <c r="F202" s="327" t="s">
        <v>43</v>
      </c>
      <c r="G202" s="304"/>
      <c r="H202" s="304" t="s">
        <v>840</v>
      </c>
      <c r="I202" s="304"/>
      <c r="J202" s="304"/>
      <c r="K202" s="352"/>
    </row>
    <row r="203" s="1" customFormat="1" ht="15" customHeight="1">
      <c r="B203" s="329"/>
      <c r="C203" s="304"/>
      <c r="D203" s="304"/>
      <c r="E203" s="304"/>
      <c r="F203" s="327" t="s">
        <v>44</v>
      </c>
      <c r="G203" s="304"/>
      <c r="H203" s="304" t="s">
        <v>841</v>
      </c>
      <c r="I203" s="304"/>
      <c r="J203" s="304"/>
      <c r="K203" s="352"/>
    </row>
    <row r="204" s="1" customFormat="1" ht="15" customHeight="1">
      <c r="B204" s="329"/>
      <c r="C204" s="304"/>
      <c r="D204" s="304"/>
      <c r="E204" s="304"/>
      <c r="F204" s="327" t="s">
        <v>47</v>
      </c>
      <c r="G204" s="304"/>
      <c r="H204" s="304" t="s">
        <v>842</v>
      </c>
      <c r="I204" s="304"/>
      <c r="J204" s="304"/>
      <c r="K204" s="352"/>
    </row>
    <row r="205" s="1" customFormat="1" ht="15" customHeight="1">
      <c r="B205" s="329"/>
      <c r="C205" s="304"/>
      <c r="D205" s="304"/>
      <c r="E205" s="304"/>
      <c r="F205" s="327" t="s">
        <v>45</v>
      </c>
      <c r="G205" s="304"/>
      <c r="H205" s="304" t="s">
        <v>843</v>
      </c>
      <c r="I205" s="304"/>
      <c r="J205" s="304"/>
      <c r="K205" s="352"/>
    </row>
    <row r="206" s="1" customFormat="1" ht="15" customHeight="1">
      <c r="B206" s="329"/>
      <c r="C206" s="304"/>
      <c r="D206" s="304"/>
      <c r="E206" s="304"/>
      <c r="F206" s="327" t="s">
        <v>46</v>
      </c>
      <c r="G206" s="304"/>
      <c r="H206" s="304" t="s">
        <v>844</v>
      </c>
      <c r="I206" s="304"/>
      <c r="J206" s="304"/>
      <c r="K206" s="352"/>
    </row>
    <row r="207" s="1" customFormat="1" ht="15" customHeight="1">
      <c r="B207" s="329"/>
      <c r="C207" s="304"/>
      <c r="D207" s="304"/>
      <c r="E207" s="304"/>
      <c r="F207" s="327"/>
      <c r="G207" s="304"/>
      <c r="H207" s="304"/>
      <c r="I207" s="304"/>
      <c r="J207" s="304"/>
      <c r="K207" s="352"/>
    </row>
    <row r="208" s="1" customFormat="1" ht="15" customHeight="1">
      <c r="B208" s="329"/>
      <c r="C208" s="304" t="s">
        <v>785</v>
      </c>
      <c r="D208" s="304"/>
      <c r="E208" s="304"/>
      <c r="F208" s="327" t="s">
        <v>78</v>
      </c>
      <c r="G208" s="304"/>
      <c r="H208" s="304" t="s">
        <v>845</v>
      </c>
      <c r="I208" s="304"/>
      <c r="J208" s="304"/>
      <c r="K208" s="352"/>
    </row>
    <row r="209" s="1" customFormat="1" ht="15" customHeight="1">
      <c r="B209" s="329"/>
      <c r="C209" s="304"/>
      <c r="D209" s="304"/>
      <c r="E209" s="304"/>
      <c r="F209" s="327" t="s">
        <v>682</v>
      </c>
      <c r="G209" s="304"/>
      <c r="H209" s="304" t="s">
        <v>683</v>
      </c>
      <c r="I209" s="304"/>
      <c r="J209" s="304"/>
      <c r="K209" s="352"/>
    </row>
    <row r="210" s="1" customFormat="1" ht="15" customHeight="1">
      <c r="B210" s="329"/>
      <c r="C210" s="304"/>
      <c r="D210" s="304"/>
      <c r="E210" s="304"/>
      <c r="F210" s="327" t="s">
        <v>680</v>
      </c>
      <c r="G210" s="304"/>
      <c r="H210" s="304" t="s">
        <v>846</v>
      </c>
      <c r="I210" s="304"/>
      <c r="J210" s="304"/>
      <c r="K210" s="352"/>
    </row>
    <row r="211" s="1" customFormat="1" ht="15" customHeight="1">
      <c r="B211" s="370"/>
      <c r="C211" s="304"/>
      <c r="D211" s="304"/>
      <c r="E211" s="304"/>
      <c r="F211" s="327" t="s">
        <v>684</v>
      </c>
      <c r="G211" s="365"/>
      <c r="H211" s="356" t="s">
        <v>91</v>
      </c>
      <c r="I211" s="356"/>
      <c r="J211" s="356"/>
      <c r="K211" s="371"/>
    </row>
    <row r="212" s="1" customFormat="1" ht="15" customHeight="1">
      <c r="B212" s="370"/>
      <c r="C212" s="304"/>
      <c r="D212" s="304"/>
      <c r="E212" s="304"/>
      <c r="F212" s="327" t="s">
        <v>685</v>
      </c>
      <c r="G212" s="365"/>
      <c r="H212" s="356" t="s">
        <v>847</v>
      </c>
      <c r="I212" s="356"/>
      <c r="J212" s="356"/>
      <c r="K212" s="371"/>
    </row>
    <row r="213" s="1" customFormat="1" ht="15" customHeight="1">
      <c r="B213" s="370"/>
      <c r="C213" s="304"/>
      <c r="D213" s="304"/>
      <c r="E213" s="304"/>
      <c r="F213" s="327"/>
      <c r="G213" s="365"/>
      <c r="H213" s="356"/>
      <c r="I213" s="356"/>
      <c r="J213" s="356"/>
      <c r="K213" s="371"/>
    </row>
    <row r="214" s="1" customFormat="1" ht="15" customHeight="1">
      <c r="B214" s="370"/>
      <c r="C214" s="304" t="s">
        <v>809</v>
      </c>
      <c r="D214" s="304"/>
      <c r="E214" s="304"/>
      <c r="F214" s="327">
        <v>1</v>
      </c>
      <c r="G214" s="365"/>
      <c r="H214" s="356" t="s">
        <v>848</v>
      </c>
      <c r="I214" s="356"/>
      <c r="J214" s="356"/>
      <c r="K214" s="371"/>
    </row>
    <row r="215" s="1" customFormat="1" ht="15" customHeight="1">
      <c r="B215" s="370"/>
      <c r="C215" s="304"/>
      <c r="D215" s="304"/>
      <c r="E215" s="304"/>
      <c r="F215" s="327">
        <v>2</v>
      </c>
      <c r="G215" s="365"/>
      <c r="H215" s="356" t="s">
        <v>849</v>
      </c>
      <c r="I215" s="356"/>
      <c r="J215" s="356"/>
      <c r="K215" s="371"/>
    </row>
    <row r="216" s="1" customFormat="1" ht="15" customHeight="1">
      <c r="B216" s="370"/>
      <c r="C216" s="304"/>
      <c r="D216" s="304"/>
      <c r="E216" s="304"/>
      <c r="F216" s="327">
        <v>3</v>
      </c>
      <c r="G216" s="365"/>
      <c r="H216" s="356" t="s">
        <v>850</v>
      </c>
      <c r="I216" s="356"/>
      <c r="J216" s="356"/>
      <c r="K216" s="371"/>
    </row>
    <row r="217" s="1" customFormat="1" ht="15" customHeight="1">
      <c r="B217" s="370"/>
      <c r="C217" s="304"/>
      <c r="D217" s="304"/>
      <c r="E217" s="304"/>
      <c r="F217" s="327">
        <v>4</v>
      </c>
      <c r="G217" s="365"/>
      <c r="H217" s="356" t="s">
        <v>851</v>
      </c>
      <c r="I217" s="356"/>
      <c r="J217" s="356"/>
      <c r="K217" s="371"/>
    </row>
    <row r="218" s="1" customFormat="1" ht="12.75" customHeight="1">
      <c r="B218" s="372"/>
      <c r="C218" s="373"/>
      <c r="D218" s="373"/>
      <c r="E218" s="373"/>
      <c r="F218" s="373"/>
      <c r="G218" s="373"/>
      <c r="H218" s="373"/>
      <c r="I218" s="373"/>
      <c r="J218" s="373"/>
      <c r="K218" s="374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DESKTOP-25J83VD\Wolfi</dc:creator>
  <cp:lastModifiedBy>DESKTOP-25J83VD\Wolfi</cp:lastModifiedBy>
  <dcterms:created xsi:type="dcterms:W3CDTF">2020-11-02T15:38:31Z</dcterms:created>
  <dcterms:modified xsi:type="dcterms:W3CDTF">2020-11-02T15:38:38Z</dcterms:modified>
</cp:coreProperties>
</file>