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/>
  <bookViews>
    <workbookView xWindow="20580" yWindow="0" windowWidth="17808" windowHeight="25320" tabRatio="500"/>
  </bookViews>
  <sheets>
    <sheet name="Rozpocet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K19" i="1"/>
  <c r="G19" i="1"/>
  <c r="J19" i="1" s="1"/>
  <c r="F50" i="1" l="1"/>
  <c r="F51" i="1" s="1"/>
  <c r="H43" i="1"/>
  <c r="H46" i="1"/>
  <c r="H40" i="1"/>
  <c r="H41" i="1"/>
  <c r="H42" i="1" l="1"/>
  <c r="K42" i="1" s="1"/>
  <c r="J42" i="1"/>
  <c r="J44" i="1"/>
  <c r="H44" i="1"/>
  <c r="K44" i="1" s="1"/>
  <c r="K41" i="1"/>
  <c r="J41" i="1"/>
  <c r="K18" i="1" l="1"/>
  <c r="G18" i="1"/>
  <c r="J18" i="1" s="1"/>
  <c r="K17" i="1"/>
  <c r="G17" i="1"/>
  <c r="J17" i="1" l="1"/>
  <c r="K43" i="1"/>
  <c r="J43" i="1"/>
  <c r="K40" i="1"/>
  <c r="J40" i="1"/>
  <c r="K22" i="1" l="1"/>
  <c r="G22" i="1"/>
  <c r="J22" i="1" s="1"/>
  <c r="K20" i="1"/>
  <c r="G20" i="1"/>
  <c r="J20" i="1" s="1"/>
  <c r="K21" i="1"/>
  <c r="G21" i="1"/>
  <c r="J21" i="1" s="1"/>
  <c r="K23" i="1"/>
  <c r="G23" i="1"/>
  <c r="J23" i="1" s="1"/>
  <c r="G48" i="1"/>
  <c r="J47" i="1"/>
  <c r="H47" i="1"/>
  <c r="K47" i="1" s="1"/>
  <c r="K24" i="1"/>
  <c r="G24" i="1"/>
  <c r="J24" i="1" s="1"/>
  <c r="K34" i="1" l="1"/>
  <c r="K35" i="1"/>
  <c r="K36" i="1"/>
  <c r="G34" i="1"/>
  <c r="J34" i="1" s="1"/>
  <c r="G35" i="1"/>
  <c r="J35" i="1" s="1"/>
  <c r="G36" i="1"/>
  <c r="J36" i="1" s="1"/>
  <c r="G9" i="1" l="1"/>
  <c r="J9" i="1" s="1"/>
  <c r="K9" i="1"/>
  <c r="G10" i="1"/>
  <c r="J10" i="1" s="1"/>
  <c r="K10" i="1"/>
  <c r="G11" i="1"/>
  <c r="J11" i="1" s="1"/>
  <c r="K11" i="1"/>
  <c r="G12" i="1"/>
  <c r="J12" i="1" s="1"/>
  <c r="K12" i="1"/>
  <c r="G13" i="1"/>
  <c r="J13" i="1" s="1"/>
  <c r="K13" i="1"/>
  <c r="G14" i="1"/>
  <c r="J14" i="1" s="1"/>
  <c r="K14" i="1"/>
  <c r="G15" i="1"/>
  <c r="J15" i="1" s="1"/>
  <c r="K15" i="1"/>
  <c r="G16" i="1"/>
  <c r="J16" i="1" s="1"/>
  <c r="K16" i="1"/>
  <c r="G38" i="1" l="1"/>
  <c r="K6" i="1" l="1"/>
  <c r="K7" i="1"/>
  <c r="K8" i="1"/>
  <c r="K25" i="1"/>
  <c r="K26" i="1"/>
  <c r="K27" i="1"/>
  <c r="K28" i="1"/>
  <c r="K29" i="1"/>
  <c r="K30" i="1"/>
  <c r="K31" i="1"/>
  <c r="K32" i="1"/>
  <c r="K33" i="1"/>
  <c r="K37" i="1"/>
  <c r="J38" i="1"/>
  <c r="K38" i="1"/>
  <c r="K39" i="1"/>
  <c r="K45" i="1"/>
  <c r="K46" i="1"/>
  <c r="J48" i="1"/>
  <c r="K49" i="1"/>
  <c r="K52" i="1"/>
  <c r="K53" i="1"/>
  <c r="K54" i="1"/>
  <c r="K55" i="1"/>
  <c r="J56" i="1"/>
  <c r="K48" i="1" l="1"/>
  <c r="J46" i="1"/>
  <c r="G27" i="1"/>
  <c r="J27" i="1" s="1"/>
  <c r="G39" i="1" l="1"/>
  <c r="J39" i="1" s="1"/>
  <c r="G30" i="1"/>
  <c r="J30" i="1" s="1"/>
  <c r="G31" i="1"/>
  <c r="J31" i="1" s="1"/>
  <c r="G32" i="1"/>
  <c r="J32" i="1" s="1"/>
  <c r="G33" i="1"/>
  <c r="J33" i="1" s="1"/>
  <c r="G37" i="1"/>
  <c r="J37" i="1" s="1"/>
  <c r="G5" i="1" l="1"/>
  <c r="G6" i="1"/>
  <c r="J6" i="1" s="1"/>
  <c r="G7" i="1"/>
  <c r="J7" i="1" s="1"/>
  <c r="G8" i="1"/>
  <c r="J8" i="1" s="1"/>
  <c r="G25" i="1"/>
  <c r="J25" i="1" s="1"/>
  <c r="G28" i="1"/>
  <c r="G29" i="1"/>
  <c r="J29" i="1" s="1"/>
  <c r="J28" i="1" l="1"/>
  <c r="K5" i="1"/>
  <c r="J5" i="1"/>
  <c r="B5" i="1"/>
  <c r="B6" i="1" s="1"/>
  <c r="B7" i="1" s="1"/>
  <c r="B8" i="1" s="1"/>
  <c r="B9" i="1" l="1"/>
  <c r="B10" i="1" s="1"/>
  <c r="B11" i="1" s="1"/>
  <c r="B12" i="1" s="1"/>
  <c r="B13" i="1" s="1"/>
  <c r="B14" i="1" s="1"/>
  <c r="G54" i="1"/>
  <c r="J54" i="1" s="1"/>
  <c r="G53" i="1"/>
  <c r="J53" i="1" s="1"/>
  <c r="G49" i="1"/>
  <c r="J49" i="1" s="1"/>
  <c r="G55" i="1" l="1"/>
  <c r="J55" i="1" s="1"/>
  <c r="G26" i="1" l="1"/>
  <c r="H56" i="1"/>
  <c r="K56" i="1" s="1"/>
  <c r="G45" i="1"/>
  <c r="J45" i="1" s="1"/>
  <c r="J26" i="1" l="1"/>
  <c r="E60" i="1"/>
  <c r="G52" i="1"/>
  <c r="J52" i="1" s="1"/>
  <c r="H51" i="1"/>
  <c r="K51" i="1" s="1"/>
  <c r="J51" i="1"/>
  <c r="J50" i="1"/>
  <c r="F60" i="1" l="1"/>
  <c r="G60" i="1" s="1"/>
  <c r="H50" i="1"/>
  <c r="E59" i="1" s="1"/>
  <c r="F59" i="1" l="1"/>
  <c r="G59" i="1" s="1"/>
  <c r="E61" i="1"/>
  <c r="F61" i="1" s="1"/>
  <c r="G61" i="1" s="1"/>
  <c r="K50" i="1"/>
  <c r="D60" i="1" l="1"/>
  <c r="D61" i="1" s="1"/>
</calcChain>
</file>

<file path=xl/sharedStrings.xml><?xml version="1.0" encoding="utf-8"?>
<sst xmlns="http://schemas.openxmlformats.org/spreadsheetml/2006/main" count="132" uniqueCount="79">
  <si>
    <t>Počet</t>
  </si>
  <si>
    <t>MJ</t>
  </si>
  <si>
    <t>ks</t>
  </si>
  <si>
    <t>Kabel CYKY 3x1,5mm2 vč.montáže</t>
  </si>
  <si>
    <t>m</t>
  </si>
  <si>
    <t>Plošina</t>
  </si>
  <si>
    <t>hod</t>
  </si>
  <si>
    <t>bez DPH</t>
  </si>
  <si>
    <t>Revize</t>
  </si>
  <si>
    <t>Kč/1MJ</t>
  </si>
  <si>
    <t>DPH 21%</t>
  </si>
  <si>
    <t>Seřízení a optimalizace řídících prvků</t>
  </si>
  <si>
    <t>Čítač provozních hodin</t>
  </si>
  <si>
    <t>m3</t>
  </si>
  <si>
    <t>Zem práce, výkop+záhozy+hutn - pro výstavbu sloupů</t>
  </si>
  <si>
    <t>Odvoz suti, zeminy, …</t>
  </si>
  <si>
    <t>Doprava a přesun materiálu</t>
  </si>
  <si>
    <t>1m výložník vč. přísl. a montáž</t>
  </si>
  <si>
    <t>Zemnící tyč 1,5m FeZn vč. práce a spoj. Mat.</t>
  </si>
  <si>
    <t>Příslušenství ke svítidlům(clonky, backL)</t>
  </si>
  <si>
    <t>Položka - uznatelné výdaje</t>
  </si>
  <si>
    <t>s DPH</t>
  </si>
  <si>
    <t>Uznatelné</t>
  </si>
  <si>
    <t>Neuznatelné</t>
  </si>
  <si>
    <t>Rekapitulace</t>
  </si>
  <si>
    <t>podíl</t>
  </si>
  <si>
    <t>0,5m výložník vč. přísl. a montáž</t>
  </si>
  <si>
    <t>1,5m výložník vč. přísl. a montáž</t>
  </si>
  <si>
    <t>2m výložník vč. přísl. a montáž</t>
  </si>
  <si>
    <t>U svítidel pro přechody pro chodce je povolena maximální náhradní teplota chromatičnosti Tc 4000K</t>
  </si>
  <si>
    <t>z toho uznatelné náklady</t>
  </si>
  <si>
    <t>z toho neuznatelné náklady</t>
  </si>
  <si>
    <t xml:space="preserve">Dodávka sloupu = sloup, svorkovnice, bet. základ hloubk. impreg., ochr. nástřik paty sloupu, kotvící mat., uzemn.mat., případné vyložení, </t>
  </si>
  <si>
    <t>průchodky či konektory pro vánoční dekorace, billboardy dle přiloženého výkresu sloupu. Kompletní montáž, zapojení, uzemnění, zprovoznění</t>
  </si>
  <si>
    <t>Stavbyvedoucí zhotovitele</t>
  </si>
  <si>
    <t>kpl</t>
  </si>
  <si>
    <t>V  ..............................</t>
  </si>
  <si>
    <t>................................</t>
  </si>
  <si>
    <t>Dne  ............................</t>
  </si>
  <si>
    <t>podpis oprávněné osoby za uchazeče</t>
  </si>
  <si>
    <t>VO Štramberk - 2024 - Položkový rozpočet</t>
  </si>
  <si>
    <t>Svítidlo dle konfigurace K01, Tc max. 2700K</t>
  </si>
  <si>
    <t>Svítidlo dle konfigurace K02, Tc max. 2700K</t>
  </si>
  <si>
    <t>Svítidlo dle konfigurace K03, Tc max. 2700K</t>
  </si>
  <si>
    <t>Svítidlo dle konfigurace K08, Tc max. 2700K</t>
  </si>
  <si>
    <t>Svítidlo dle konfigurace K10, Tc max. 2700K</t>
  </si>
  <si>
    <t>Svítidlo dle konfigurace K11, Tc max. 2700K</t>
  </si>
  <si>
    <t>Svítidlo dle konfigurace K13, Tc max. 2700K</t>
  </si>
  <si>
    <t>Svítidlo dle konfigurace K16, Tc max. 2700K</t>
  </si>
  <si>
    <t>Svítidlo dle konfigurace K20, Tc max. 2700K</t>
  </si>
  <si>
    <t>Svítidlo dle konfigurace K21, Tc max. 2700K</t>
  </si>
  <si>
    <t>Svítidlo dle konfigurace Nam, Tc max. 2700K</t>
  </si>
  <si>
    <t>Svítidlo dle konfigurace Cen park, Tc max. 2700K</t>
  </si>
  <si>
    <t>Navýšení sloupu o 1 m</t>
  </si>
  <si>
    <t>Nový výložník zakřivený 1,5/2 m na betonový sloup</t>
  </si>
  <si>
    <t>Nový Al výložník 120° 1m+1m</t>
  </si>
  <si>
    <t>Nový Al výložník 90° 1m+1m</t>
  </si>
  <si>
    <t>Pojistky do svítidel vrchní vedení</t>
  </si>
  <si>
    <t>Autojeřáb</t>
  </si>
  <si>
    <t>Příplatek ZHAGA konektor 1</t>
  </si>
  <si>
    <t>Příplatek ZHAGA konektor 2</t>
  </si>
  <si>
    <t>Pohybové čidlo PIR</t>
  </si>
  <si>
    <t>RF modul</t>
  </si>
  <si>
    <t>Kabel vrchního vedení vč. práce RVO8 SM227,134,156,157</t>
  </si>
  <si>
    <t>Kabel vrchního vedení vč. práce RVO10 SM275,80,85,88,89</t>
  </si>
  <si>
    <t>Přidání svítidel do soustavy tj. montáž a zapoj.</t>
  </si>
  <si>
    <t>Výměna sv. tj. demont. a násl. zapoj.</t>
  </si>
  <si>
    <t>Zařízení staveniště a dopravní značení (dop. 4,12% z ceny práce)</t>
  </si>
  <si>
    <t>Provozní vlivy (dop. 3,25% z ceny práce)</t>
  </si>
  <si>
    <t>Výměna RVO vč výzbroje a zap.</t>
  </si>
  <si>
    <t>Sloup 8m - výměna (patka,svor.,kon.),mont.+zap.,komp.práce(výměna)</t>
  </si>
  <si>
    <t>Spojky kabelů zemního vedení</t>
  </si>
  <si>
    <t>Spojky kabelů vzdušného vedení</t>
  </si>
  <si>
    <t>Aktualizace pasportu ve standardu excelovské tabulky nových svítidel</t>
  </si>
  <si>
    <t>Dok. skutečného provedení (akt. pasport, revize, prohlášení, zár. listy…)</t>
  </si>
  <si>
    <r>
      <t xml:space="preserve">Celkové náklady </t>
    </r>
    <r>
      <rPr>
        <b/>
        <sz val="11"/>
        <rFont val="Calibri"/>
        <family val="2"/>
        <charset val="238"/>
      </rPr>
      <t>vč. rec.popl.sv.</t>
    </r>
  </si>
  <si>
    <t>Kabel zemního vedení vč. práce pro výměnu sloupů</t>
  </si>
  <si>
    <t>Výměna sv. tj. demont. a násl. zapoj. bez plošiny (schody)</t>
  </si>
  <si>
    <t>Konstr. prvky vč. montáže (redukce, bandimex apod.)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</si>
</sst>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rgb="FFFFFFCD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0" applyBorder="0" applyProtection="0"/>
    <xf numFmtId="0" fontId="2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6" borderId="1" xfId="0" applyNumberFormat="1" applyFont="1" applyFill="1" applyBorder="1" applyAlignment="1" applyProtection="1">
      <alignment vertical="center"/>
      <protection locked="0"/>
    </xf>
    <xf numFmtId="4" fontId="4" fillId="0" borderId="1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 applyProtection="1">
      <alignment vertical="center"/>
      <protection hidden="1"/>
    </xf>
    <xf numFmtId="3" fontId="4" fillId="0" borderId="0" xfId="0" applyNumberFormat="1" applyFont="1" applyAlignment="1">
      <alignment horizontal="center" vertical="center"/>
    </xf>
    <xf numFmtId="4" fontId="6" fillId="4" borderId="2" xfId="0" applyNumberFormat="1" applyFont="1" applyFill="1" applyBorder="1" applyAlignment="1">
      <alignment vertical="center"/>
    </xf>
    <xf numFmtId="4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10" fontId="6" fillId="0" borderId="1" xfId="3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</cellXfs>
  <cellStyles count="4">
    <cellStyle name="Normální" xfId="0" builtinId="0"/>
    <cellStyle name="Normální 2 2" xfId="2"/>
    <cellStyle name="Procenta" xfId="3" builtinId="5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M76"/>
  <sheetViews>
    <sheetView tabSelected="1" zoomScale="85" zoomScaleNormal="85" workbookViewId="0">
      <selection activeCell="C28" sqref="C28"/>
    </sheetView>
  </sheetViews>
  <sheetFormatPr defaultRowHeight="14.4" x14ac:dyDescent="0.3"/>
  <cols>
    <col min="1" max="1" width="2.6640625" style="2" customWidth="1"/>
    <col min="2" max="2" width="4.33203125" style="1" customWidth="1"/>
    <col min="3" max="3" width="61.109375" style="2" customWidth="1"/>
    <col min="4" max="4" width="11.88671875" style="1" bestFit="1" customWidth="1"/>
    <col min="5" max="5" width="12.5546875" style="1" bestFit="1" customWidth="1"/>
    <col min="6" max="7" width="12.5546875" style="2" bestFit="1" customWidth="1"/>
    <col min="8" max="8" width="12.44140625" style="2" bestFit="1" customWidth="1"/>
    <col min="9" max="9" width="3.33203125" style="2" bestFit="1" customWidth="1"/>
    <col min="10" max="10" width="12.5546875" style="2" bestFit="1" customWidth="1"/>
    <col min="11" max="11" width="12.44140625" style="2" bestFit="1" customWidth="1"/>
    <col min="12" max="12" width="12.5546875" style="2" bestFit="1" customWidth="1"/>
    <col min="13" max="13" width="11.6640625" style="2" bestFit="1" customWidth="1"/>
    <col min="14" max="14" width="12.5546875" style="2" bestFit="1" customWidth="1"/>
    <col min="15" max="15" width="12.44140625" style="2" bestFit="1" customWidth="1"/>
    <col min="16" max="16" width="8.6640625" style="2" customWidth="1"/>
    <col min="17" max="17" width="12.5546875" style="2" bestFit="1" customWidth="1"/>
    <col min="18" max="18" width="12.44140625" style="2" bestFit="1" customWidth="1"/>
    <col min="19" max="1009" width="8.6640625" style="2" customWidth="1"/>
    <col min="1010" max="16384" width="8.88671875" style="2"/>
  </cols>
  <sheetData>
    <row r="1" spans="2:12" ht="7.5" customHeight="1" x14ac:dyDescent="0.3"/>
    <row r="2" spans="2:12" ht="18" x14ac:dyDescent="0.3">
      <c r="C2" s="3" t="s">
        <v>40</v>
      </c>
    </row>
    <row r="3" spans="2:12" x14ac:dyDescent="0.3">
      <c r="G3" s="2" t="s">
        <v>7</v>
      </c>
      <c r="H3" s="2" t="s">
        <v>7</v>
      </c>
      <c r="J3" s="2" t="s">
        <v>21</v>
      </c>
      <c r="K3" s="2" t="s">
        <v>21</v>
      </c>
    </row>
    <row r="4" spans="2:12" ht="15" customHeight="1" x14ac:dyDescent="0.3">
      <c r="B4" s="4">
        <v>0</v>
      </c>
      <c r="C4" s="5" t="s">
        <v>20</v>
      </c>
      <c r="D4" s="6" t="s">
        <v>0</v>
      </c>
      <c r="E4" s="6" t="s">
        <v>1</v>
      </c>
      <c r="F4" s="7" t="s">
        <v>9</v>
      </c>
      <c r="G4" s="7" t="s">
        <v>22</v>
      </c>
      <c r="H4" s="7" t="s">
        <v>23</v>
      </c>
      <c r="J4" s="7" t="s">
        <v>22</v>
      </c>
      <c r="K4" s="7" t="s">
        <v>23</v>
      </c>
    </row>
    <row r="5" spans="2:12" x14ac:dyDescent="0.3">
      <c r="B5" s="8">
        <f>1+B4</f>
        <v>1</v>
      </c>
      <c r="C5" s="9" t="s">
        <v>41</v>
      </c>
      <c r="D5" s="10">
        <v>11</v>
      </c>
      <c r="E5" s="11" t="s">
        <v>2</v>
      </c>
      <c r="F5" s="12">
        <v>0</v>
      </c>
      <c r="G5" s="13">
        <f t="shared" ref="G5:G37" si="0">D5*F5</f>
        <v>0</v>
      </c>
      <c r="H5" s="13"/>
      <c r="J5" s="13">
        <f>IF(G5&lt;&gt;"",G5*1.21,"")</f>
        <v>0</v>
      </c>
      <c r="K5" s="13" t="str">
        <f>IF(H5&lt;&gt;"",H5*1.21,"")</f>
        <v/>
      </c>
      <c r="L5" s="14"/>
    </row>
    <row r="6" spans="2:12" x14ac:dyDescent="0.3">
      <c r="B6" s="8">
        <f t="shared" ref="B6:B56" si="1">1+B5</f>
        <v>2</v>
      </c>
      <c r="C6" s="9" t="s">
        <v>42</v>
      </c>
      <c r="D6" s="10">
        <v>35</v>
      </c>
      <c r="E6" s="11" t="s">
        <v>2</v>
      </c>
      <c r="F6" s="12">
        <v>0</v>
      </c>
      <c r="G6" s="13">
        <f t="shared" si="0"/>
        <v>0</v>
      </c>
      <c r="H6" s="13"/>
      <c r="J6" s="13">
        <f t="shared" ref="J6:J56" si="2">IF(G6&lt;&gt;"",G6*1.21,"")</f>
        <v>0</v>
      </c>
      <c r="K6" s="13" t="str">
        <f t="shared" ref="K6:K56" si="3">IF(H6&lt;&gt;"",H6*1.21,"")</f>
        <v/>
      </c>
      <c r="L6" s="14"/>
    </row>
    <row r="7" spans="2:12" x14ac:dyDescent="0.3">
      <c r="B7" s="8">
        <f t="shared" si="1"/>
        <v>3</v>
      </c>
      <c r="C7" s="9" t="s">
        <v>43</v>
      </c>
      <c r="D7" s="10">
        <v>26</v>
      </c>
      <c r="E7" s="11" t="s">
        <v>2</v>
      </c>
      <c r="F7" s="12">
        <v>0</v>
      </c>
      <c r="G7" s="13">
        <f t="shared" si="0"/>
        <v>0</v>
      </c>
      <c r="H7" s="13"/>
      <c r="J7" s="13">
        <f t="shared" si="2"/>
        <v>0</v>
      </c>
      <c r="K7" s="13" t="str">
        <f t="shared" si="3"/>
        <v/>
      </c>
      <c r="L7" s="14"/>
    </row>
    <row r="8" spans="2:12" x14ac:dyDescent="0.3">
      <c r="B8" s="8">
        <f t="shared" si="1"/>
        <v>4</v>
      </c>
      <c r="C8" s="9" t="s">
        <v>44</v>
      </c>
      <c r="D8" s="10">
        <v>4</v>
      </c>
      <c r="E8" s="11" t="s">
        <v>2</v>
      </c>
      <c r="F8" s="12">
        <v>0</v>
      </c>
      <c r="G8" s="13">
        <f t="shared" si="0"/>
        <v>0</v>
      </c>
      <c r="H8" s="13"/>
      <c r="J8" s="13">
        <f t="shared" si="2"/>
        <v>0</v>
      </c>
      <c r="K8" s="13" t="str">
        <f t="shared" si="3"/>
        <v/>
      </c>
      <c r="L8" s="14"/>
    </row>
    <row r="9" spans="2:12" x14ac:dyDescent="0.3">
      <c r="B9" s="8">
        <f t="shared" si="1"/>
        <v>5</v>
      </c>
      <c r="C9" s="9" t="s">
        <v>45</v>
      </c>
      <c r="D9" s="10">
        <v>5</v>
      </c>
      <c r="E9" s="11" t="s">
        <v>2</v>
      </c>
      <c r="F9" s="12">
        <v>0</v>
      </c>
      <c r="G9" s="13">
        <f t="shared" ref="G9:G16" si="4">D9*F9</f>
        <v>0</v>
      </c>
      <c r="H9" s="13"/>
      <c r="J9" s="13">
        <f t="shared" ref="J9:J16" si="5">IF(G9&lt;&gt;"",G9*1.21,"")</f>
        <v>0</v>
      </c>
      <c r="K9" s="13" t="str">
        <f t="shared" ref="K9:K16" si="6">IF(H9&lt;&gt;"",H9*1.21,"")</f>
        <v/>
      </c>
      <c r="L9" s="14"/>
    </row>
    <row r="10" spans="2:12" x14ac:dyDescent="0.3">
      <c r="B10" s="8">
        <f t="shared" si="1"/>
        <v>6</v>
      </c>
      <c r="C10" s="9" t="s">
        <v>46</v>
      </c>
      <c r="D10" s="10">
        <v>4</v>
      </c>
      <c r="E10" s="11" t="s">
        <v>2</v>
      </c>
      <c r="F10" s="12">
        <v>0</v>
      </c>
      <c r="G10" s="13">
        <f t="shared" si="4"/>
        <v>0</v>
      </c>
      <c r="H10" s="13"/>
      <c r="J10" s="13">
        <f t="shared" si="5"/>
        <v>0</v>
      </c>
      <c r="K10" s="13" t="str">
        <f t="shared" si="6"/>
        <v/>
      </c>
      <c r="L10" s="14"/>
    </row>
    <row r="11" spans="2:12" x14ac:dyDescent="0.3">
      <c r="B11" s="8">
        <f t="shared" si="1"/>
        <v>7</v>
      </c>
      <c r="C11" s="9" t="s">
        <v>47</v>
      </c>
      <c r="D11" s="10">
        <v>19</v>
      </c>
      <c r="E11" s="11" t="s">
        <v>2</v>
      </c>
      <c r="F11" s="12">
        <v>0</v>
      </c>
      <c r="G11" s="13">
        <f t="shared" si="4"/>
        <v>0</v>
      </c>
      <c r="H11" s="13"/>
      <c r="J11" s="13">
        <f t="shared" si="5"/>
        <v>0</v>
      </c>
      <c r="K11" s="13" t="str">
        <f t="shared" si="6"/>
        <v/>
      </c>
      <c r="L11" s="14"/>
    </row>
    <row r="12" spans="2:12" x14ac:dyDescent="0.3">
      <c r="B12" s="8">
        <f t="shared" si="1"/>
        <v>8</v>
      </c>
      <c r="C12" s="9" t="s">
        <v>48</v>
      </c>
      <c r="D12" s="10">
        <v>7</v>
      </c>
      <c r="E12" s="11" t="s">
        <v>2</v>
      </c>
      <c r="F12" s="12">
        <v>0</v>
      </c>
      <c r="G12" s="13">
        <f t="shared" si="4"/>
        <v>0</v>
      </c>
      <c r="H12" s="13"/>
      <c r="J12" s="13">
        <f t="shared" si="5"/>
        <v>0</v>
      </c>
      <c r="K12" s="13" t="str">
        <f t="shared" si="6"/>
        <v/>
      </c>
      <c r="L12" s="14"/>
    </row>
    <row r="13" spans="2:12" x14ac:dyDescent="0.3">
      <c r="B13" s="8">
        <f t="shared" si="1"/>
        <v>9</v>
      </c>
      <c r="C13" s="9" t="s">
        <v>49</v>
      </c>
      <c r="D13" s="10">
        <v>9</v>
      </c>
      <c r="E13" s="11" t="s">
        <v>2</v>
      </c>
      <c r="F13" s="12">
        <v>0</v>
      </c>
      <c r="G13" s="13">
        <f t="shared" si="4"/>
        <v>0</v>
      </c>
      <c r="H13" s="13"/>
      <c r="J13" s="13">
        <f t="shared" si="5"/>
        <v>0</v>
      </c>
      <c r="K13" s="13" t="str">
        <f t="shared" si="6"/>
        <v/>
      </c>
      <c r="L13" s="14"/>
    </row>
    <row r="14" spans="2:12" x14ac:dyDescent="0.3">
      <c r="B14" s="8">
        <f t="shared" si="1"/>
        <v>10</v>
      </c>
      <c r="C14" s="9" t="s">
        <v>50</v>
      </c>
      <c r="D14" s="10">
        <v>3</v>
      </c>
      <c r="E14" s="11" t="s">
        <v>2</v>
      </c>
      <c r="F14" s="12">
        <v>0</v>
      </c>
      <c r="G14" s="13">
        <f t="shared" si="4"/>
        <v>0</v>
      </c>
      <c r="H14" s="13"/>
      <c r="J14" s="13">
        <f t="shared" si="5"/>
        <v>0</v>
      </c>
      <c r="K14" s="13" t="str">
        <f t="shared" si="6"/>
        <v/>
      </c>
      <c r="L14" s="14"/>
    </row>
    <row r="15" spans="2:12" x14ac:dyDescent="0.3">
      <c r="B15" s="8">
        <f t="shared" si="1"/>
        <v>11</v>
      </c>
      <c r="C15" s="9" t="s">
        <v>51</v>
      </c>
      <c r="D15" s="10">
        <v>107</v>
      </c>
      <c r="E15" s="11" t="s">
        <v>2</v>
      </c>
      <c r="F15" s="12">
        <v>0</v>
      </c>
      <c r="G15" s="13">
        <f t="shared" si="4"/>
        <v>0</v>
      </c>
      <c r="H15" s="13"/>
      <c r="J15" s="13">
        <f t="shared" si="5"/>
        <v>0</v>
      </c>
      <c r="K15" s="13" t="str">
        <f t="shared" si="6"/>
        <v/>
      </c>
      <c r="L15" s="14"/>
    </row>
    <row r="16" spans="2:12" x14ac:dyDescent="0.3">
      <c r="B16" s="8">
        <f t="shared" si="1"/>
        <v>12</v>
      </c>
      <c r="C16" s="9" t="s">
        <v>52</v>
      </c>
      <c r="D16" s="10">
        <v>6</v>
      </c>
      <c r="E16" s="11" t="s">
        <v>2</v>
      </c>
      <c r="F16" s="12">
        <v>0</v>
      </c>
      <c r="G16" s="13">
        <f t="shared" si="4"/>
        <v>0</v>
      </c>
      <c r="H16" s="13"/>
      <c r="J16" s="13">
        <f t="shared" si="5"/>
        <v>0</v>
      </c>
      <c r="K16" s="13" t="str">
        <f t="shared" si="6"/>
        <v/>
      </c>
      <c r="L16" s="14"/>
    </row>
    <row r="17" spans="2:13" x14ac:dyDescent="0.3">
      <c r="B17" s="8">
        <f t="shared" si="1"/>
        <v>13</v>
      </c>
      <c r="C17" s="9" t="s">
        <v>65</v>
      </c>
      <c r="D17" s="10">
        <v>36</v>
      </c>
      <c r="E17" s="11" t="s">
        <v>2</v>
      </c>
      <c r="F17" s="12">
        <v>0</v>
      </c>
      <c r="G17" s="13">
        <f t="shared" ref="G17:G19" si="7">D17*F17</f>
        <v>0</v>
      </c>
      <c r="H17" s="13"/>
      <c r="J17" s="13">
        <f t="shared" ref="J17:J19" si="8">IF(G17&lt;&gt;"",G17*1.21,"")</f>
        <v>0</v>
      </c>
      <c r="K17" s="13" t="str">
        <f t="shared" ref="K17:K19" si="9">IF(H17&lt;&gt;"",H17*1.21,"")</f>
        <v/>
      </c>
    </row>
    <row r="18" spans="2:13" x14ac:dyDescent="0.3">
      <c r="B18" s="8">
        <f t="shared" si="1"/>
        <v>14</v>
      </c>
      <c r="C18" s="9" t="s">
        <v>66</v>
      </c>
      <c r="D18" s="10">
        <v>193</v>
      </c>
      <c r="E18" s="11" t="s">
        <v>2</v>
      </c>
      <c r="F18" s="12">
        <v>0</v>
      </c>
      <c r="G18" s="13">
        <f t="shared" si="7"/>
        <v>0</v>
      </c>
      <c r="H18" s="13"/>
      <c r="J18" s="13">
        <f t="shared" si="8"/>
        <v>0</v>
      </c>
      <c r="K18" s="13" t="str">
        <f t="shared" si="9"/>
        <v/>
      </c>
    </row>
    <row r="19" spans="2:13" x14ac:dyDescent="0.3">
      <c r="B19" s="8">
        <f t="shared" si="1"/>
        <v>15</v>
      </c>
      <c r="C19" s="9" t="s">
        <v>77</v>
      </c>
      <c r="D19" s="10">
        <v>7</v>
      </c>
      <c r="E19" s="11" t="s">
        <v>2</v>
      </c>
      <c r="F19" s="12">
        <v>0</v>
      </c>
      <c r="G19" s="13">
        <f t="shared" si="7"/>
        <v>0</v>
      </c>
      <c r="H19" s="13"/>
      <c r="J19" s="13">
        <f t="shared" si="8"/>
        <v>0</v>
      </c>
      <c r="K19" s="13" t="str">
        <f t="shared" si="9"/>
        <v/>
      </c>
    </row>
    <row r="20" spans="2:13" x14ac:dyDescent="0.3">
      <c r="B20" s="8">
        <f t="shared" si="1"/>
        <v>16</v>
      </c>
      <c r="C20" s="9" t="s">
        <v>59</v>
      </c>
      <c r="D20" s="10">
        <v>11</v>
      </c>
      <c r="E20" s="11" t="s">
        <v>2</v>
      </c>
      <c r="F20" s="12">
        <v>0</v>
      </c>
      <c r="G20" s="13">
        <f t="shared" ref="G20" si="10">D20*F20</f>
        <v>0</v>
      </c>
      <c r="H20" s="13"/>
      <c r="J20" s="13">
        <f t="shared" si="2"/>
        <v>0</v>
      </c>
      <c r="K20" s="13" t="str">
        <f t="shared" si="3"/>
        <v/>
      </c>
    </row>
    <row r="21" spans="2:13" x14ac:dyDescent="0.3">
      <c r="B21" s="8">
        <f t="shared" si="1"/>
        <v>17</v>
      </c>
      <c r="C21" s="9" t="s">
        <v>60</v>
      </c>
      <c r="D21" s="10">
        <v>5</v>
      </c>
      <c r="E21" s="11" t="s">
        <v>2</v>
      </c>
      <c r="F21" s="12">
        <v>0</v>
      </c>
      <c r="G21" s="13">
        <f t="shared" ref="G21:G22" si="11">D21*F21</f>
        <v>0</v>
      </c>
      <c r="H21" s="13"/>
      <c r="J21" s="13">
        <f t="shared" ref="J21:J22" si="12">IF(G21&lt;&gt;"",G21*1.21,"")</f>
        <v>0</v>
      </c>
      <c r="K21" s="13" t="str">
        <f t="shared" ref="K21:K22" si="13">IF(H21&lt;&gt;"",H21*1.21,"")</f>
        <v/>
      </c>
    </row>
    <row r="22" spans="2:13" x14ac:dyDescent="0.3">
      <c r="B22" s="8">
        <f t="shared" si="1"/>
        <v>18</v>
      </c>
      <c r="C22" s="9" t="s">
        <v>62</v>
      </c>
      <c r="D22" s="10">
        <v>11</v>
      </c>
      <c r="E22" s="11" t="s">
        <v>35</v>
      </c>
      <c r="F22" s="12">
        <v>0</v>
      </c>
      <c r="G22" s="13">
        <f t="shared" si="11"/>
        <v>0</v>
      </c>
      <c r="H22" s="13"/>
      <c r="J22" s="13">
        <f t="shared" si="12"/>
        <v>0</v>
      </c>
      <c r="K22" s="13" t="str">
        <f t="shared" si="13"/>
        <v/>
      </c>
    </row>
    <row r="23" spans="2:13" x14ac:dyDescent="0.3">
      <c r="B23" s="8">
        <f t="shared" si="1"/>
        <v>19</v>
      </c>
      <c r="C23" s="9" t="s">
        <v>61</v>
      </c>
      <c r="D23" s="10">
        <v>5</v>
      </c>
      <c r="E23" s="11" t="s">
        <v>35</v>
      </c>
      <c r="F23" s="12">
        <v>0</v>
      </c>
      <c r="G23" s="13">
        <f t="shared" ref="G23" si="14">D23*F23</f>
        <v>0</v>
      </c>
      <c r="H23" s="13"/>
      <c r="J23" s="13">
        <f t="shared" si="2"/>
        <v>0</v>
      </c>
      <c r="K23" s="13" t="str">
        <f t="shared" si="3"/>
        <v/>
      </c>
    </row>
    <row r="24" spans="2:13" x14ac:dyDescent="0.3">
      <c r="B24" s="8">
        <f t="shared" si="1"/>
        <v>20</v>
      </c>
      <c r="C24" s="9" t="s">
        <v>19</v>
      </c>
      <c r="D24" s="10">
        <v>1</v>
      </c>
      <c r="E24" s="11" t="s">
        <v>35</v>
      </c>
      <c r="F24" s="12">
        <v>0</v>
      </c>
      <c r="G24" s="13">
        <f t="shared" ref="G24" si="15">D24*F24</f>
        <v>0</v>
      </c>
      <c r="H24" s="13"/>
      <c r="J24" s="13">
        <f t="shared" ref="J24" si="16">IF(G24&lt;&gt;"",G24*1.21,"")</f>
        <v>0</v>
      </c>
      <c r="K24" s="13" t="str">
        <f t="shared" ref="K24" si="17">IF(H24&lt;&gt;"",H24*1.21,"")</f>
        <v/>
      </c>
    </row>
    <row r="25" spans="2:13" x14ac:dyDescent="0.3">
      <c r="B25" s="8">
        <f t="shared" si="1"/>
        <v>21</v>
      </c>
      <c r="C25" s="9" t="s">
        <v>57</v>
      </c>
      <c r="D25" s="10">
        <v>78</v>
      </c>
      <c r="E25" s="11" t="s">
        <v>35</v>
      </c>
      <c r="F25" s="12">
        <v>0</v>
      </c>
      <c r="G25" s="13">
        <f t="shared" si="0"/>
        <v>0</v>
      </c>
      <c r="H25" s="13"/>
      <c r="J25" s="13">
        <f t="shared" si="2"/>
        <v>0</v>
      </c>
      <c r="K25" s="13" t="str">
        <f t="shared" si="3"/>
        <v/>
      </c>
    </row>
    <row r="26" spans="2:13" x14ac:dyDescent="0.3">
      <c r="B26" s="8">
        <f t="shared" si="1"/>
        <v>22</v>
      </c>
      <c r="C26" s="9" t="s">
        <v>3</v>
      </c>
      <c r="D26" s="10">
        <v>1212</v>
      </c>
      <c r="E26" s="11" t="s">
        <v>4</v>
      </c>
      <c r="F26" s="12">
        <v>0</v>
      </c>
      <c r="G26" s="13">
        <f t="shared" si="0"/>
        <v>0</v>
      </c>
      <c r="H26" s="13"/>
      <c r="J26" s="13">
        <f t="shared" si="2"/>
        <v>0</v>
      </c>
      <c r="K26" s="13" t="str">
        <f t="shared" si="3"/>
        <v/>
      </c>
    </row>
    <row r="27" spans="2:13" x14ac:dyDescent="0.3">
      <c r="B27" s="8">
        <f t="shared" si="1"/>
        <v>23</v>
      </c>
      <c r="C27" s="15" t="s">
        <v>69</v>
      </c>
      <c r="D27" s="10">
        <v>2</v>
      </c>
      <c r="E27" s="11" t="s">
        <v>35</v>
      </c>
      <c r="F27" s="12">
        <v>0</v>
      </c>
      <c r="G27" s="13">
        <f t="shared" si="0"/>
        <v>0</v>
      </c>
      <c r="H27" s="13"/>
      <c r="J27" s="13">
        <f t="shared" si="2"/>
        <v>0</v>
      </c>
      <c r="K27" s="13" t="str">
        <f t="shared" si="3"/>
        <v/>
      </c>
    </row>
    <row r="28" spans="2:13" x14ac:dyDescent="0.3">
      <c r="B28" s="8">
        <f t="shared" si="1"/>
        <v>24</v>
      </c>
      <c r="C28" s="9" t="s">
        <v>11</v>
      </c>
      <c r="D28" s="10">
        <v>6</v>
      </c>
      <c r="E28" s="11" t="s">
        <v>35</v>
      </c>
      <c r="F28" s="12">
        <v>0</v>
      </c>
      <c r="G28" s="13">
        <f t="shared" si="0"/>
        <v>0</v>
      </c>
      <c r="H28" s="13"/>
      <c r="J28" s="13">
        <f t="shared" si="2"/>
        <v>0</v>
      </c>
      <c r="K28" s="13" t="str">
        <f t="shared" si="3"/>
        <v/>
      </c>
    </row>
    <row r="29" spans="2:13" x14ac:dyDescent="0.3">
      <c r="B29" s="8">
        <f t="shared" si="1"/>
        <v>25</v>
      </c>
      <c r="C29" s="9" t="s">
        <v>12</v>
      </c>
      <c r="D29" s="10">
        <v>6</v>
      </c>
      <c r="E29" s="11" t="s">
        <v>35</v>
      </c>
      <c r="F29" s="12">
        <v>0</v>
      </c>
      <c r="G29" s="13">
        <f t="shared" si="0"/>
        <v>0</v>
      </c>
      <c r="H29" s="13"/>
      <c r="J29" s="13">
        <f t="shared" si="2"/>
        <v>0</v>
      </c>
      <c r="K29" s="13" t="str">
        <f t="shared" si="3"/>
        <v/>
      </c>
    </row>
    <row r="30" spans="2:13" x14ac:dyDescent="0.3">
      <c r="B30" s="8">
        <f t="shared" si="1"/>
        <v>26</v>
      </c>
      <c r="C30" s="9" t="s">
        <v>26</v>
      </c>
      <c r="D30" s="10">
        <v>32</v>
      </c>
      <c r="E30" s="11" t="s">
        <v>35</v>
      </c>
      <c r="F30" s="12">
        <v>0</v>
      </c>
      <c r="G30" s="13">
        <f t="shared" si="0"/>
        <v>0</v>
      </c>
      <c r="H30" s="13"/>
      <c r="J30" s="13">
        <f t="shared" si="2"/>
        <v>0</v>
      </c>
      <c r="K30" s="13" t="str">
        <f t="shared" si="3"/>
        <v/>
      </c>
      <c r="L30" s="14"/>
      <c r="M30" s="14"/>
    </row>
    <row r="31" spans="2:13" x14ac:dyDescent="0.3">
      <c r="B31" s="8">
        <f t="shared" si="1"/>
        <v>27</v>
      </c>
      <c r="C31" s="9" t="s">
        <v>17</v>
      </c>
      <c r="D31" s="10">
        <v>16</v>
      </c>
      <c r="E31" s="11" t="s">
        <v>35</v>
      </c>
      <c r="F31" s="12">
        <v>0</v>
      </c>
      <c r="G31" s="13">
        <f t="shared" si="0"/>
        <v>0</v>
      </c>
      <c r="H31" s="13"/>
      <c r="J31" s="13">
        <f t="shared" si="2"/>
        <v>0</v>
      </c>
      <c r="K31" s="13" t="str">
        <f t="shared" si="3"/>
        <v/>
      </c>
      <c r="L31" s="14"/>
      <c r="M31" s="14"/>
    </row>
    <row r="32" spans="2:13" x14ac:dyDescent="0.3">
      <c r="B32" s="8">
        <f t="shared" si="1"/>
        <v>28</v>
      </c>
      <c r="C32" s="9" t="s">
        <v>27</v>
      </c>
      <c r="D32" s="10">
        <v>7</v>
      </c>
      <c r="E32" s="11" t="s">
        <v>35</v>
      </c>
      <c r="F32" s="12">
        <v>0</v>
      </c>
      <c r="G32" s="13">
        <f t="shared" si="0"/>
        <v>0</v>
      </c>
      <c r="H32" s="13"/>
      <c r="J32" s="13">
        <f t="shared" si="2"/>
        <v>0</v>
      </c>
      <c r="K32" s="13" t="str">
        <f t="shared" si="3"/>
        <v/>
      </c>
      <c r="L32" s="14"/>
      <c r="M32" s="14"/>
    </row>
    <row r="33" spans="2:13" x14ac:dyDescent="0.3">
      <c r="B33" s="8">
        <f t="shared" si="1"/>
        <v>29</v>
      </c>
      <c r="C33" s="9" t="s">
        <v>28</v>
      </c>
      <c r="D33" s="10">
        <v>4</v>
      </c>
      <c r="E33" s="11" t="s">
        <v>35</v>
      </c>
      <c r="F33" s="12">
        <v>0</v>
      </c>
      <c r="G33" s="13">
        <f t="shared" si="0"/>
        <v>0</v>
      </c>
      <c r="H33" s="13"/>
      <c r="J33" s="13">
        <f t="shared" si="2"/>
        <v>0</v>
      </c>
      <c r="K33" s="13" t="str">
        <f t="shared" si="3"/>
        <v/>
      </c>
      <c r="L33" s="14"/>
      <c r="M33" s="14"/>
    </row>
    <row r="34" spans="2:13" x14ac:dyDescent="0.3">
      <c r="B34" s="8">
        <f t="shared" si="1"/>
        <v>30</v>
      </c>
      <c r="C34" s="9" t="s">
        <v>53</v>
      </c>
      <c r="D34" s="10">
        <v>11</v>
      </c>
      <c r="E34" s="11" t="s">
        <v>35</v>
      </c>
      <c r="F34" s="12">
        <v>0</v>
      </c>
      <c r="G34" s="13">
        <f t="shared" si="0"/>
        <v>0</v>
      </c>
      <c r="H34" s="13"/>
      <c r="J34" s="13">
        <f t="shared" ref="J34:J36" si="18">IF(G34&lt;&gt;"",G34*1.21,"")</f>
        <v>0</v>
      </c>
      <c r="K34" s="13" t="str">
        <f t="shared" ref="K34:K36" si="19">IF(H34&lt;&gt;"",H34*1.21,"")</f>
        <v/>
      </c>
      <c r="L34" s="14"/>
      <c r="M34" s="14"/>
    </row>
    <row r="35" spans="2:13" x14ac:dyDescent="0.3">
      <c r="B35" s="8">
        <f t="shared" si="1"/>
        <v>31</v>
      </c>
      <c r="C35" s="9" t="s">
        <v>54</v>
      </c>
      <c r="D35" s="10">
        <v>3</v>
      </c>
      <c r="E35" s="11" t="s">
        <v>35</v>
      </c>
      <c r="F35" s="12">
        <v>0</v>
      </c>
      <c r="G35" s="13">
        <f t="shared" si="0"/>
        <v>0</v>
      </c>
      <c r="H35" s="13"/>
      <c r="J35" s="13">
        <f t="shared" si="18"/>
        <v>0</v>
      </c>
      <c r="K35" s="13" t="str">
        <f t="shared" si="19"/>
        <v/>
      </c>
      <c r="L35" s="14"/>
      <c r="M35" s="14"/>
    </row>
    <row r="36" spans="2:13" x14ac:dyDescent="0.3">
      <c r="B36" s="8">
        <f t="shared" si="1"/>
        <v>32</v>
      </c>
      <c r="C36" s="9" t="s">
        <v>55</v>
      </c>
      <c r="D36" s="10">
        <v>1</v>
      </c>
      <c r="E36" s="11" t="s">
        <v>35</v>
      </c>
      <c r="F36" s="12">
        <v>0</v>
      </c>
      <c r="G36" s="13">
        <f t="shared" si="0"/>
        <v>0</v>
      </c>
      <c r="H36" s="13"/>
      <c r="J36" s="13">
        <f t="shared" si="18"/>
        <v>0</v>
      </c>
      <c r="K36" s="13" t="str">
        <f t="shared" si="19"/>
        <v/>
      </c>
      <c r="L36" s="14"/>
      <c r="M36" s="14"/>
    </row>
    <row r="37" spans="2:13" x14ac:dyDescent="0.3">
      <c r="B37" s="8">
        <f t="shared" si="1"/>
        <v>33</v>
      </c>
      <c r="C37" s="9" t="s">
        <v>56</v>
      </c>
      <c r="D37" s="10">
        <v>1</v>
      </c>
      <c r="E37" s="11" t="s">
        <v>35</v>
      </c>
      <c r="F37" s="12">
        <v>0</v>
      </c>
      <c r="G37" s="13">
        <f t="shared" si="0"/>
        <v>0</v>
      </c>
      <c r="H37" s="13"/>
      <c r="J37" s="13">
        <f t="shared" si="2"/>
        <v>0</v>
      </c>
      <c r="K37" s="13" t="str">
        <f t="shared" si="3"/>
        <v/>
      </c>
      <c r="L37" s="14"/>
      <c r="M37" s="14"/>
    </row>
    <row r="38" spans="2:13" x14ac:dyDescent="0.3">
      <c r="B38" s="8">
        <f t="shared" si="1"/>
        <v>34</v>
      </c>
      <c r="C38" s="9" t="s">
        <v>70</v>
      </c>
      <c r="D38" s="10">
        <v>3</v>
      </c>
      <c r="E38" s="11" t="s">
        <v>35</v>
      </c>
      <c r="F38" s="12">
        <v>0</v>
      </c>
      <c r="G38" s="13">
        <f t="shared" ref="G38:G55" si="20">F38*D38</f>
        <v>0</v>
      </c>
      <c r="H38" s="13"/>
      <c r="J38" s="13">
        <f t="shared" si="2"/>
        <v>0</v>
      </c>
      <c r="K38" s="13" t="str">
        <f t="shared" si="3"/>
        <v/>
      </c>
    </row>
    <row r="39" spans="2:13" x14ac:dyDescent="0.3">
      <c r="B39" s="8">
        <f t="shared" si="1"/>
        <v>35</v>
      </c>
      <c r="C39" s="9" t="s">
        <v>18</v>
      </c>
      <c r="D39" s="10">
        <v>3</v>
      </c>
      <c r="E39" s="11" t="s">
        <v>2</v>
      </c>
      <c r="F39" s="12">
        <v>0</v>
      </c>
      <c r="G39" s="13">
        <f t="shared" si="20"/>
        <v>0</v>
      </c>
      <c r="H39" s="13"/>
      <c r="J39" s="13">
        <f t="shared" si="2"/>
        <v>0</v>
      </c>
      <c r="K39" s="13" t="str">
        <f t="shared" si="3"/>
        <v/>
      </c>
    </row>
    <row r="40" spans="2:13" x14ac:dyDescent="0.3">
      <c r="B40" s="8">
        <f t="shared" si="1"/>
        <v>36</v>
      </c>
      <c r="C40" s="9" t="s">
        <v>64</v>
      </c>
      <c r="D40" s="10">
        <v>85</v>
      </c>
      <c r="E40" s="11" t="s">
        <v>4</v>
      </c>
      <c r="F40" s="12">
        <v>0</v>
      </c>
      <c r="G40" s="13"/>
      <c r="H40" s="13">
        <f t="shared" ref="H40:H41" si="21">F40*D40</f>
        <v>0</v>
      </c>
      <c r="J40" s="13" t="str">
        <f t="shared" si="2"/>
        <v/>
      </c>
      <c r="K40" s="13">
        <f t="shared" si="3"/>
        <v>0</v>
      </c>
    </row>
    <row r="41" spans="2:13" x14ac:dyDescent="0.3">
      <c r="B41" s="8">
        <f t="shared" si="1"/>
        <v>37</v>
      </c>
      <c r="C41" s="9" t="s">
        <v>63</v>
      </c>
      <c r="D41" s="10">
        <v>120</v>
      </c>
      <c r="E41" s="11" t="s">
        <v>4</v>
      </c>
      <c r="F41" s="12">
        <v>0</v>
      </c>
      <c r="G41" s="13"/>
      <c r="H41" s="13">
        <f t="shared" si="21"/>
        <v>0</v>
      </c>
      <c r="J41" s="13" t="str">
        <f t="shared" ref="J41" si="22">IF(G41&lt;&gt;"",G41*1.21,"")</f>
        <v/>
      </c>
      <c r="K41" s="13">
        <f t="shared" ref="K41" si="23">IF(H41&lt;&gt;"",H41*1.21,"")</f>
        <v>0</v>
      </c>
    </row>
    <row r="42" spans="2:13" x14ac:dyDescent="0.3">
      <c r="B42" s="8">
        <f t="shared" si="1"/>
        <v>38</v>
      </c>
      <c r="C42" s="9" t="s">
        <v>72</v>
      </c>
      <c r="D42" s="10">
        <v>156</v>
      </c>
      <c r="E42" s="11" t="s">
        <v>35</v>
      </c>
      <c r="F42" s="12">
        <v>0</v>
      </c>
      <c r="G42" s="13"/>
      <c r="H42" s="13">
        <f>F42*D42</f>
        <v>0</v>
      </c>
      <c r="J42" s="13" t="str">
        <f>IF(G42&lt;&gt;"",G42*1.21,"")</f>
        <v/>
      </c>
      <c r="K42" s="13">
        <f>IF(H42&lt;&gt;"",H42*1.21,"")</f>
        <v>0</v>
      </c>
    </row>
    <row r="43" spans="2:13" x14ac:dyDescent="0.3">
      <c r="B43" s="8">
        <f t="shared" si="1"/>
        <v>39</v>
      </c>
      <c r="C43" s="9" t="s">
        <v>76</v>
      </c>
      <c r="D43" s="10">
        <v>20</v>
      </c>
      <c r="E43" s="11" t="s">
        <v>4</v>
      </c>
      <c r="F43" s="12">
        <v>0</v>
      </c>
      <c r="G43" s="13"/>
      <c r="H43" s="13">
        <f>F43*D43</f>
        <v>0</v>
      </c>
      <c r="J43" s="13" t="str">
        <f t="shared" si="2"/>
        <v/>
      </c>
      <c r="K43" s="13">
        <f t="shared" si="3"/>
        <v>0</v>
      </c>
    </row>
    <row r="44" spans="2:13" x14ac:dyDescent="0.3">
      <c r="B44" s="8">
        <f t="shared" si="1"/>
        <v>40</v>
      </c>
      <c r="C44" s="9" t="s">
        <v>71</v>
      </c>
      <c r="D44" s="10">
        <v>20</v>
      </c>
      <c r="E44" s="11" t="s">
        <v>35</v>
      </c>
      <c r="F44" s="12">
        <v>0</v>
      </c>
      <c r="G44" s="13"/>
      <c r="H44" s="13">
        <f>F44*D44</f>
        <v>0</v>
      </c>
      <c r="J44" s="13" t="str">
        <f t="shared" si="2"/>
        <v/>
      </c>
      <c r="K44" s="13">
        <f t="shared" si="3"/>
        <v>0</v>
      </c>
    </row>
    <row r="45" spans="2:13" x14ac:dyDescent="0.3">
      <c r="B45" s="8">
        <f t="shared" si="1"/>
        <v>41</v>
      </c>
      <c r="C45" s="9" t="s">
        <v>78</v>
      </c>
      <c r="D45" s="10">
        <v>1</v>
      </c>
      <c r="E45" s="11" t="s">
        <v>35</v>
      </c>
      <c r="F45" s="12">
        <v>0</v>
      </c>
      <c r="G45" s="13">
        <f t="shared" si="20"/>
        <v>0</v>
      </c>
      <c r="H45" s="13"/>
      <c r="J45" s="13">
        <f t="shared" si="2"/>
        <v>0</v>
      </c>
      <c r="K45" s="13" t="str">
        <f t="shared" si="3"/>
        <v/>
      </c>
    </row>
    <row r="46" spans="2:13" x14ac:dyDescent="0.3">
      <c r="B46" s="8">
        <f t="shared" si="1"/>
        <v>42</v>
      </c>
      <c r="C46" s="9" t="s">
        <v>14</v>
      </c>
      <c r="D46" s="16">
        <v>1.0349999999999999</v>
      </c>
      <c r="E46" s="11" t="s">
        <v>13</v>
      </c>
      <c r="F46" s="12">
        <v>0</v>
      </c>
      <c r="G46" s="13"/>
      <c r="H46" s="13">
        <f>F46*D46</f>
        <v>0</v>
      </c>
      <c r="J46" s="13" t="str">
        <f t="shared" si="2"/>
        <v/>
      </c>
      <c r="K46" s="13">
        <f t="shared" si="3"/>
        <v>0</v>
      </c>
    </row>
    <row r="47" spans="2:13" x14ac:dyDescent="0.3">
      <c r="B47" s="8">
        <f t="shared" si="1"/>
        <v>43</v>
      </c>
      <c r="C47" s="9" t="s">
        <v>15</v>
      </c>
      <c r="D47" s="10">
        <v>1</v>
      </c>
      <c r="E47" s="11" t="s">
        <v>35</v>
      </c>
      <c r="F47" s="12">
        <v>0</v>
      </c>
      <c r="G47" s="13"/>
      <c r="H47" s="13">
        <f>F47*D47</f>
        <v>0</v>
      </c>
      <c r="J47" s="13" t="str">
        <f t="shared" ref="J47" si="24">IF(G47&lt;&gt;"",G47*1.21,"")</f>
        <v/>
      </c>
      <c r="K47" s="13">
        <f t="shared" ref="K47" si="25">IF(H47&lt;&gt;"",H47*1.21,"")</f>
        <v>0</v>
      </c>
    </row>
    <row r="48" spans="2:13" x14ac:dyDescent="0.3">
      <c r="B48" s="8">
        <f t="shared" si="1"/>
        <v>44</v>
      </c>
      <c r="C48" s="9" t="s">
        <v>58</v>
      </c>
      <c r="D48" s="10">
        <v>8</v>
      </c>
      <c r="E48" s="11" t="s">
        <v>6</v>
      </c>
      <c r="F48" s="12">
        <v>0</v>
      </c>
      <c r="G48" s="13">
        <f t="shared" si="20"/>
        <v>0</v>
      </c>
      <c r="H48" s="13"/>
      <c r="J48" s="13">
        <f t="shared" si="2"/>
        <v>0</v>
      </c>
      <c r="K48" s="13" t="str">
        <f t="shared" si="3"/>
        <v/>
      </c>
    </row>
    <row r="49" spans="2:11" x14ac:dyDescent="0.3">
      <c r="B49" s="8">
        <f t="shared" si="1"/>
        <v>45</v>
      </c>
      <c r="C49" s="9" t="s">
        <v>5</v>
      </c>
      <c r="D49" s="10">
        <v>135</v>
      </c>
      <c r="E49" s="11" t="s">
        <v>6</v>
      </c>
      <c r="F49" s="12">
        <v>0</v>
      </c>
      <c r="G49" s="13">
        <f t="shared" si="20"/>
        <v>0</v>
      </c>
      <c r="H49" s="13"/>
      <c r="J49" s="13">
        <f t="shared" si="2"/>
        <v>0</v>
      </c>
      <c r="K49" s="13" t="str">
        <f t="shared" si="3"/>
        <v/>
      </c>
    </row>
    <row r="50" spans="2:11" x14ac:dyDescent="0.3">
      <c r="B50" s="8">
        <f t="shared" si="1"/>
        <v>46</v>
      </c>
      <c r="C50" s="9" t="s">
        <v>67</v>
      </c>
      <c r="D50" s="10">
        <v>1</v>
      </c>
      <c r="E50" s="11" t="s">
        <v>35</v>
      </c>
      <c r="F50" s="17">
        <f>IF(SUM(F7:F49)&gt;0,(0.0412*((SUM(G17:H18,G46:H46,G28:H28,))*0.13)),0)</f>
        <v>0</v>
      </c>
      <c r="G50" s="13"/>
      <c r="H50" s="13">
        <f>F50*D50</f>
        <v>0</v>
      </c>
      <c r="J50" s="13" t="str">
        <f t="shared" si="2"/>
        <v/>
      </c>
      <c r="K50" s="13">
        <f t="shared" si="3"/>
        <v>0</v>
      </c>
    </row>
    <row r="51" spans="2:11" x14ac:dyDescent="0.3">
      <c r="B51" s="8">
        <f t="shared" si="1"/>
        <v>47</v>
      </c>
      <c r="C51" s="9" t="s">
        <v>68</v>
      </c>
      <c r="D51" s="10">
        <v>1</v>
      </c>
      <c r="E51" s="11" t="s">
        <v>35</v>
      </c>
      <c r="F51" s="17">
        <f>IF(F50&gt;0,(0.0325*((SUM(G17:H18,G46:H46,G28:H28))*0.13)),0)</f>
        <v>0</v>
      </c>
      <c r="G51" s="13"/>
      <c r="H51" s="13">
        <f>F51*D51</f>
        <v>0</v>
      </c>
      <c r="J51" s="13" t="str">
        <f t="shared" si="2"/>
        <v/>
      </c>
      <c r="K51" s="13">
        <f t="shared" si="3"/>
        <v>0</v>
      </c>
    </row>
    <row r="52" spans="2:11" x14ac:dyDescent="0.3">
      <c r="B52" s="8">
        <f t="shared" si="1"/>
        <v>48</v>
      </c>
      <c r="C52" s="9" t="s">
        <v>74</v>
      </c>
      <c r="D52" s="10">
        <v>1</v>
      </c>
      <c r="E52" s="11" t="s">
        <v>35</v>
      </c>
      <c r="F52" s="12">
        <v>0</v>
      </c>
      <c r="G52" s="13">
        <f t="shared" si="20"/>
        <v>0</v>
      </c>
      <c r="H52" s="13"/>
      <c r="J52" s="13">
        <f t="shared" si="2"/>
        <v>0</v>
      </c>
      <c r="K52" s="13" t="str">
        <f t="shared" si="3"/>
        <v/>
      </c>
    </row>
    <row r="53" spans="2:11" x14ac:dyDescent="0.3">
      <c r="B53" s="8">
        <f t="shared" si="1"/>
        <v>49</v>
      </c>
      <c r="C53" s="9" t="s">
        <v>73</v>
      </c>
      <c r="D53" s="10">
        <v>1</v>
      </c>
      <c r="E53" s="11" t="s">
        <v>35</v>
      </c>
      <c r="F53" s="12">
        <v>0</v>
      </c>
      <c r="G53" s="13">
        <f t="shared" si="20"/>
        <v>0</v>
      </c>
      <c r="H53" s="13"/>
      <c r="J53" s="13">
        <f t="shared" si="2"/>
        <v>0</v>
      </c>
      <c r="K53" s="13" t="str">
        <f t="shared" si="3"/>
        <v/>
      </c>
    </row>
    <row r="54" spans="2:11" x14ac:dyDescent="0.3">
      <c r="B54" s="8">
        <f t="shared" si="1"/>
        <v>50</v>
      </c>
      <c r="C54" s="9" t="s">
        <v>34</v>
      </c>
      <c r="D54" s="10">
        <v>1</v>
      </c>
      <c r="E54" s="11" t="s">
        <v>35</v>
      </c>
      <c r="F54" s="12">
        <v>0</v>
      </c>
      <c r="G54" s="13">
        <f t="shared" si="20"/>
        <v>0</v>
      </c>
      <c r="H54" s="13"/>
      <c r="J54" s="13">
        <f t="shared" si="2"/>
        <v>0</v>
      </c>
      <c r="K54" s="13" t="str">
        <f t="shared" si="3"/>
        <v/>
      </c>
    </row>
    <row r="55" spans="2:11" x14ac:dyDescent="0.3">
      <c r="B55" s="8">
        <f t="shared" si="1"/>
        <v>51</v>
      </c>
      <c r="C55" s="9" t="s">
        <v>8</v>
      </c>
      <c r="D55" s="10">
        <v>1</v>
      </c>
      <c r="E55" s="11" t="s">
        <v>35</v>
      </c>
      <c r="F55" s="12">
        <v>0</v>
      </c>
      <c r="G55" s="13">
        <f t="shared" si="20"/>
        <v>0</v>
      </c>
      <c r="H55" s="13"/>
      <c r="J55" s="13">
        <f t="shared" si="2"/>
        <v>0</v>
      </c>
      <c r="K55" s="13" t="str">
        <f t="shared" si="3"/>
        <v/>
      </c>
    </row>
    <row r="56" spans="2:11" x14ac:dyDescent="0.3">
      <c r="B56" s="8">
        <f t="shared" si="1"/>
        <v>52</v>
      </c>
      <c r="C56" s="9" t="s">
        <v>16</v>
      </c>
      <c r="D56" s="10">
        <v>1</v>
      </c>
      <c r="E56" s="11" t="s">
        <v>35</v>
      </c>
      <c r="F56" s="12">
        <v>0</v>
      </c>
      <c r="G56" s="9"/>
      <c r="H56" s="13">
        <f>F56*D56</f>
        <v>0</v>
      </c>
      <c r="J56" s="13" t="str">
        <f t="shared" si="2"/>
        <v/>
      </c>
      <c r="K56" s="13">
        <f t="shared" si="3"/>
        <v>0</v>
      </c>
    </row>
    <row r="57" spans="2:11" x14ac:dyDescent="0.3">
      <c r="D57" s="18"/>
      <c r="F57" s="14"/>
    </row>
    <row r="58" spans="2:11" x14ac:dyDescent="0.3">
      <c r="C58" s="19" t="s">
        <v>24</v>
      </c>
      <c r="D58" s="20" t="s">
        <v>25</v>
      </c>
      <c r="E58" s="21" t="s">
        <v>7</v>
      </c>
      <c r="F58" s="19" t="s">
        <v>10</v>
      </c>
      <c r="G58" s="19" t="s">
        <v>21</v>
      </c>
    </row>
    <row r="59" spans="2:11" x14ac:dyDescent="0.3">
      <c r="C59" s="9" t="s">
        <v>75</v>
      </c>
      <c r="D59" s="22"/>
      <c r="E59" s="23">
        <f>(SUM(G5:H56))</f>
        <v>0</v>
      </c>
      <c r="F59" s="24">
        <f>0.21*E59</f>
        <v>0</v>
      </c>
      <c r="G59" s="24">
        <f>E59+F59</f>
        <v>0</v>
      </c>
    </row>
    <row r="60" spans="2:11" x14ac:dyDescent="0.3">
      <c r="C60" s="9" t="s">
        <v>30</v>
      </c>
      <c r="D60" s="25">
        <f>IFERROR(E60/E59,0)</f>
        <v>0</v>
      </c>
      <c r="E60" s="26">
        <f>(SUM(G5:G56))</f>
        <v>0</v>
      </c>
      <c r="F60" s="24">
        <f t="shared" ref="F60:F61" si="26">0.21*E60</f>
        <v>0</v>
      </c>
      <c r="G60" s="24">
        <f t="shared" ref="G60:G61" si="27">E60+F60</f>
        <v>0</v>
      </c>
    </row>
    <row r="61" spans="2:11" x14ac:dyDescent="0.3">
      <c r="C61" s="9" t="s">
        <v>31</v>
      </c>
      <c r="D61" s="25">
        <f>1-D60</f>
        <v>1</v>
      </c>
      <c r="E61" s="26">
        <f>SUM(H5:H56)</f>
        <v>0</v>
      </c>
      <c r="F61" s="24">
        <f t="shared" si="26"/>
        <v>0</v>
      </c>
      <c r="G61" s="24">
        <f t="shared" si="27"/>
        <v>0</v>
      </c>
    </row>
    <row r="62" spans="2:11" x14ac:dyDescent="0.3">
      <c r="C62" s="27"/>
      <c r="D62" s="28"/>
      <c r="G62" s="29"/>
    </row>
    <row r="63" spans="2:11" x14ac:dyDescent="0.3">
      <c r="C63" s="2" t="s">
        <v>29</v>
      </c>
      <c r="D63" s="18"/>
      <c r="G63" s="29"/>
    </row>
    <row r="64" spans="2:11" x14ac:dyDescent="0.3">
      <c r="C64" s="2" t="s">
        <v>32</v>
      </c>
      <c r="D64" s="30"/>
      <c r="E64" s="30"/>
      <c r="F64" s="31"/>
      <c r="G64" s="31"/>
    </row>
    <row r="65" spans="3:8" x14ac:dyDescent="0.3">
      <c r="C65" s="2" t="s">
        <v>33</v>
      </c>
    </row>
    <row r="68" spans="3:8" x14ac:dyDescent="0.3">
      <c r="C68" s="32" t="s">
        <v>36</v>
      </c>
      <c r="D68" s="33"/>
      <c r="E68" s="33"/>
      <c r="F68" s="32"/>
      <c r="G68" s="32"/>
      <c r="H68" s="32"/>
    </row>
    <row r="69" spans="3:8" ht="15" customHeight="1" x14ac:dyDescent="0.3">
      <c r="C69" s="32"/>
      <c r="D69" s="33"/>
      <c r="E69" s="33"/>
      <c r="F69" s="32"/>
      <c r="G69" s="32"/>
      <c r="H69" s="32"/>
    </row>
    <row r="70" spans="3:8" x14ac:dyDescent="0.3">
      <c r="C70" s="32"/>
      <c r="D70" s="33"/>
      <c r="E70" s="33"/>
      <c r="F70" s="32"/>
      <c r="G70" s="32" t="s">
        <v>37</v>
      </c>
      <c r="H70" s="32"/>
    </row>
    <row r="71" spans="3:8" x14ac:dyDescent="0.3">
      <c r="C71" s="32" t="s">
        <v>38</v>
      </c>
      <c r="D71" s="33"/>
      <c r="E71" s="33"/>
      <c r="F71" s="32"/>
      <c r="G71" s="32" t="s">
        <v>39</v>
      </c>
      <c r="H71" s="32"/>
    </row>
    <row r="75" spans="3:8" x14ac:dyDescent="0.3">
      <c r="F75" s="34"/>
      <c r="G75" s="14"/>
    </row>
    <row r="76" spans="3:8" x14ac:dyDescent="0.3">
      <c r="F76" s="34"/>
      <c r="G76" s="14"/>
    </row>
  </sheetData>
  <sheetProtection algorithmName="SHA-512" hashValue="QqehbBw0jGF6iwRLo2pIyPc5ZgqfqPYHtiV2sKCzubJ2zeKTl4Lq5mRklqsIFLXgU2UOwDA4PdOSmvu9YHUP8Q==" saltValue="sdwqpinwzfRrgeYFDu3TCw==" spinCount="100000" sheet="1" objects="1" scenarios="1"/>
  <pageMargins left="0.25" right="0.25" top="0.75" bottom="0.75" header="0.3" footer="0.3"/>
  <pageSetup paperSize="9" scale="3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Rozpocet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dcterms:created xsi:type="dcterms:W3CDTF">2024-07-24T10:09:06Z</dcterms:created>
  <dcterms:modified xsi:type="dcterms:W3CDTF">2024-08-22T03:16:57Z</dcterms:modified>
</cp:coreProperties>
</file>