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Y\Investice\CHODNÍK_II_152(Na Zátiší)\Veřejná zakázka\ZADÁNÍ\"/>
    </mc:Choice>
  </mc:AlternateContent>
  <bookViews>
    <workbookView xWindow="0" yWindow="0" windowWidth="28800" windowHeight="12435" activeTab="2"/>
  </bookViews>
  <sheets>
    <sheet name="Rekapitulace stavby" sheetId="1" r:id="rId1"/>
    <sheet name="02 - Ostatní a vedlejší n..." sheetId="2" r:id="rId2"/>
    <sheet name="101 - Chodník" sheetId="3" r:id="rId3"/>
  </sheets>
  <definedNames>
    <definedName name="_xlnm._FilterDatabase" localSheetId="1" hidden="1">'02 - Ostatní a vedlejší n...'!$C$121:$L$181</definedName>
    <definedName name="_xlnm._FilterDatabase" localSheetId="2" hidden="1">'101 - Chodník'!$C$125:$L$590</definedName>
    <definedName name="_xlnm.Print_Titles" localSheetId="1">'02 - Ostatní a vedlejší n...'!$121:$121</definedName>
    <definedName name="_xlnm.Print_Titles" localSheetId="2">'101 - Chodník'!$125:$125</definedName>
    <definedName name="_xlnm.Print_Titles" localSheetId="0">'Rekapitulace stavby'!$92:$92</definedName>
    <definedName name="_xlnm.Print_Area" localSheetId="1">'02 - Ostatní a vedlejší n...'!$C$4:$K$41,'02 - Ostatní a vedlejší n...'!$C$50:$K$76,'02 - Ostatní a vedlejší n...'!$C$82:$K$103,'02 - Ostatní a vedlejší n...'!$C$109:$L$181</definedName>
    <definedName name="_xlnm.Print_Area" localSheetId="2">'101 - Chodník'!$C$4:$K$41,'101 - Chodník'!$C$50:$K$76,'101 - Chodník'!$C$82:$K$107,'101 - Chodník'!$C$113:$L$590</definedName>
    <definedName name="_xlnm.Print_Area" localSheetId="0">'Rekapitulace stavby'!$D$4:$AO$76,'Rekapitulace stavby'!$C$82:$AQ$97</definedName>
  </definedNames>
  <calcPr calcId="152511"/>
</workbook>
</file>

<file path=xl/calcChain.xml><?xml version="1.0" encoding="utf-8"?>
<calcChain xmlns="http://schemas.openxmlformats.org/spreadsheetml/2006/main">
  <c r="K39" i="3" l="1"/>
  <c r="K38" i="3"/>
  <c r="BA96" i="1" s="1"/>
  <c r="K37" i="3"/>
  <c r="AZ96" i="1"/>
  <c r="BI587" i="3"/>
  <c r="BH587" i="3"/>
  <c r="BG587" i="3"/>
  <c r="BF587" i="3"/>
  <c r="X587" i="3"/>
  <c r="V587" i="3"/>
  <c r="T587" i="3"/>
  <c r="P587" i="3"/>
  <c r="BI585" i="3"/>
  <c r="BH585" i="3"/>
  <c r="BG585" i="3"/>
  <c r="BF585" i="3"/>
  <c r="X585" i="3"/>
  <c r="V585" i="3"/>
  <c r="T585" i="3"/>
  <c r="P585" i="3"/>
  <c r="BI581" i="3"/>
  <c r="BH581" i="3"/>
  <c r="BG581" i="3"/>
  <c r="BF581" i="3"/>
  <c r="X581" i="3"/>
  <c r="V581" i="3"/>
  <c r="T581" i="3"/>
  <c r="P581" i="3"/>
  <c r="BI577" i="3"/>
  <c r="BH577" i="3"/>
  <c r="BG577" i="3"/>
  <c r="BF577" i="3"/>
  <c r="X577" i="3"/>
  <c r="V577" i="3"/>
  <c r="T577" i="3"/>
  <c r="P577" i="3"/>
  <c r="BI574" i="3"/>
  <c r="BH574" i="3"/>
  <c r="BG574" i="3"/>
  <c r="BF574" i="3"/>
  <c r="X574" i="3"/>
  <c r="V574" i="3"/>
  <c r="T574" i="3"/>
  <c r="P574" i="3"/>
  <c r="BI570" i="3"/>
  <c r="BH570" i="3"/>
  <c r="BG570" i="3"/>
  <c r="BF570" i="3"/>
  <c r="X570" i="3"/>
  <c r="V570" i="3"/>
  <c r="T570" i="3"/>
  <c r="P570" i="3"/>
  <c r="BI564" i="3"/>
  <c r="BH564" i="3"/>
  <c r="BG564" i="3"/>
  <c r="BF564" i="3"/>
  <c r="X564" i="3"/>
  <c r="V564" i="3"/>
  <c r="T564" i="3"/>
  <c r="P564" i="3"/>
  <c r="BI556" i="3"/>
  <c r="BH556" i="3"/>
  <c r="BG556" i="3"/>
  <c r="BF556" i="3"/>
  <c r="X556" i="3"/>
  <c r="V556" i="3"/>
  <c r="T556" i="3"/>
  <c r="P556" i="3"/>
  <c r="BI549" i="3"/>
  <c r="BH549" i="3"/>
  <c r="BG549" i="3"/>
  <c r="BF549" i="3"/>
  <c r="X549" i="3"/>
  <c r="V549" i="3"/>
  <c r="T549" i="3"/>
  <c r="P549" i="3"/>
  <c r="BI540" i="3"/>
  <c r="BH540" i="3"/>
  <c r="BG540" i="3"/>
  <c r="BF540" i="3"/>
  <c r="X540" i="3"/>
  <c r="V540" i="3"/>
  <c r="T540" i="3"/>
  <c r="P540" i="3"/>
  <c r="BI536" i="3"/>
  <c r="BH536" i="3"/>
  <c r="BG536" i="3"/>
  <c r="BF536" i="3"/>
  <c r="X536" i="3"/>
  <c r="V536" i="3"/>
  <c r="T536" i="3"/>
  <c r="P536" i="3"/>
  <c r="BI533" i="3"/>
  <c r="BH533" i="3"/>
  <c r="BG533" i="3"/>
  <c r="BF533" i="3"/>
  <c r="X533" i="3"/>
  <c r="V533" i="3"/>
  <c r="T533" i="3"/>
  <c r="P533" i="3"/>
  <c r="BI530" i="3"/>
  <c r="BH530" i="3"/>
  <c r="BG530" i="3"/>
  <c r="BF530" i="3"/>
  <c r="X530" i="3"/>
  <c r="V530" i="3"/>
  <c r="T530" i="3"/>
  <c r="P530" i="3"/>
  <c r="BI527" i="3"/>
  <c r="BH527" i="3"/>
  <c r="BG527" i="3"/>
  <c r="BF527" i="3"/>
  <c r="X527" i="3"/>
  <c r="V527" i="3"/>
  <c r="T527" i="3"/>
  <c r="P527" i="3"/>
  <c r="BI524" i="3"/>
  <c r="BH524" i="3"/>
  <c r="BG524" i="3"/>
  <c r="BF524" i="3"/>
  <c r="X524" i="3"/>
  <c r="V524" i="3"/>
  <c r="T524" i="3"/>
  <c r="P524" i="3"/>
  <c r="BI521" i="3"/>
  <c r="BH521" i="3"/>
  <c r="BG521" i="3"/>
  <c r="BF521" i="3"/>
  <c r="X521" i="3"/>
  <c r="V521" i="3"/>
  <c r="T521" i="3"/>
  <c r="P521" i="3"/>
  <c r="BI518" i="3"/>
  <c r="BH518" i="3"/>
  <c r="BG518" i="3"/>
  <c r="BF518" i="3"/>
  <c r="X518" i="3"/>
  <c r="V518" i="3"/>
  <c r="T518" i="3"/>
  <c r="P518" i="3"/>
  <c r="BI515" i="3"/>
  <c r="BH515" i="3"/>
  <c r="BG515" i="3"/>
  <c r="BF515" i="3"/>
  <c r="X515" i="3"/>
  <c r="V515" i="3"/>
  <c r="T515" i="3"/>
  <c r="P515" i="3"/>
  <c r="BI512" i="3"/>
  <c r="BH512" i="3"/>
  <c r="BG512" i="3"/>
  <c r="BF512" i="3"/>
  <c r="X512" i="3"/>
  <c r="V512" i="3"/>
  <c r="T512" i="3"/>
  <c r="P512" i="3"/>
  <c r="BI509" i="3"/>
  <c r="BH509" i="3"/>
  <c r="BG509" i="3"/>
  <c r="BF509" i="3"/>
  <c r="X509" i="3"/>
  <c r="V509" i="3"/>
  <c r="T509" i="3"/>
  <c r="P509" i="3"/>
  <c r="BI504" i="3"/>
  <c r="BH504" i="3"/>
  <c r="BG504" i="3"/>
  <c r="BF504" i="3"/>
  <c r="X504" i="3"/>
  <c r="V504" i="3"/>
  <c r="T504" i="3"/>
  <c r="P504" i="3"/>
  <c r="BI500" i="3"/>
  <c r="BH500" i="3"/>
  <c r="BG500" i="3"/>
  <c r="BF500" i="3"/>
  <c r="X500" i="3"/>
  <c r="V500" i="3"/>
  <c r="T500" i="3"/>
  <c r="P500" i="3"/>
  <c r="BI497" i="3"/>
  <c r="BH497" i="3"/>
  <c r="BG497" i="3"/>
  <c r="BF497" i="3"/>
  <c r="X497" i="3"/>
  <c r="V497" i="3"/>
  <c r="T497" i="3"/>
  <c r="P497" i="3"/>
  <c r="BI494" i="3"/>
  <c r="BH494" i="3"/>
  <c r="BG494" i="3"/>
  <c r="BF494" i="3"/>
  <c r="X494" i="3"/>
  <c r="V494" i="3"/>
  <c r="T494" i="3"/>
  <c r="P494" i="3"/>
  <c r="BI491" i="3"/>
  <c r="BH491" i="3"/>
  <c r="BG491" i="3"/>
  <c r="BF491" i="3"/>
  <c r="X491" i="3"/>
  <c r="V491" i="3"/>
  <c r="T491" i="3"/>
  <c r="P491" i="3"/>
  <c r="BI488" i="3"/>
  <c r="BH488" i="3"/>
  <c r="BG488" i="3"/>
  <c r="BF488" i="3"/>
  <c r="X488" i="3"/>
  <c r="V488" i="3"/>
  <c r="T488" i="3"/>
  <c r="P488" i="3"/>
  <c r="BI485" i="3"/>
  <c r="BH485" i="3"/>
  <c r="BG485" i="3"/>
  <c r="BF485" i="3"/>
  <c r="X485" i="3"/>
  <c r="V485" i="3"/>
  <c r="T485" i="3"/>
  <c r="P485" i="3"/>
  <c r="BI480" i="3"/>
  <c r="BH480" i="3"/>
  <c r="BG480" i="3"/>
  <c r="BF480" i="3"/>
  <c r="X480" i="3"/>
  <c r="V480" i="3"/>
  <c r="T480" i="3"/>
  <c r="P480" i="3"/>
  <c r="BI475" i="3"/>
  <c r="BH475" i="3"/>
  <c r="BG475" i="3"/>
  <c r="BF475" i="3"/>
  <c r="X475" i="3"/>
  <c r="V475" i="3"/>
  <c r="T475" i="3"/>
  <c r="P475" i="3"/>
  <c r="BI472" i="3"/>
  <c r="BH472" i="3"/>
  <c r="BG472" i="3"/>
  <c r="BF472" i="3"/>
  <c r="X472" i="3"/>
  <c r="V472" i="3"/>
  <c r="T472" i="3"/>
  <c r="P472" i="3"/>
  <c r="BI467" i="3"/>
  <c r="BH467" i="3"/>
  <c r="BG467" i="3"/>
  <c r="BF467" i="3"/>
  <c r="X467" i="3"/>
  <c r="V467" i="3"/>
  <c r="T467" i="3"/>
  <c r="P467" i="3"/>
  <c r="BI464" i="3"/>
  <c r="BH464" i="3"/>
  <c r="BG464" i="3"/>
  <c r="BF464" i="3"/>
  <c r="X464" i="3"/>
  <c r="V464" i="3"/>
  <c r="T464" i="3"/>
  <c r="P464" i="3"/>
  <c r="BI461" i="3"/>
  <c r="BH461" i="3"/>
  <c r="BG461" i="3"/>
  <c r="BF461" i="3"/>
  <c r="X461" i="3"/>
  <c r="V461" i="3"/>
  <c r="T461" i="3"/>
  <c r="P461" i="3"/>
  <c r="BI458" i="3"/>
  <c r="BH458" i="3"/>
  <c r="BG458" i="3"/>
  <c r="BF458" i="3"/>
  <c r="X458" i="3"/>
  <c r="V458" i="3"/>
  <c r="T458" i="3"/>
  <c r="P458" i="3"/>
  <c r="BI455" i="3"/>
  <c r="BH455" i="3"/>
  <c r="BG455" i="3"/>
  <c r="BF455" i="3"/>
  <c r="X455" i="3"/>
  <c r="V455" i="3"/>
  <c r="T455" i="3"/>
  <c r="P455" i="3"/>
  <c r="BI452" i="3"/>
  <c r="BH452" i="3"/>
  <c r="BG452" i="3"/>
  <c r="BF452" i="3"/>
  <c r="X452" i="3"/>
  <c r="V452" i="3"/>
  <c r="T452" i="3"/>
  <c r="P452" i="3"/>
  <c r="BI449" i="3"/>
  <c r="BH449" i="3"/>
  <c r="BG449" i="3"/>
  <c r="BF449" i="3"/>
  <c r="X449" i="3"/>
  <c r="V449" i="3"/>
  <c r="T449" i="3"/>
  <c r="P449" i="3"/>
  <c r="BI446" i="3"/>
  <c r="BH446" i="3"/>
  <c r="BG446" i="3"/>
  <c r="BF446" i="3"/>
  <c r="X446" i="3"/>
  <c r="V446" i="3"/>
  <c r="T446" i="3"/>
  <c r="P446" i="3"/>
  <c r="BI443" i="3"/>
  <c r="BH443" i="3"/>
  <c r="BG443" i="3"/>
  <c r="BF443" i="3"/>
  <c r="X443" i="3"/>
  <c r="V443" i="3"/>
  <c r="T443" i="3"/>
  <c r="P443" i="3"/>
  <c r="BI440" i="3"/>
  <c r="BH440" i="3"/>
  <c r="BG440" i="3"/>
  <c r="BF440" i="3"/>
  <c r="X440" i="3"/>
  <c r="V440" i="3"/>
  <c r="T440" i="3"/>
  <c r="P440" i="3"/>
  <c r="BI437" i="3"/>
  <c r="BH437" i="3"/>
  <c r="BG437" i="3"/>
  <c r="BF437" i="3"/>
  <c r="X437" i="3"/>
  <c r="V437" i="3"/>
  <c r="T437" i="3"/>
  <c r="P437" i="3"/>
  <c r="BI434" i="3"/>
  <c r="BH434" i="3"/>
  <c r="BG434" i="3"/>
  <c r="BF434" i="3"/>
  <c r="X434" i="3"/>
  <c r="V434" i="3"/>
  <c r="T434" i="3"/>
  <c r="P434" i="3"/>
  <c r="BI430" i="3"/>
  <c r="BH430" i="3"/>
  <c r="BG430" i="3"/>
  <c r="BF430" i="3"/>
  <c r="X430" i="3"/>
  <c r="V430" i="3"/>
  <c r="T430" i="3"/>
  <c r="P430" i="3"/>
  <c r="BI426" i="3"/>
  <c r="BH426" i="3"/>
  <c r="BG426" i="3"/>
  <c r="BF426" i="3"/>
  <c r="X426" i="3"/>
  <c r="V426" i="3"/>
  <c r="T426" i="3"/>
  <c r="P426" i="3"/>
  <c r="BI423" i="3"/>
  <c r="BH423" i="3"/>
  <c r="BG423" i="3"/>
  <c r="BF423" i="3"/>
  <c r="X423" i="3"/>
  <c r="V423" i="3"/>
  <c r="T423" i="3"/>
  <c r="P423" i="3"/>
  <c r="BI417" i="3"/>
  <c r="BH417" i="3"/>
  <c r="BG417" i="3"/>
  <c r="BF417" i="3"/>
  <c r="X417" i="3"/>
  <c r="V417" i="3"/>
  <c r="T417" i="3"/>
  <c r="P417" i="3"/>
  <c r="BI412" i="3"/>
  <c r="BH412" i="3"/>
  <c r="BG412" i="3"/>
  <c r="BF412" i="3"/>
  <c r="X412" i="3"/>
  <c r="V412" i="3"/>
  <c r="T412" i="3"/>
  <c r="P412" i="3"/>
  <c r="BI409" i="3"/>
  <c r="BH409" i="3"/>
  <c r="BG409" i="3"/>
  <c r="BF409" i="3"/>
  <c r="X409" i="3"/>
  <c r="V409" i="3"/>
  <c r="T409" i="3"/>
  <c r="P409" i="3"/>
  <c r="BI403" i="3"/>
  <c r="BH403" i="3"/>
  <c r="BG403" i="3"/>
  <c r="BF403" i="3"/>
  <c r="X403" i="3"/>
  <c r="V403" i="3"/>
  <c r="T403" i="3"/>
  <c r="P403" i="3"/>
  <c r="BI398" i="3"/>
  <c r="BH398" i="3"/>
  <c r="BG398" i="3"/>
  <c r="BF398" i="3"/>
  <c r="X398" i="3"/>
  <c r="V398" i="3"/>
  <c r="T398" i="3"/>
  <c r="P398" i="3"/>
  <c r="BI391" i="3"/>
  <c r="BH391" i="3"/>
  <c r="BG391" i="3"/>
  <c r="BF391" i="3"/>
  <c r="X391" i="3"/>
  <c r="V391" i="3"/>
  <c r="T391" i="3"/>
  <c r="P391" i="3"/>
  <c r="BI385" i="3"/>
  <c r="BH385" i="3"/>
  <c r="BG385" i="3"/>
  <c r="BF385" i="3"/>
  <c r="X385" i="3"/>
  <c r="V385" i="3"/>
  <c r="T385" i="3"/>
  <c r="P385" i="3"/>
  <c r="BI377" i="3"/>
  <c r="BH377" i="3"/>
  <c r="BG377" i="3"/>
  <c r="BF377" i="3"/>
  <c r="X377" i="3"/>
  <c r="V377" i="3"/>
  <c r="T377" i="3"/>
  <c r="P377" i="3"/>
  <c r="BI373" i="3"/>
  <c r="BH373" i="3"/>
  <c r="BG373" i="3"/>
  <c r="BF373" i="3"/>
  <c r="X373" i="3"/>
  <c r="V373" i="3"/>
  <c r="T373" i="3"/>
  <c r="P373" i="3"/>
  <c r="BI365" i="3"/>
  <c r="BH365" i="3"/>
  <c r="BG365" i="3"/>
  <c r="BF365" i="3"/>
  <c r="X365" i="3"/>
  <c r="V365" i="3"/>
  <c r="T365" i="3"/>
  <c r="P365" i="3"/>
  <c r="BI359" i="3"/>
  <c r="BH359" i="3"/>
  <c r="BG359" i="3"/>
  <c r="BF359" i="3"/>
  <c r="X359" i="3"/>
  <c r="V359" i="3"/>
  <c r="T359" i="3"/>
  <c r="P359" i="3"/>
  <c r="BI356" i="3"/>
  <c r="BH356" i="3"/>
  <c r="BG356" i="3"/>
  <c r="BF356" i="3"/>
  <c r="X356" i="3"/>
  <c r="V356" i="3"/>
  <c r="T356" i="3"/>
  <c r="P356" i="3"/>
  <c r="BI352" i="3"/>
  <c r="BH352" i="3"/>
  <c r="BG352" i="3"/>
  <c r="BF352" i="3"/>
  <c r="X352" i="3"/>
  <c r="V352" i="3"/>
  <c r="T352" i="3"/>
  <c r="P352" i="3"/>
  <c r="BI348" i="3"/>
  <c r="BH348" i="3"/>
  <c r="BG348" i="3"/>
  <c r="BF348" i="3"/>
  <c r="X348" i="3"/>
  <c r="V348" i="3"/>
  <c r="T348" i="3"/>
  <c r="P348" i="3"/>
  <c r="BI344" i="3"/>
  <c r="BH344" i="3"/>
  <c r="BG344" i="3"/>
  <c r="BF344" i="3"/>
  <c r="X344" i="3"/>
  <c r="V344" i="3"/>
  <c r="T344" i="3"/>
  <c r="P344" i="3"/>
  <c r="BI338" i="3"/>
  <c r="BH338" i="3"/>
  <c r="BG338" i="3"/>
  <c r="BF338" i="3"/>
  <c r="X338" i="3"/>
  <c r="V338" i="3"/>
  <c r="T338" i="3"/>
  <c r="P338" i="3"/>
  <c r="BI332" i="3"/>
  <c r="BH332" i="3"/>
  <c r="BG332" i="3"/>
  <c r="BF332" i="3"/>
  <c r="X332" i="3"/>
  <c r="V332" i="3"/>
  <c r="T332" i="3"/>
  <c r="P332" i="3"/>
  <c r="BI328" i="3"/>
  <c r="BH328" i="3"/>
  <c r="BG328" i="3"/>
  <c r="BF328" i="3"/>
  <c r="X328" i="3"/>
  <c r="V328" i="3"/>
  <c r="T328" i="3"/>
  <c r="P328" i="3"/>
  <c r="BI324" i="3"/>
  <c r="BH324" i="3"/>
  <c r="BG324" i="3"/>
  <c r="BF324" i="3"/>
  <c r="X324" i="3"/>
  <c r="V324" i="3"/>
  <c r="T324" i="3"/>
  <c r="P324" i="3"/>
  <c r="BI320" i="3"/>
  <c r="BH320" i="3"/>
  <c r="BG320" i="3"/>
  <c r="BF320" i="3"/>
  <c r="X320" i="3"/>
  <c r="V320" i="3"/>
  <c r="T320" i="3"/>
  <c r="P320" i="3"/>
  <c r="BI316" i="3"/>
  <c r="BH316" i="3"/>
  <c r="BG316" i="3"/>
  <c r="BF316" i="3"/>
  <c r="X316" i="3"/>
  <c r="V316" i="3"/>
  <c r="T316" i="3"/>
  <c r="P316" i="3"/>
  <c r="BI312" i="3"/>
  <c r="BH312" i="3"/>
  <c r="BG312" i="3"/>
  <c r="BF312" i="3"/>
  <c r="X312" i="3"/>
  <c r="V312" i="3"/>
  <c r="T312" i="3"/>
  <c r="P312" i="3"/>
  <c r="BI308" i="3"/>
  <c r="BH308" i="3"/>
  <c r="BG308" i="3"/>
  <c r="BF308" i="3"/>
  <c r="X308" i="3"/>
  <c r="V308" i="3"/>
  <c r="T308" i="3"/>
  <c r="P308" i="3"/>
  <c r="BI304" i="3"/>
  <c r="BH304" i="3"/>
  <c r="BG304" i="3"/>
  <c r="BF304" i="3"/>
  <c r="X304" i="3"/>
  <c r="X303" i="3"/>
  <c r="V304" i="3"/>
  <c r="V303" i="3" s="1"/>
  <c r="T304" i="3"/>
  <c r="T303" i="3"/>
  <c r="P304" i="3"/>
  <c r="BI298" i="3"/>
  <c r="BH298" i="3"/>
  <c r="BG298" i="3"/>
  <c r="BF298" i="3"/>
  <c r="X298" i="3"/>
  <c r="V298" i="3"/>
  <c r="T298" i="3"/>
  <c r="P298" i="3"/>
  <c r="BI293" i="3"/>
  <c r="BH293" i="3"/>
  <c r="BG293" i="3"/>
  <c r="BF293" i="3"/>
  <c r="X293" i="3"/>
  <c r="V293" i="3"/>
  <c r="T293" i="3"/>
  <c r="P293" i="3"/>
  <c r="BK293" i="3" s="1"/>
  <c r="BI287" i="3"/>
  <c r="BH287" i="3"/>
  <c r="BG287" i="3"/>
  <c r="BF287" i="3"/>
  <c r="X287" i="3"/>
  <c r="V287" i="3"/>
  <c r="T287" i="3"/>
  <c r="P287" i="3"/>
  <c r="BI284" i="3"/>
  <c r="BH284" i="3"/>
  <c r="BG284" i="3"/>
  <c r="BF284" i="3"/>
  <c r="X284" i="3"/>
  <c r="V284" i="3"/>
  <c r="T284" i="3"/>
  <c r="P284" i="3"/>
  <c r="BI279" i="3"/>
  <c r="BH279" i="3"/>
  <c r="BG279" i="3"/>
  <c r="BF279" i="3"/>
  <c r="X279" i="3"/>
  <c r="V279" i="3"/>
  <c r="T279" i="3"/>
  <c r="P279" i="3"/>
  <c r="K279" i="3" s="1"/>
  <c r="BE279" i="3" s="1"/>
  <c r="BI276" i="3"/>
  <c r="BH276" i="3"/>
  <c r="BG276" i="3"/>
  <c r="BF276" i="3"/>
  <c r="X276" i="3"/>
  <c r="V276" i="3"/>
  <c r="T276" i="3"/>
  <c r="P276" i="3"/>
  <c r="BI272" i="3"/>
  <c r="BH272" i="3"/>
  <c r="BG272" i="3"/>
  <c r="BF272" i="3"/>
  <c r="X272" i="3"/>
  <c r="V272" i="3"/>
  <c r="T272" i="3"/>
  <c r="P272" i="3"/>
  <c r="BI269" i="3"/>
  <c r="BH269" i="3"/>
  <c r="BG269" i="3"/>
  <c r="BF269" i="3"/>
  <c r="X269" i="3"/>
  <c r="V269" i="3"/>
  <c r="T269" i="3"/>
  <c r="P269" i="3"/>
  <c r="K269" i="3" s="1"/>
  <c r="BE269" i="3" s="1"/>
  <c r="BI266" i="3"/>
  <c r="BH266" i="3"/>
  <c r="BG266" i="3"/>
  <c r="BF266" i="3"/>
  <c r="X266" i="3"/>
  <c r="V266" i="3"/>
  <c r="T266" i="3"/>
  <c r="P266" i="3"/>
  <c r="BI263" i="3"/>
  <c r="BH263" i="3"/>
  <c r="BG263" i="3"/>
  <c r="BF263" i="3"/>
  <c r="X263" i="3"/>
  <c r="V263" i="3"/>
  <c r="T263" i="3"/>
  <c r="P263" i="3"/>
  <c r="BI260" i="3"/>
  <c r="BH260" i="3"/>
  <c r="BG260" i="3"/>
  <c r="BF260" i="3"/>
  <c r="X260" i="3"/>
  <c r="V260" i="3"/>
  <c r="T260" i="3"/>
  <c r="P260" i="3"/>
  <c r="BK260" i="3" s="1"/>
  <c r="BI257" i="3"/>
  <c r="BH257" i="3"/>
  <c r="BG257" i="3"/>
  <c r="BF257" i="3"/>
  <c r="X257" i="3"/>
  <c r="V257" i="3"/>
  <c r="T257" i="3"/>
  <c r="P257" i="3"/>
  <c r="BI254" i="3"/>
  <c r="BH254" i="3"/>
  <c r="BG254" i="3"/>
  <c r="BF254" i="3"/>
  <c r="X254" i="3"/>
  <c r="V254" i="3"/>
  <c r="T254" i="3"/>
  <c r="P254" i="3"/>
  <c r="BI251" i="3"/>
  <c r="BH251" i="3"/>
  <c r="BG251" i="3"/>
  <c r="BF251" i="3"/>
  <c r="X251" i="3"/>
  <c r="V251" i="3"/>
  <c r="T251" i="3"/>
  <c r="P251" i="3"/>
  <c r="K251" i="3" s="1"/>
  <c r="BE251" i="3" s="1"/>
  <c r="BI244" i="3"/>
  <c r="BH244" i="3"/>
  <c r="BG244" i="3"/>
  <c r="BF244" i="3"/>
  <c r="X244" i="3"/>
  <c r="V244" i="3"/>
  <c r="T244" i="3"/>
  <c r="P244" i="3"/>
  <c r="BI234" i="3"/>
  <c r="BH234" i="3"/>
  <c r="BG234" i="3"/>
  <c r="BF234" i="3"/>
  <c r="X234" i="3"/>
  <c r="V234" i="3"/>
  <c r="T234" i="3"/>
  <c r="P234" i="3"/>
  <c r="BI231" i="3"/>
  <c r="BH231" i="3"/>
  <c r="BG231" i="3"/>
  <c r="BF231" i="3"/>
  <c r="X231" i="3"/>
  <c r="V231" i="3"/>
  <c r="T231" i="3"/>
  <c r="P231" i="3"/>
  <c r="K231" i="3" s="1"/>
  <c r="BE231" i="3" s="1"/>
  <c r="BI228" i="3"/>
  <c r="BH228" i="3"/>
  <c r="BG228" i="3"/>
  <c r="BF228" i="3"/>
  <c r="X228" i="3"/>
  <c r="V228" i="3"/>
  <c r="T228" i="3"/>
  <c r="P228" i="3"/>
  <c r="BI224" i="3"/>
  <c r="BH224" i="3"/>
  <c r="BG224" i="3"/>
  <c r="BF224" i="3"/>
  <c r="X224" i="3"/>
  <c r="V224" i="3"/>
  <c r="T224" i="3"/>
  <c r="P224" i="3"/>
  <c r="BI221" i="3"/>
  <c r="BH221" i="3"/>
  <c r="BG221" i="3"/>
  <c r="BF221" i="3"/>
  <c r="X221" i="3"/>
  <c r="V221" i="3"/>
  <c r="T221" i="3"/>
  <c r="P221" i="3"/>
  <c r="BK221" i="3" s="1"/>
  <c r="BI217" i="3"/>
  <c r="BH217" i="3"/>
  <c r="BG217" i="3"/>
  <c r="BF217" i="3"/>
  <c r="X217" i="3"/>
  <c r="V217" i="3"/>
  <c r="T217" i="3"/>
  <c r="P217" i="3"/>
  <c r="BI208" i="3"/>
  <c r="BH208" i="3"/>
  <c r="BG208" i="3"/>
  <c r="BF208" i="3"/>
  <c r="X208" i="3"/>
  <c r="V208" i="3"/>
  <c r="T208" i="3"/>
  <c r="P208" i="3"/>
  <c r="BI204" i="3"/>
  <c r="BH204" i="3"/>
  <c r="BG204" i="3"/>
  <c r="BF204" i="3"/>
  <c r="X204" i="3"/>
  <c r="V204" i="3"/>
  <c r="T204" i="3"/>
  <c r="P204" i="3"/>
  <c r="K204" i="3" s="1"/>
  <c r="BE204" i="3" s="1"/>
  <c r="BI201" i="3"/>
  <c r="BH201" i="3"/>
  <c r="BG201" i="3"/>
  <c r="BF201" i="3"/>
  <c r="X201" i="3"/>
  <c r="V201" i="3"/>
  <c r="T201" i="3"/>
  <c r="P201" i="3"/>
  <c r="BI198" i="3"/>
  <c r="BH198" i="3"/>
  <c r="BG198" i="3"/>
  <c r="BF198" i="3"/>
  <c r="X198" i="3"/>
  <c r="V198" i="3"/>
  <c r="T198" i="3"/>
  <c r="P198" i="3"/>
  <c r="BI195" i="3"/>
  <c r="BH195" i="3"/>
  <c r="BG195" i="3"/>
  <c r="BF195" i="3"/>
  <c r="X195" i="3"/>
  <c r="V195" i="3"/>
  <c r="T195" i="3"/>
  <c r="P195" i="3"/>
  <c r="K195" i="3" s="1"/>
  <c r="BE195" i="3" s="1"/>
  <c r="BI192" i="3"/>
  <c r="BH192" i="3"/>
  <c r="BG192" i="3"/>
  <c r="BF192" i="3"/>
  <c r="X192" i="3"/>
  <c r="V192" i="3"/>
  <c r="T192" i="3"/>
  <c r="P192" i="3"/>
  <c r="BI188" i="3"/>
  <c r="BH188" i="3"/>
  <c r="BG188" i="3"/>
  <c r="BF188" i="3"/>
  <c r="X188" i="3"/>
  <c r="V188" i="3"/>
  <c r="T188" i="3"/>
  <c r="P188" i="3"/>
  <c r="BI183" i="3"/>
  <c r="BH183" i="3"/>
  <c r="BG183" i="3"/>
  <c r="BF183" i="3"/>
  <c r="X183" i="3"/>
  <c r="V183" i="3"/>
  <c r="T183" i="3"/>
  <c r="P183" i="3"/>
  <c r="K183" i="3" s="1"/>
  <c r="BE183" i="3" s="1"/>
  <c r="BI180" i="3"/>
  <c r="BH180" i="3"/>
  <c r="BG180" i="3"/>
  <c r="BF180" i="3"/>
  <c r="X180" i="3"/>
  <c r="V180" i="3"/>
  <c r="T180" i="3"/>
  <c r="P180" i="3"/>
  <c r="BI177" i="3"/>
  <c r="BH177" i="3"/>
  <c r="BG177" i="3"/>
  <c r="BF177" i="3"/>
  <c r="X177" i="3"/>
  <c r="V177" i="3"/>
  <c r="T177" i="3"/>
  <c r="P177" i="3"/>
  <c r="BI172" i="3"/>
  <c r="BH172" i="3"/>
  <c r="BG172" i="3"/>
  <c r="BF172" i="3"/>
  <c r="X172" i="3"/>
  <c r="V172" i="3"/>
  <c r="T172" i="3"/>
  <c r="P172" i="3"/>
  <c r="BK172" i="3" s="1"/>
  <c r="BI169" i="3"/>
  <c r="BH169" i="3"/>
  <c r="BG169" i="3"/>
  <c r="BF169" i="3"/>
  <c r="X169" i="3"/>
  <c r="V169" i="3"/>
  <c r="T169" i="3"/>
  <c r="P169" i="3"/>
  <c r="BI166" i="3"/>
  <c r="BH166" i="3"/>
  <c r="BG166" i="3"/>
  <c r="BF166" i="3"/>
  <c r="X166" i="3"/>
  <c r="V166" i="3"/>
  <c r="T166" i="3"/>
  <c r="P166" i="3"/>
  <c r="BI163" i="3"/>
  <c r="BH163" i="3"/>
  <c r="BG163" i="3"/>
  <c r="BF163" i="3"/>
  <c r="X163" i="3"/>
  <c r="V163" i="3"/>
  <c r="T163" i="3"/>
  <c r="P163" i="3"/>
  <c r="BI160" i="3"/>
  <c r="BH160" i="3"/>
  <c r="BG160" i="3"/>
  <c r="BF160" i="3"/>
  <c r="X160" i="3"/>
  <c r="V160" i="3"/>
  <c r="T160" i="3"/>
  <c r="P160" i="3"/>
  <c r="BI157" i="3"/>
  <c r="BH157" i="3"/>
  <c r="BG157" i="3"/>
  <c r="BF157" i="3"/>
  <c r="X157" i="3"/>
  <c r="V157" i="3"/>
  <c r="T157" i="3"/>
  <c r="P157" i="3"/>
  <c r="BI150" i="3"/>
  <c r="BH150" i="3"/>
  <c r="BG150" i="3"/>
  <c r="BF150" i="3"/>
  <c r="X150" i="3"/>
  <c r="V150" i="3"/>
  <c r="T150" i="3"/>
  <c r="P150" i="3"/>
  <c r="BK150" i="3" s="1"/>
  <c r="BI146" i="3"/>
  <c r="BH146" i="3"/>
  <c r="BG146" i="3"/>
  <c r="BF146" i="3"/>
  <c r="X146" i="3"/>
  <c r="V146" i="3"/>
  <c r="T146" i="3"/>
  <c r="P146" i="3"/>
  <c r="BI143" i="3"/>
  <c r="BH143" i="3"/>
  <c r="BG143" i="3"/>
  <c r="BF143" i="3"/>
  <c r="X143" i="3"/>
  <c r="V143" i="3"/>
  <c r="T143" i="3"/>
  <c r="P143" i="3"/>
  <c r="BI138" i="3"/>
  <c r="BH138" i="3"/>
  <c r="BG138" i="3"/>
  <c r="BF138" i="3"/>
  <c r="X138" i="3"/>
  <c r="V138" i="3"/>
  <c r="T138" i="3"/>
  <c r="P138" i="3"/>
  <c r="BK138" i="3" s="1"/>
  <c r="BI135" i="3"/>
  <c r="BH135" i="3"/>
  <c r="BG135" i="3"/>
  <c r="BF135" i="3"/>
  <c r="X135" i="3"/>
  <c r="V135" i="3"/>
  <c r="T135" i="3"/>
  <c r="P135" i="3"/>
  <c r="BI132" i="3"/>
  <c r="BH132" i="3"/>
  <c r="BG132" i="3"/>
  <c r="BF132" i="3"/>
  <c r="X132" i="3"/>
  <c r="V132" i="3"/>
  <c r="T132" i="3"/>
  <c r="P132" i="3"/>
  <c r="BI129" i="3"/>
  <c r="BH129" i="3"/>
  <c r="BG129" i="3"/>
  <c r="BF129" i="3"/>
  <c r="X129" i="3"/>
  <c r="V129" i="3"/>
  <c r="T129" i="3"/>
  <c r="P129" i="3"/>
  <c r="K129" i="3" s="1"/>
  <c r="BE129" i="3" s="1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92" i="3" s="1"/>
  <c r="J17" i="3"/>
  <c r="J12" i="3"/>
  <c r="J120" i="3" s="1"/>
  <c r="E7" i="3"/>
  <c r="E85" i="3" s="1"/>
  <c r="K39" i="2"/>
  <c r="K38" i="2"/>
  <c r="BA95" i="1" s="1"/>
  <c r="K37" i="2"/>
  <c r="AZ95" i="1" s="1"/>
  <c r="BI179" i="2"/>
  <c r="BH179" i="2"/>
  <c r="BG179" i="2"/>
  <c r="BF179" i="2"/>
  <c r="X179" i="2"/>
  <c r="X178" i="2"/>
  <c r="V179" i="2"/>
  <c r="V178" i="2" s="1"/>
  <c r="T179" i="2"/>
  <c r="T178" i="2" s="1"/>
  <c r="P179" i="2"/>
  <c r="BK179" i="2" s="1"/>
  <c r="BI175" i="2"/>
  <c r="BH175" i="2"/>
  <c r="BG175" i="2"/>
  <c r="BF175" i="2"/>
  <c r="X175" i="2"/>
  <c r="X174" i="2" s="1"/>
  <c r="V175" i="2"/>
  <c r="V174" i="2" s="1"/>
  <c r="T175" i="2"/>
  <c r="T174" i="2"/>
  <c r="P175" i="2"/>
  <c r="BI172" i="2"/>
  <c r="BH172" i="2"/>
  <c r="BG172" i="2"/>
  <c r="BF172" i="2"/>
  <c r="X172" i="2"/>
  <c r="V172" i="2"/>
  <c r="T172" i="2"/>
  <c r="P172" i="2"/>
  <c r="BI168" i="2"/>
  <c r="BH168" i="2"/>
  <c r="BG168" i="2"/>
  <c r="BF168" i="2"/>
  <c r="X168" i="2"/>
  <c r="V168" i="2"/>
  <c r="T168" i="2"/>
  <c r="P168" i="2"/>
  <c r="BI166" i="2"/>
  <c r="BH166" i="2"/>
  <c r="BG166" i="2"/>
  <c r="BF166" i="2"/>
  <c r="X166" i="2"/>
  <c r="V166" i="2"/>
  <c r="T166" i="2"/>
  <c r="P166" i="2"/>
  <c r="BI161" i="2"/>
  <c r="BH161" i="2"/>
  <c r="BG161" i="2"/>
  <c r="BF161" i="2"/>
  <c r="X161" i="2"/>
  <c r="V161" i="2"/>
  <c r="T161" i="2"/>
  <c r="P161" i="2"/>
  <c r="BI155" i="2"/>
  <c r="BH155" i="2"/>
  <c r="BG155" i="2"/>
  <c r="BF155" i="2"/>
  <c r="X155" i="2"/>
  <c r="V155" i="2"/>
  <c r="T155" i="2"/>
  <c r="P155" i="2"/>
  <c r="BI151" i="2"/>
  <c r="BH151" i="2"/>
  <c r="BG151" i="2"/>
  <c r="BF151" i="2"/>
  <c r="X151" i="2"/>
  <c r="V151" i="2"/>
  <c r="T151" i="2"/>
  <c r="P151" i="2"/>
  <c r="BI146" i="2"/>
  <c r="BH146" i="2"/>
  <c r="BG146" i="2"/>
  <c r="BF146" i="2"/>
  <c r="X146" i="2"/>
  <c r="V146" i="2"/>
  <c r="T146" i="2"/>
  <c r="P146" i="2"/>
  <c r="BI142" i="2"/>
  <c r="BH142" i="2"/>
  <c r="BG142" i="2"/>
  <c r="BF142" i="2"/>
  <c r="X142" i="2"/>
  <c r="V142" i="2"/>
  <c r="T142" i="2"/>
  <c r="P142" i="2"/>
  <c r="BI138" i="2"/>
  <c r="BH138" i="2"/>
  <c r="BG138" i="2"/>
  <c r="BF138" i="2"/>
  <c r="X138" i="2"/>
  <c r="V138" i="2"/>
  <c r="T138" i="2"/>
  <c r="P138" i="2"/>
  <c r="BI134" i="2"/>
  <c r="BH134" i="2"/>
  <c r="BG134" i="2"/>
  <c r="BF134" i="2"/>
  <c r="X134" i="2"/>
  <c r="V134" i="2"/>
  <c r="T134" i="2"/>
  <c r="P134" i="2"/>
  <c r="BI129" i="2"/>
  <c r="BH129" i="2"/>
  <c r="BG129" i="2"/>
  <c r="BF129" i="2"/>
  <c r="X129" i="2"/>
  <c r="V129" i="2"/>
  <c r="T129" i="2"/>
  <c r="P129" i="2"/>
  <c r="BI125" i="2"/>
  <c r="BH125" i="2"/>
  <c r="BG125" i="2"/>
  <c r="BF125" i="2"/>
  <c r="X125" i="2"/>
  <c r="V125" i="2"/>
  <c r="T125" i="2"/>
  <c r="P125" i="2"/>
  <c r="J118" i="2"/>
  <c r="F118" i="2"/>
  <c r="F116" i="2"/>
  <c r="E114" i="2"/>
  <c r="J91" i="2"/>
  <c r="F91" i="2"/>
  <c r="F89" i="2"/>
  <c r="E87" i="2"/>
  <c r="J24" i="2"/>
  <c r="E24" i="2"/>
  <c r="J119" i="2"/>
  <c r="J23" i="2"/>
  <c r="J18" i="2"/>
  <c r="E18" i="2"/>
  <c r="F119" i="2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Q179" i="2"/>
  <c r="Q175" i="2"/>
  <c r="R172" i="2"/>
  <c r="R168" i="2"/>
  <c r="R166" i="2"/>
  <c r="R161" i="2"/>
  <c r="R155" i="2"/>
  <c r="Q142" i="2"/>
  <c r="Q138" i="2"/>
  <c r="Q134" i="2"/>
  <c r="AU94" i="1"/>
  <c r="R142" i="2"/>
  <c r="R129" i="2"/>
  <c r="BK172" i="2"/>
  <c r="BK166" i="2"/>
  <c r="K155" i="2"/>
  <c r="BE155" i="2"/>
  <c r="K146" i="2"/>
  <c r="BE146" i="2" s="1"/>
  <c r="BK138" i="2"/>
  <c r="K129" i="2"/>
  <c r="BE129" i="2"/>
  <c r="R585" i="3"/>
  <c r="Q577" i="3"/>
  <c r="Q570" i="3"/>
  <c r="R556" i="3"/>
  <c r="Q549" i="3"/>
  <c r="Q536" i="3"/>
  <c r="R530" i="3"/>
  <c r="Q527" i="3"/>
  <c r="Q524" i="3"/>
  <c r="R515" i="3"/>
  <c r="R509" i="3"/>
  <c r="Q494" i="3"/>
  <c r="R488" i="3"/>
  <c r="R485" i="3"/>
  <c r="Q472" i="3"/>
  <c r="R464" i="3"/>
  <c r="R461" i="3"/>
  <c r="Q461" i="3"/>
  <c r="R452" i="3"/>
  <c r="Q449" i="3"/>
  <c r="R437" i="3"/>
  <c r="R430" i="3"/>
  <c r="R426" i="3"/>
  <c r="Q423" i="3"/>
  <c r="Q412" i="3"/>
  <c r="Q403" i="3"/>
  <c r="Q398" i="3"/>
  <c r="R377" i="3"/>
  <c r="R373" i="3"/>
  <c r="Q359" i="3"/>
  <c r="R352" i="3"/>
  <c r="R344" i="3"/>
  <c r="R332" i="3"/>
  <c r="R324" i="3"/>
  <c r="R320" i="3"/>
  <c r="Q316" i="3"/>
  <c r="Q308" i="3"/>
  <c r="Q304" i="3"/>
  <c r="Q279" i="3"/>
  <c r="Q276" i="3"/>
  <c r="R269" i="3"/>
  <c r="Q266" i="3"/>
  <c r="Q263" i="3"/>
  <c r="R257" i="3"/>
  <c r="Q254" i="3"/>
  <c r="Q251" i="3"/>
  <c r="R228" i="3"/>
  <c r="R221" i="3"/>
  <c r="R208" i="3"/>
  <c r="Q201" i="3"/>
  <c r="Q195" i="3"/>
  <c r="Q192" i="3"/>
  <c r="Q183" i="3"/>
  <c r="Q177" i="3"/>
  <c r="Q172" i="3"/>
  <c r="Q169" i="3"/>
  <c r="Q166" i="3"/>
  <c r="Q163" i="3"/>
  <c r="Q160" i="3"/>
  <c r="Q157" i="3"/>
  <c r="R146" i="3"/>
  <c r="Q143" i="3"/>
  <c r="Q135" i="3"/>
  <c r="R129" i="3"/>
  <c r="R587" i="3"/>
  <c r="Q585" i="3"/>
  <c r="R577" i="3"/>
  <c r="R570" i="3"/>
  <c r="R564" i="3"/>
  <c r="R536" i="3"/>
  <c r="R527" i="3"/>
  <c r="Q521" i="3"/>
  <c r="R512" i="3"/>
  <c r="K509" i="3"/>
  <c r="Q504" i="3"/>
  <c r="R497" i="3"/>
  <c r="R494" i="3"/>
  <c r="Q485" i="3"/>
  <c r="R480" i="3"/>
  <c r="R472" i="3"/>
  <c r="R458" i="3"/>
  <c r="R449" i="3"/>
  <c r="Q446" i="3"/>
  <c r="R440" i="3"/>
  <c r="Q437" i="3"/>
  <c r="Q434" i="3"/>
  <c r="Q417" i="3"/>
  <c r="Q409" i="3"/>
  <c r="Q391" i="3"/>
  <c r="Q373" i="3"/>
  <c r="Q365" i="3"/>
  <c r="Q356" i="3"/>
  <c r="Q344" i="3"/>
  <c r="R328" i="3"/>
  <c r="Q320" i="3"/>
  <c r="R308" i="3"/>
  <c r="Q298" i="3"/>
  <c r="R287" i="3"/>
  <c r="R284" i="3"/>
  <c r="R279" i="3"/>
  <c r="R266" i="3"/>
  <c r="Q257" i="3"/>
  <c r="R234" i="3"/>
  <c r="R231" i="3"/>
  <c r="Q231" i="3"/>
  <c r="Q221" i="3"/>
  <c r="Q208" i="3"/>
  <c r="R201" i="3"/>
  <c r="R195" i="3"/>
  <c r="R183" i="3"/>
  <c r="Q180" i="3"/>
  <c r="R150" i="3"/>
  <c r="R135" i="3"/>
  <c r="K574" i="3"/>
  <c r="BE574" i="3"/>
  <c r="K564" i="3"/>
  <c r="BE564" i="3" s="1"/>
  <c r="BK540" i="3"/>
  <c r="BK527" i="3"/>
  <c r="K515" i="3"/>
  <c r="BE515" i="3" s="1"/>
  <c r="K504" i="3"/>
  <c r="BE504" i="3"/>
  <c r="K497" i="3"/>
  <c r="BE497" i="3"/>
  <c r="K491" i="3"/>
  <c r="BE491" i="3"/>
  <c r="K461" i="3"/>
  <c r="BE461" i="3" s="1"/>
  <c r="K452" i="3"/>
  <c r="BE452" i="3" s="1"/>
  <c r="BK434" i="3"/>
  <c r="BK426" i="3"/>
  <c r="K409" i="3"/>
  <c r="BE409" i="3"/>
  <c r="K385" i="3"/>
  <c r="BE385" i="3"/>
  <c r="BK359" i="3"/>
  <c r="K352" i="3"/>
  <c r="BE352" i="3"/>
  <c r="BK332" i="3"/>
  <c r="BK298" i="3"/>
  <c r="BK276" i="3"/>
  <c r="BK224" i="3"/>
  <c r="BK188" i="3"/>
  <c r="BK163" i="3"/>
  <c r="K146" i="3"/>
  <c r="BE146" i="3"/>
  <c r="K132" i="3"/>
  <c r="BE132" i="3"/>
  <c r="K577" i="3"/>
  <c r="BE577" i="3" s="1"/>
  <c r="BK570" i="3"/>
  <c r="K556" i="3"/>
  <c r="BE556" i="3"/>
  <c r="BK530" i="3"/>
  <c r="K458" i="3"/>
  <c r="BE458" i="3"/>
  <c r="BK455" i="3"/>
  <c r="K449" i="3"/>
  <c r="BE449" i="3" s="1"/>
  <c r="BK440" i="3"/>
  <c r="BK437" i="3"/>
  <c r="BK417" i="3"/>
  <c r="BK412" i="3"/>
  <c r="BK403" i="3"/>
  <c r="BK391" i="3"/>
  <c r="K377" i="3"/>
  <c r="BE377" i="3" s="1"/>
  <c r="BK365" i="3"/>
  <c r="K356" i="3"/>
  <c r="BE356" i="3"/>
  <c r="BK348" i="3"/>
  <c r="BK328" i="3"/>
  <c r="BK316" i="3"/>
  <c r="K312" i="3"/>
  <c r="BE312" i="3"/>
  <c r="BK304" i="3"/>
  <c r="K284" i="3"/>
  <c r="BE284" i="3"/>
  <c r="BK272" i="3"/>
  <c r="BK263" i="3"/>
  <c r="K244" i="3"/>
  <c r="BE244" i="3"/>
  <c r="K198" i="3"/>
  <c r="BE198" i="3" s="1"/>
  <c r="BK166" i="3"/>
  <c r="BK135" i="3"/>
  <c r="R179" i="2"/>
  <c r="R175" i="2"/>
  <c r="Q172" i="2"/>
  <c r="Q168" i="2"/>
  <c r="Q166" i="2"/>
  <c r="Q161" i="2"/>
  <c r="Q155" i="2"/>
  <c r="Q151" i="2"/>
  <c r="R134" i="2"/>
  <c r="R125" i="2"/>
  <c r="R151" i="2"/>
  <c r="R146" i="2"/>
  <c r="Q146" i="2"/>
  <c r="R138" i="2"/>
  <c r="Q129" i="2"/>
  <c r="Q125" i="2"/>
  <c r="BK175" i="2"/>
  <c r="BK168" i="2"/>
  <c r="BK161" i="2"/>
  <c r="BK151" i="2"/>
  <c r="K142" i="2"/>
  <c r="BE142" i="2" s="1"/>
  <c r="K134" i="2"/>
  <c r="BE134" i="2"/>
  <c r="BK125" i="2"/>
  <c r="Q581" i="3"/>
  <c r="Q574" i="3"/>
  <c r="Q564" i="3"/>
  <c r="Q556" i="3"/>
  <c r="Q540" i="3"/>
  <c r="Q533" i="3"/>
  <c r="Q530" i="3"/>
  <c r="R524" i="3"/>
  <c r="Q518" i="3"/>
  <c r="Q515" i="3"/>
  <c r="R500" i="3"/>
  <c r="Q491" i="3"/>
  <c r="Q488" i="3"/>
  <c r="Q475" i="3"/>
  <c r="Q467" i="3"/>
  <c r="Q464" i="3"/>
  <c r="Q458" i="3"/>
  <c r="Q455" i="3"/>
  <c r="Q452" i="3"/>
  <c r="R443" i="3"/>
  <c r="R434" i="3"/>
  <c r="Q430" i="3"/>
  <c r="R423" i="3"/>
  <c r="R412" i="3"/>
  <c r="R403" i="3"/>
  <c r="R398" i="3"/>
  <c r="R385" i="3"/>
  <c r="Q377" i="3"/>
  <c r="R359" i="3"/>
  <c r="R356" i="3"/>
  <c r="Q352" i="3"/>
  <c r="R338" i="3"/>
  <c r="Q332" i="3"/>
  <c r="Q324" i="3"/>
  <c r="R316" i="3"/>
  <c r="Q312" i="3"/>
  <c r="R304" i="3"/>
  <c r="R293" i="3"/>
  <c r="R276" i="3"/>
  <c r="R272" i="3"/>
  <c r="Q269" i="3"/>
  <c r="R263" i="3"/>
  <c r="R260" i="3"/>
  <c r="R254" i="3"/>
  <c r="R251" i="3"/>
  <c r="Q244" i="3"/>
  <c r="Q228" i="3"/>
  <c r="R217" i="3"/>
  <c r="Q204" i="3"/>
  <c r="Q198" i="3"/>
  <c r="R192" i="3"/>
  <c r="Q188" i="3"/>
  <c r="R177" i="3"/>
  <c r="R172" i="3"/>
  <c r="R169" i="3"/>
  <c r="R166" i="3"/>
  <c r="R163" i="3"/>
  <c r="R160" i="3"/>
  <c r="R157" i="3"/>
  <c r="Q150" i="3"/>
  <c r="Q146" i="3"/>
  <c r="Q138" i="3"/>
  <c r="Q132" i="3"/>
  <c r="Q129" i="3"/>
  <c r="Q587" i="3"/>
  <c r="R581" i="3"/>
  <c r="R574" i="3"/>
  <c r="R549" i="3"/>
  <c r="R540" i="3"/>
  <c r="R533" i="3"/>
  <c r="R521" i="3"/>
  <c r="R518" i="3"/>
  <c r="Q512" i="3"/>
  <c r="Q509" i="3"/>
  <c r="R504" i="3"/>
  <c r="Q500" i="3"/>
  <c r="Q497" i="3"/>
  <c r="R491" i="3"/>
  <c r="Q480" i="3"/>
  <c r="R475" i="3"/>
  <c r="R467" i="3"/>
  <c r="R455" i="3"/>
  <c r="R446" i="3"/>
  <c r="Q443" i="3"/>
  <c r="Q440" i="3"/>
  <c r="Q426" i="3"/>
  <c r="R417" i="3"/>
  <c r="R409" i="3"/>
  <c r="R391" i="3"/>
  <c r="Q385" i="3"/>
  <c r="R365" i="3"/>
  <c r="R348" i="3"/>
  <c r="Q348" i="3"/>
  <c r="Q338" i="3"/>
  <c r="Q328" i="3"/>
  <c r="R312" i="3"/>
  <c r="R298" i="3"/>
  <c r="Q293" i="3"/>
  <c r="Q287" i="3"/>
  <c r="Q284" i="3"/>
  <c r="Q272" i="3"/>
  <c r="Q260" i="3"/>
  <c r="R244" i="3"/>
  <c r="Q234" i="3"/>
  <c r="R224" i="3"/>
  <c r="Q224" i="3"/>
  <c r="Q217" i="3"/>
  <c r="R204" i="3"/>
  <c r="R198" i="3"/>
  <c r="R188" i="3"/>
  <c r="R180" i="3"/>
  <c r="R143" i="3"/>
  <c r="R138" i="3"/>
  <c r="R132" i="3"/>
  <c r="K587" i="3"/>
  <c r="BE587" i="3"/>
  <c r="K585" i="3"/>
  <c r="BE585" i="3"/>
  <c r="K581" i="3"/>
  <c r="BE581" i="3" s="1"/>
  <c r="BK549" i="3"/>
  <c r="BK533" i="3"/>
  <c r="BK521" i="3"/>
  <c r="BK518" i="3"/>
  <c r="BK509" i="3"/>
  <c r="BK500" i="3"/>
  <c r="K494" i="3"/>
  <c r="BE494" i="3"/>
  <c r="K467" i="3"/>
  <c r="BE467" i="3"/>
  <c r="BK446" i="3"/>
  <c r="BK443" i="3"/>
  <c r="BK430" i="3"/>
  <c r="K423" i="3"/>
  <c r="BE423" i="3"/>
  <c r="BK398" i="3"/>
  <c r="BK373" i="3"/>
  <c r="BK344" i="3"/>
  <c r="K324" i="3"/>
  <c r="BE324" i="3"/>
  <c r="BK320" i="3"/>
  <c r="BK266" i="3"/>
  <c r="BK254" i="3"/>
  <c r="K228" i="3"/>
  <c r="BE228" i="3" s="1"/>
  <c r="BK217" i="3"/>
  <c r="K201" i="3"/>
  <c r="BE201" i="3"/>
  <c r="BK180" i="3"/>
  <c r="BK169" i="3"/>
  <c r="BK157" i="3"/>
  <c r="K536" i="3"/>
  <c r="BE536" i="3"/>
  <c r="BK524" i="3"/>
  <c r="BK512" i="3"/>
  <c r="K488" i="3"/>
  <c r="BE488" i="3"/>
  <c r="BK485" i="3"/>
  <c r="K480" i="3"/>
  <c r="BE480" i="3"/>
  <c r="K475" i="3"/>
  <c r="BE475" i="3"/>
  <c r="K472" i="3"/>
  <c r="BE472" i="3" s="1"/>
  <c r="BK464" i="3"/>
  <c r="BK338" i="3"/>
  <c r="K308" i="3"/>
  <c r="BE308" i="3"/>
  <c r="K287" i="3"/>
  <c r="BE287" i="3"/>
  <c r="BK257" i="3"/>
  <c r="BK234" i="3"/>
  <c r="K208" i="3"/>
  <c r="BE208" i="3" s="1"/>
  <c r="K192" i="3"/>
  <c r="BE192" i="3"/>
  <c r="BK177" i="3"/>
  <c r="BK160" i="3"/>
  <c r="BK143" i="3"/>
  <c r="T124" i="2" l="1"/>
  <c r="X124" i="2"/>
  <c r="R124" i="2"/>
  <c r="T150" i="2"/>
  <c r="X150" i="2"/>
  <c r="R150" i="2"/>
  <c r="J99" i="2"/>
  <c r="T160" i="2"/>
  <c r="X160" i="2"/>
  <c r="R160" i="2"/>
  <c r="J100" i="2" s="1"/>
  <c r="T128" i="3"/>
  <c r="X128" i="3"/>
  <c r="R128" i="3"/>
  <c r="J98" i="3" s="1"/>
  <c r="V292" i="3"/>
  <c r="Q292" i="3"/>
  <c r="I99" i="3"/>
  <c r="T307" i="3"/>
  <c r="X307" i="3"/>
  <c r="V323" i="3"/>
  <c r="Q323" i="3"/>
  <c r="I102" i="3" s="1"/>
  <c r="V422" i="3"/>
  <c r="Q422" i="3"/>
  <c r="I103" i="3"/>
  <c r="V471" i="3"/>
  <c r="Q471" i="3"/>
  <c r="I104" i="3"/>
  <c r="X539" i="3"/>
  <c r="R539" i="3"/>
  <c r="J105" i="3" s="1"/>
  <c r="X584" i="3"/>
  <c r="Q584" i="3"/>
  <c r="I106" i="3" s="1"/>
  <c r="V124" i="2"/>
  <c r="Q124" i="2"/>
  <c r="I98" i="2" s="1"/>
  <c r="V150" i="2"/>
  <c r="Q150" i="2"/>
  <c r="I99" i="2"/>
  <c r="BK160" i="2"/>
  <c r="K160" i="2"/>
  <c r="K100" i="2" s="1"/>
  <c r="V160" i="2"/>
  <c r="Q160" i="2"/>
  <c r="I100" i="2" s="1"/>
  <c r="V128" i="3"/>
  <c r="Q128" i="3"/>
  <c r="BK292" i="3"/>
  <c r="K292" i="3" s="1"/>
  <c r="K99" i="3" s="1"/>
  <c r="T292" i="3"/>
  <c r="X292" i="3"/>
  <c r="R292" i="3"/>
  <c r="J99" i="3" s="1"/>
  <c r="V307" i="3"/>
  <c r="Q307" i="3"/>
  <c r="I101" i="3" s="1"/>
  <c r="R307" i="3"/>
  <c r="J101" i="3" s="1"/>
  <c r="T323" i="3"/>
  <c r="X323" i="3"/>
  <c r="R323" i="3"/>
  <c r="J102" i="3" s="1"/>
  <c r="T422" i="3"/>
  <c r="X422" i="3"/>
  <c r="R422" i="3"/>
  <c r="J103" i="3"/>
  <c r="T471" i="3"/>
  <c r="X471" i="3"/>
  <c r="R471" i="3"/>
  <c r="J104" i="3" s="1"/>
  <c r="T539" i="3"/>
  <c r="V539" i="3"/>
  <c r="Q539" i="3"/>
  <c r="I105" i="3" s="1"/>
  <c r="T584" i="3"/>
  <c r="V584" i="3"/>
  <c r="R584" i="3"/>
  <c r="J106" i="3"/>
  <c r="R174" i="2"/>
  <c r="J101" i="2" s="1"/>
  <c r="Q178" i="2"/>
  <c r="I102" i="2" s="1"/>
  <c r="BK303" i="3"/>
  <c r="K303" i="3" s="1"/>
  <c r="K100" i="3" s="1"/>
  <c r="Q303" i="3"/>
  <c r="I100" i="3"/>
  <c r="R303" i="3"/>
  <c r="J100" i="3" s="1"/>
  <c r="BK174" i="2"/>
  <c r="K174" i="2"/>
  <c r="K101" i="2" s="1"/>
  <c r="Q174" i="2"/>
  <c r="I101" i="2" s="1"/>
  <c r="BK178" i="2"/>
  <c r="K178" i="2" s="1"/>
  <c r="K102" i="2" s="1"/>
  <c r="R178" i="2"/>
  <c r="J102" i="2"/>
  <c r="J92" i="3"/>
  <c r="E116" i="3"/>
  <c r="F123" i="3"/>
  <c r="BE509" i="3"/>
  <c r="J89" i="3"/>
  <c r="E85" i="2"/>
  <c r="J89" i="2"/>
  <c r="J92" i="2"/>
  <c r="F92" i="2"/>
  <c r="F38" i="2"/>
  <c r="BE95" i="1" s="1"/>
  <c r="F39" i="2"/>
  <c r="BF95" i="1"/>
  <c r="BK134" i="2"/>
  <c r="K161" i="2"/>
  <c r="BE161" i="2"/>
  <c r="K175" i="2"/>
  <c r="BE175" i="2"/>
  <c r="BK129" i="2"/>
  <c r="BK142" i="2"/>
  <c r="BK155" i="2"/>
  <c r="BK150" i="2"/>
  <c r="K150" i="2" s="1"/>
  <c r="K99" i="2" s="1"/>
  <c r="K151" i="2"/>
  <c r="BE151" i="2" s="1"/>
  <c r="K179" i="2"/>
  <c r="BE179" i="2"/>
  <c r="K36" i="3"/>
  <c r="AY96" i="1"/>
  <c r="K180" i="3"/>
  <c r="BE180" i="3"/>
  <c r="K188" i="3"/>
  <c r="BE188" i="3"/>
  <c r="BK198" i="3"/>
  <c r="BK204" i="3"/>
  <c r="K217" i="3"/>
  <c r="BE217" i="3"/>
  <c r="K224" i="3"/>
  <c r="BE224" i="3"/>
  <c r="BK231" i="3"/>
  <c r="BK244" i="3"/>
  <c r="K254" i="3"/>
  <c r="BE254" i="3"/>
  <c r="K263" i="3"/>
  <c r="BE263" i="3"/>
  <c r="BK269" i="3"/>
  <c r="K272" i="3"/>
  <c r="BE272" i="3"/>
  <c r="BK279" i="3"/>
  <c r="BK287" i="3"/>
  <c r="K304" i="3"/>
  <c r="BE304" i="3"/>
  <c r="BK312" i="3"/>
  <c r="K320" i="3"/>
  <c r="BE320" i="3"/>
  <c r="K328" i="3"/>
  <c r="BE328" i="3"/>
  <c r="K338" i="3"/>
  <c r="BE338" i="3"/>
  <c r="K348" i="3"/>
  <c r="BE348" i="3"/>
  <c r="K359" i="3"/>
  <c r="BE359" i="3"/>
  <c r="K373" i="3"/>
  <c r="BE373" i="3"/>
  <c r="BK385" i="3"/>
  <c r="K398" i="3"/>
  <c r="BE398" i="3" s="1"/>
  <c r="BK409" i="3"/>
  <c r="K417" i="3"/>
  <c r="BE417" i="3"/>
  <c r="K426" i="3"/>
  <c r="BE426" i="3"/>
  <c r="K434" i="3"/>
  <c r="BE434" i="3"/>
  <c r="K440" i="3"/>
  <c r="BE440" i="3"/>
  <c r="BK449" i="3"/>
  <c r="K455" i="3"/>
  <c r="BE455" i="3" s="1"/>
  <c r="BK461" i="3"/>
  <c r="BK472" i="3"/>
  <c r="BK480" i="3"/>
  <c r="BK494" i="3"/>
  <c r="K518" i="3"/>
  <c r="BE518" i="3"/>
  <c r="K533" i="3"/>
  <c r="BE533" i="3"/>
  <c r="BK564" i="3"/>
  <c r="BK585" i="3"/>
  <c r="K157" i="3"/>
  <c r="BE157" i="3" s="1"/>
  <c r="K163" i="3"/>
  <c r="BE163" i="3" s="1"/>
  <c r="K443" i="3"/>
  <c r="BE443" i="3"/>
  <c r="F39" i="3"/>
  <c r="BF96" i="1"/>
  <c r="K150" i="3"/>
  <c r="BE150" i="3"/>
  <c r="BK183" i="3"/>
  <c r="BK195" i="3"/>
  <c r="BK208" i="3"/>
  <c r="BK228" i="3"/>
  <c r="BK251" i="3"/>
  <c r="K266" i="3"/>
  <c r="BE266" i="3"/>
  <c r="BK284" i="3"/>
  <c r="K298" i="3"/>
  <c r="BE298" i="3"/>
  <c r="K316" i="3"/>
  <c r="BE316" i="3"/>
  <c r="K332" i="3"/>
  <c r="BE332" i="3" s="1"/>
  <c r="BK352" i="3"/>
  <c r="K365" i="3"/>
  <c r="BE365" i="3"/>
  <c r="K391" i="3"/>
  <c r="BE391" i="3"/>
  <c r="K412" i="3"/>
  <c r="BE412" i="3"/>
  <c r="K430" i="3"/>
  <c r="BE430" i="3"/>
  <c r="K446" i="3"/>
  <c r="BE446" i="3"/>
  <c r="BK458" i="3"/>
  <c r="BK475" i="3"/>
  <c r="BK491" i="3"/>
  <c r="BK504" i="3"/>
  <c r="BK515" i="3"/>
  <c r="K521" i="3"/>
  <c r="BE521" i="3" s="1"/>
  <c r="BK536" i="3"/>
  <c r="BK574" i="3"/>
  <c r="BK587" i="3"/>
  <c r="K169" i="3"/>
  <c r="BE169" i="3"/>
  <c r="K464" i="3"/>
  <c r="BE464" i="3"/>
  <c r="F36" i="2"/>
  <c r="BC95" i="1"/>
  <c r="F37" i="2"/>
  <c r="BD95" i="1"/>
  <c r="K125" i="2"/>
  <c r="BE125" i="2"/>
  <c r="K138" i="2"/>
  <c r="BE138" i="2"/>
  <c r="BK146" i="2"/>
  <c r="K168" i="2"/>
  <c r="BE168" i="2" s="1"/>
  <c r="K36" i="2"/>
  <c r="AY95" i="1" s="1"/>
  <c r="K166" i="2"/>
  <c r="BE166" i="2" s="1"/>
  <c r="K172" i="2"/>
  <c r="BE172" i="2"/>
  <c r="F36" i="3"/>
  <c r="BC96" i="1" s="1"/>
  <c r="F38" i="3"/>
  <c r="BE96" i="1" s="1"/>
  <c r="BK488" i="3"/>
  <c r="K500" i="3"/>
  <c r="BE500" i="3"/>
  <c r="K527" i="3"/>
  <c r="BE527" i="3"/>
  <c r="K549" i="3"/>
  <c r="BE549" i="3"/>
  <c r="BK577" i="3"/>
  <c r="K166" i="3"/>
  <c r="BE166" i="3"/>
  <c r="K172" i="3"/>
  <c r="BE172" i="3"/>
  <c r="K540" i="3"/>
  <c r="BE540" i="3" s="1"/>
  <c r="F37" i="3"/>
  <c r="BD96" i="1" s="1"/>
  <c r="BK129" i="3"/>
  <c r="BK132" i="3"/>
  <c r="K135" i="3"/>
  <c r="BE135" i="3"/>
  <c r="K138" i="3"/>
  <c r="BE138" i="3"/>
  <c r="K143" i="3"/>
  <c r="BE143" i="3"/>
  <c r="BK146" i="3"/>
  <c r="K177" i="3"/>
  <c r="BE177" i="3"/>
  <c r="BK192" i="3"/>
  <c r="BK201" i="3"/>
  <c r="K221" i="3"/>
  <c r="BE221" i="3"/>
  <c r="K234" i="3"/>
  <c r="BE234" i="3"/>
  <c r="K257" i="3"/>
  <c r="BE257" i="3"/>
  <c r="K276" i="3"/>
  <c r="BE276" i="3"/>
  <c r="K293" i="3"/>
  <c r="BE293" i="3"/>
  <c r="BK308" i="3"/>
  <c r="BK324" i="3"/>
  <c r="K344" i="3"/>
  <c r="BE344" i="3"/>
  <c r="BK356" i="3"/>
  <c r="BK377" i="3"/>
  <c r="K403" i="3"/>
  <c r="BE403" i="3"/>
  <c r="BK423" i="3"/>
  <c r="K437" i="3"/>
  <c r="BE437" i="3" s="1"/>
  <c r="BK452" i="3"/>
  <c r="BK467" i="3"/>
  <c r="K485" i="3"/>
  <c r="BE485" i="3" s="1"/>
  <c r="BK497" i="3"/>
  <c r="K512" i="3"/>
  <c r="BE512" i="3"/>
  <c r="K524" i="3"/>
  <c r="BE524" i="3"/>
  <c r="K530" i="3"/>
  <c r="BE530" i="3"/>
  <c r="BK556" i="3"/>
  <c r="BK581" i="3"/>
  <c r="K160" i="3"/>
  <c r="BE160" i="3"/>
  <c r="K260" i="3"/>
  <c r="BE260" i="3"/>
  <c r="K570" i="3"/>
  <c r="BE570" i="3"/>
  <c r="BK307" i="3" l="1"/>
  <c r="K307" i="3"/>
  <c r="K101" i="3"/>
  <c r="V127" i="3"/>
  <c r="V126" i="3"/>
  <c r="T127" i="3"/>
  <c r="T126" i="3"/>
  <c r="AW96" i="1"/>
  <c r="R123" i="2"/>
  <c r="R122" i="2"/>
  <c r="J96" i="2"/>
  <c r="K31" i="2"/>
  <c r="AT95" i="1" s="1"/>
  <c r="X123" i="2"/>
  <c r="X122" i="2"/>
  <c r="Q127" i="3"/>
  <c r="I97" i="3"/>
  <c r="V123" i="2"/>
  <c r="V122" i="2"/>
  <c r="X127" i="3"/>
  <c r="X126" i="3" s="1"/>
  <c r="T123" i="2"/>
  <c r="T122" i="2"/>
  <c r="AW95" i="1"/>
  <c r="J98" i="2"/>
  <c r="Q123" i="2"/>
  <c r="Q122" i="2"/>
  <c r="I96" i="2"/>
  <c r="K30" i="2"/>
  <c r="AS95" i="1"/>
  <c r="I98" i="3"/>
  <c r="R127" i="3"/>
  <c r="R126" i="3"/>
  <c r="J96" i="3"/>
  <c r="K31" i="3"/>
  <c r="AT96" i="1"/>
  <c r="BK323" i="3"/>
  <c r="K323" i="3"/>
  <c r="K102" i="3"/>
  <c r="BK422" i="3"/>
  <c r="K422" i="3"/>
  <c r="K103" i="3"/>
  <c r="BK471" i="3"/>
  <c r="K471" i="3" s="1"/>
  <c r="K104" i="3" s="1"/>
  <c r="BK539" i="3"/>
  <c r="K539" i="3" s="1"/>
  <c r="K105" i="3" s="1"/>
  <c r="BK124" i="2"/>
  <c r="K124" i="2"/>
  <c r="K98" i="2"/>
  <c r="BK128" i="3"/>
  <c r="K128" i="3" s="1"/>
  <c r="K98" i="3" s="1"/>
  <c r="BK584" i="3"/>
  <c r="K584" i="3"/>
  <c r="K106" i="3"/>
  <c r="K35" i="2"/>
  <c r="AX95" i="1" s="1"/>
  <c r="AV95" i="1" s="1"/>
  <c r="F35" i="2"/>
  <c r="BB95" i="1"/>
  <c r="BF94" i="1"/>
  <c r="W33" i="1"/>
  <c r="BD94" i="1"/>
  <c r="W31" i="1"/>
  <c r="BE94" i="1"/>
  <c r="W32" i="1"/>
  <c r="F35" i="3"/>
  <c r="BB96" i="1" s="1"/>
  <c r="BC94" i="1"/>
  <c r="AY94" i="1" s="1"/>
  <c r="AK30" i="1" s="1"/>
  <c r="K35" i="3"/>
  <c r="AX96" i="1" s="1"/>
  <c r="AV96" i="1" s="1"/>
  <c r="J97" i="2" l="1"/>
  <c r="BK123" i="2"/>
  <c r="K123" i="2"/>
  <c r="K97" i="2"/>
  <c r="J97" i="3"/>
  <c r="Q126" i="3"/>
  <c r="I96" i="3"/>
  <c r="K30" i="3"/>
  <c r="AS96" i="1"/>
  <c r="AS94" i="1" s="1"/>
  <c r="BK127" i="3"/>
  <c r="K127" i="3" s="1"/>
  <c r="K97" i="3" s="1"/>
  <c r="I97" i="2"/>
  <c r="AT94" i="1"/>
  <c r="AW94" i="1"/>
  <c r="W30" i="1"/>
  <c r="BA94" i="1"/>
  <c r="BB94" i="1"/>
  <c r="W29" i="1"/>
  <c r="AZ94" i="1"/>
  <c r="BK122" i="2" l="1"/>
  <c r="K122" i="2"/>
  <c r="K96" i="2"/>
  <c r="BK126" i="3"/>
  <c r="K126" i="3"/>
  <c r="K32" i="3"/>
  <c r="AG96" i="1"/>
  <c r="AX94" i="1"/>
  <c r="AK29" i="1" s="1"/>
  <c r="K41" i="3" l="1"/>
  <c r="K96" i="3"/>
  <c r="AN96" i="1"/>
  <c r="K32" i="2"/>
  <c r="AG95" i="1"/>
  <c r="AG94" i="1"/>
  <c r="AK26" i="1"/>
  <c r="AV94" i="1"/>
  <c r="AN94" i="1"/>
  <c r="K41" i="2" l="1"/>
  <c r="AN95" i="1"/>
  <c r="AK35" i="1"/>
</calcChain>
</file>

<file path=xl/sharedStrings.xml><?xml version="1.0" encoding="utf-8"?>
<sst xmlns="http://schemas.openxmlformats.org/spreadsheetml/2006/main" count="5249" uniqueCount="969">
  <si>
    <t>Export Komplet</t>
  </si>
  <si>
    <t/>
  </si>
  <si>
    <t>2.0</t>
  </si>
  <si>
    <t>False</t>
  </si>
  <si>
    <t>True</t>
  </si>
  <si>
    <t>{0bb725c1-5831-442a-b450-2fe4a941a3a0}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</si>
  <si>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</si>
  <si>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</si>
  <si>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</si>
  <si>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</si>
  <si>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</si>
  <si>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</si>
  <si>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</si>
  <si>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</si>
  <si>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</si>
  <si>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1168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</si>
  <si>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</si>
  <si>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</si>
  <si>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</si>
  <si>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</si>
  <si>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</si>
  <si>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Nová Bystřice</t>
  </si>
  <si>
    <t>Datum:</t>
  </si>
  <si>
    <t>6. 3. 2025</t>
  </si>
  <si>
    <t>Zadavatel:</t>
  </si>
  <si>
    <t>IČ:</t>
  </si>
  <si>
    <t>Město Nová Bystřice</t>
  </si>
  <si>
    <t>DIČ:</t>
  </si>
  <si>
    <t>Uchazeč:</t>
  </si>
  <si>
    <t>Vyplň údaj</t>
  </si>
  <si>
    <t>Projektant:</t>
  </si>
  <si>
    <t>63906601</t>
  </si>
  <si>
    <t>WAY project s.r.o.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</si>
  <si>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</si>
  <si>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</si>
  <si>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</si>
  <si>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</si>
  <si>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</si>
  <si>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</si>
  <si>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</si>
  <si>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</si>
  <si>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</si>
  <si>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</si>
  <si>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</si>
  <si>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</si>
  <si>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</si>
  <si>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</si>
  <si>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</si>
  <si>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</si>
  <si>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</si>
  <si>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</si>
  <si>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</si>
  <si>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</si>
  <si>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</si>
  <si>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</si>
  <si>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</si>
  <si>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</si>
  <si>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</si>
  <si>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</si>
  <si>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</si>
  <si>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</si>
  <si>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</si>
  <si>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</si>
  <si>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</si>
  <si>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</si>
  <si>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</si>
  <si>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</si>
  <si>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</si>
  <si>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</si>
  <si>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</si>
  <si>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</si>
  <si>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</si>
  <si>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</si>
  <si>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</si>
  <si>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</si>
  <si>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</si>
  <si>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</si>
  <si>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</si>
  <si>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</si>
  <si>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</si>
  <si>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</si>
  <si>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</si>
  <si>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</si>
  <si>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</si>
  <si>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</t>
  </si>
  <si>
    <t>STA</t>
  </si>
  <si>
    <t>1</t>
  </si>
  <si>
    <t>{d9c6bca2-8e08-4950-b555-ee1a46f9d369}</t>
  </si>
  <si>
    <t>2</t>
  </si>
  <si>
    <t>101</t>
  </si>
  <si>
    <t>Chodník</t>
  </si>
  <si>
    <t>{ce0ef980-c174-4201-a044-8d15e2c2e028}</t>
  </si>
  <si>
    <t>822 27 75</t>
  </si>
  <si>
    <t>KRYCÍ LIST SOUPISU PRACÍ</t>
  </si>
  <si>
    <t>Objekt:</t>
  </si>
  <si>
    <t>02 - Ostatní a vedlejší náklady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</si>
  <si>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</si>
  <si>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</si>
  <si>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</si>
  <si>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</si>
  <si>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</si>
  <si>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</si>
  <si>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</si>
  <si>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</si>
  <si>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</si>
  <si>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</si>
  <si>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</si>
  <si>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</si>
  <si>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</si>
  <si>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</si>
  <si>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</si>
  <si>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</si>
  <si>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</si>
  <si>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</si>
  <si>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</si>
  <si>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</si>
  <si>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</si>
  <si>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</si>
  <si>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</si>
  <si>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</si>
  <si>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</si>
  <si>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</si>
  <si>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</si>
  <si>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</si>
  <si>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</si>
  <si>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</si>
  <si>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</si>
  <si>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</si>
  <si>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</si>
  <si>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</si>
  <si>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</si>
  <si>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</si>
  <si>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</si>
  <si>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</si>
  <si>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</si>
  <si>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011103000</t>
  </si>
  <si>
    <t>Geologický průzkum bez rozlišení</t>
  </si>
  <si>
    <t>kpl</t>
  </si>
  <si>
    <t>CS ÚRS 2025 01</t>
  </si>
  <si>
    <t>1024</t>
  </si>
  <si>
    <t>1282391523</t>
  </si>
  <si>
    <t>PP</t>
  </si>
  <si>
    <t>VV</t>
  </si>
  <si>
    <t>prohlídka a posouzení podloží pozemních komunkací geotechnikem včetně návrhu opatření</t>
  </si>
  <si>
    <t>"pro stavbu jako celek" 1</t>
  </si>
  <si>
    <t>012203000</t>
  </si>
  <si>
    <t>Geodetické práce při provádění stavby</t>
  </si>
  <si>
    <t>1097875143</t>
  </si>
  <si>
    <t>podrobné vytýčení podle vytyčovacích protokolů</t>
  </si>
  <si>
    <t>podrobné vytýčení výšek povrchu podle příčných řezů</t>
  </si>
  <si>
    <t>3</t>
  </si>
  <si>
    <t>012303000</t>
  </si>
  <si>
    <t>Geodetické práce po výstavbě</t>
  </si>
  <si>
    <t>-1391748350</t>
  </si>
  <si>
    <t>Zaměření skutečného provedení stavby</t>
  </si>
  <si>
    <t>4</t>
  </si>
  <si>
    <t>012303000w</t>
  </si>
  <si>
    <t>Geodetické práce po výstavbě, GP</t>
  </si>
  <si>
    <t>hm</t>
  </si>
  <si>
    <t>1013663508</t>
  </si>
  <si>
    <t>Vypracování geometrického plánu pro oddělení pozemku</t>
  </si>
  <si>
    <t>"uvažovat 2 hm nových hranic pozemku" 2</t>
  </si>
  <si>
    <t>013254000</t>
  </si>
  <si>
    <t>Dokumentace skutečného provedení stavby</t>
  </si>
  <si>
    <t>-361443154</t>
  </si>
  <si>
    <t>vypracování  dokumentace skutečného provedení</t>
  </si>
  <si>
    <t>"pro stavbu jako celek, PD ve 4 vyhotoveních" 1</t>
  </si>
  <si>
    <t>6</t>
  </si>
  <si>
    <t>013294000</t>
  </si>
  <si>
    <t>Ostatní dokumentace</t>
  </si>
  <si>
    <t>1499823463</t>
  </si>
  <si>
    <t>realizační dokumentace dle potřeby zhotovitele</t>
  </si>
  <si>
    <t>VRN3</t>
  </si>
  <si>
    <t>Zařízení staveniště</t>
  </si>
  <si>
    <t>7</t>
  </si>
  <si>
    <t>032403000</t>
  </si>
  <si>
    <t>Provizorní komunikace</t>
  </si>
  <si>
    <t>-821987242</t>
  </si>
  <si>
    <t>koridory pro pěší  pro zajištění požadavků BOZP</t>
  </si>
  <si>
    <t>"bere se pro stavbu jako celek" 1</t>
  </si>
  <si>
    <t>8</t>
  </si>
  <si>
    <t>034303000</t>
  </si>
  <si>
    <t>Dopravní značení na staveništi</t>
  </si>
  <si>
    <t>-1756004263</t>
  </si>
  <si>
    <t>dopravně inženýrské opatření</t>
  </si>
  <si>
    <t>označení omezení provozu, vč. přeznačování v průběhu stavby</t>
  </si>
  <si>
    <t>VRN4</t>
  </si>
  <si>
    <t>Inženýrská činnost</t>
  </si>
  <si>
    <t>9</t>
  </si>
  <si>
    <t>043103000w</t>
  </si>
  <si>
    <t>Zkoušky bez rozlišení -Zkoušky materiálů zkušebnou zhotovitele</t>
  </si>
  <si>
    <t>596742330</t>
  </si>
  <si>
    <t>zajištění všech zkoušek materiálů  dle požadavků TKP a ZTKP</t>
  </si>
  <si>
    <t>"Zkoušky materiálů zhotovitelem, pro stavbu jako celek" 1</t>
  </si>
  <si>
    <t>včetně zkoušek vzorkování dle vyhl. č. 130/2019 Sb.</t>
  </si>
  <si>
    <t>10</t>
  </si>
  <si>
    <t>043103000w1</t>
  </si>
  <si>
    <t>Zkoušky bez rozlišení -Zkoušky materiálů nezávislou zkušebnou</t>
  </si>
  <si>
    <t>Kč</t>
  </si>
  <si>
    <t>1875072610</t>
  </si>
  <si>
    <t>11</t>
  </si>
  <si>
    <t>043194000w</t>
  </si>
  <si>
    <t>Ostatní zkoušky - Zkoušky konstrukcí a prací zkušebnou zhotovitele</t>
  </si>
  <si>
    <t>-308363323</t>
  </si>
  <si>
    <t>zajištění všech zkoušek konstrukcí a prací dle požadavků TKP a ZTKP</t>
  </si>
  <si>
    <t>"Pro stavbu jako celek" 1</t>
  </si>
  <si>
    <t>12</t>
  </si>
  <si>
    <t>043194000w1</t>
  </si>
  <si>
    <t>Ostatní zkoušky - Zkoušky konstrukcí a prací nezávislou zkušebnou</t>
  </si>
  <si>
    <t>1346138516</t>
  </si>
  <si>
    <t>VRN5</t>
  </si>
  <si>
    <t>Finanční náklady</t>
  </si>
  <si>
    <t>13</t>
  </si>
  <si>
    <t>053002000</t>
  </si>
  <si>
    <t>Poplatky</t>
  </si>
  <si>
    <t>-1075558030</t>
  </si>
  <si>
    <t>"za vytýčení inženýrský sítí pro stavbu jako celek" 1</t>
  </si>
  <si>
    <t>VRN9</t>
  </si>
  <si>
    <t>Ostatní náklady</t>
  </si>
  <si>
    <t>14</t>
  </si>
  <si>
    <t>091003000w</t>
  </si>
  <si>
    <t>Ostatní náklady - další opatření na BOZP při práci na staveništi</t>
  </si>
  <si>
    <t>-991444167</t>
  </si>
  <si>
    <t>101 - Chodník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</si>
  <si>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</si>
  <si>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</si>
  <si>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</si>
  <si>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</si>
  <si>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</si>
  <si>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</si>
  <si>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</si>
  <si>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</si>
  <si>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</si>
  <si>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</si>
  <si>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</si>
  <si>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</si>
  <si>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</si>
  <si>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112101101</t>
  </si>
  <si>
    <t>Odstranění stromů listnatých průměru kmene přes 100 do 300 mm</t>
  </si>
  <si>
    <t>kus</t>
  </si>
  <si>
    <t>-1189268844</t>
  </si>
  <si>
    <t>Odstranění stromů s odřezáním kmene a s odvětvením listnatých, průměru kmene přes 100 do 300 mm</t>
  </si>
  <si>
    <t>"1 strom listnatý o pěti kmenech dle výk. výměr" 5</t>
  </si>
  <si>
    <t>112155215</t>
  </si>
  <si>
    <t>Štěpkování solitérních stromků a větví průměru kmene do 300 mm s naložením</t>
  </si>
  <si>
    <t>-867556483</t>
  </si>
  <si>
    <t>Štěpkování s naložením na dopravní prostředek a odvozem do 20 km stromků a větví solitérů, průměru kmene do 300 mm</t>
  </si>
  <si>
    <t>"dle odstranění  kmenů stromů" 5</t>
  </si>
  <si>
    <t>112251103</t>
  </si>
  <si>
    <t>Odstranění pařezů průměru přes 500 do 700 mm</t>
  </si>
  <si>
    <t>-885772039</t>
  </si>
  <si>
    <t>Odstranění pařezů strojně s jejich vykopáním nebo vytrháním průměru přes 500 do 700 mm</t>
  </si>
  <si>
    <t xml:space="preserve">"dle odstranění stromů, rozvětvený strom o pěti kmenech" 1 </t>
  </si>
  <si>
    <t>113106123</t>
  </si>
  <si>
    <t>Rozebrání dlažeb ze zámkových dlaždic komunikací pro pěší ručně</t>
  </si>
  <si>
    <t>m2</t>
  </si>
  <si>
    <t>-1946896069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</si>
  <si>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</si>
  <si>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"rozebrání zámkové dlažby pro předláždění, dle výk.výměr" 10,1</t>
  </si>
  <si>
    <t>"plocha odstranění chodníku, dle výk.výměr" 2</t>
  </si>
  <si>
    <t>Součet</t>
  </si>
  <si>
    <t>113106062</t>
  </si>
  <si>
    <t>Rozebrání dlažeb při překopech vozovek z drobných kostek s ložem ze živice ručně</t>
  </si>
  <si>
    <t>2068904873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</si>
  <si>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ze živice</t>
  </si>
  <si>
    <t>"rozebrání přídlažby z drobné kostky, dle výk.výměr" 2,08</t>
  </si>
  <si>
    <t>113107162</t>
  </si>
  <si>
    <t>Odstranění podkladu z kameniva drceného tl přes 100 do 200 mm strojně pl přes 50 do 200 m2</t>
  </si>
  <si>
    <t>1665324660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</si>
  <si>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</si>
  <si>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Odstranění penetračního makadamu při osazování obrub, výkopu rýh a šachet</t>
  </si>
  <si>
    <t>"dle výk.výměr" 76,17</t>
  </si>
  <si>
    <t>113107182</t>
  </si>
  <si>
    <t>Odstranění podkladu živičného tl přes 50 do 100 mm strojně pl přes 50 do 200 m2</t>
  </si>
  <si>
    <t>-474555154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</si>
  <si>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</si>
  <si>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Odstranění živičného krytu v místech nových varovných pásů a vodící linie přejezdů (mimo ramp)</t>
  </si>
  <si>
    <t>"varovné pásy, dle výk.výměr" 33,8</t>
  </si>
  <si>
    <t>"odečte se var.pás v rampě, dle výk.výměr" -(3,56+3,88+3,15+4,05)</t>
  </si>
  <si>
    <t>"umělá vodící linie, dle výk.výměr" 15,36</t>
  </si>
  <si>
    <t>113107321</t>
  </si>
  <si>
    <t>Odstranění podkladu z kameniva drceného tl do 100 mm strojně pl do 50 m2</t>
  </si>
  <si>
    <t>-652622350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</si>
  <si>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</si>
  <si>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"odstranění kce chodníku ze ZD, dle výk.výměr" 2</t>
  </si>
  <si>
    <t>113154512</t>
  </si>
  <si>
    <t>Frézování živičného krytu tl 40 mm pruh š do 0,5 m pl do 500 m2</t>
  </si>
  <si>
    <t>242705630</t>
  </si>
  <si>
    <t>Frézování živičného podkladu nebo krytu s naložením hmot na dopravní prostředek plochy do 500 m2 pruhu šířky do 0,5 m, tloušťky vrstvy 40 mm</t>
  </si>
  <si>
    <t>"frézování v místě ramp a podél obrub, prům.tl. 0,04 m, dle výk. výměr" 137,5</t>
  </si>
  <si>
    <t>113154521</t>
  </si>
  <si>
    <t>Frézování živičného krytu tl do 30 mm pruh š přes 0,5 m pl do 500 m2</t>
  </si>
  <si>
    <t>197850192</t>
  </si>
  <si>
    <t>Frézování živičného podkladu nebo krytu s naložením hmot na dopravní prostředek plochy do 500 m2 pruhu šířky přes 0,5 m, tloušťky vrstvy do 30 mm</t>
  </si>
  <si>
    <t>"frézování do sklonu nového povrchu chodníku, prům.tl. 0,02 m, dle výk. výměr" 329</t>
  </si>
  <si>
    <t>113154528</t>
  </si>
  <si>
    <t>Frézování živičného krytu tl 100 mm pruh š přes 0,5 m pl do 500 m2</t>
  </si>
  <si>
    <t>-465640073</t>
  </si>
  <si>
    <t>Frézování živičného podkladu nebo krytu s naložením hmot na dopravní prostředek plochy do 500 m2 pruhu šířky přes 0,5 m, tloušťky vrstvy 100 mm</t>
  </si>
  <si>
    <t>"frézování do sklonu nového povrchu chodníku, prům.tl. 0,10 m, dle výk. výměr" 329</t>
  </si>
  <si>
    <t>113204111</t>
  </si>
  <si>
    <t>Vytrhání obrub záhonových</t>
  </si>
  <si>
    <t>m</t>
  </si>
  <si>
    <t>2102330600</t>
  </si>
  <si>
    <t>Vytrhání obrub s vybouráním lože, s přemístěním hmot na skládku na vzdálenost do 3 m nebo s naložením na dopravní prostředek záhonových</t>
  </si>
  <si>
    <t>"Vytrhání betonových obrubníků záhonových, dle výk. výměr" 3,7</t>
  </si>
  <si>
    <t>113202111</t>
  </si>
  <si>
    <t>Vytrhání obrub krajníků obrubníků stojatých</t>
  </si>
  <si>
    <t>1892696431</t>
  </si>
  <si>
    <t>Vytrhání obrub s vybouráním lože, s přemístěním hmot na skládku na vzdálenost do 3 m nebo s naložením na dopravní prostředek z krajníků nebo obrubníků stojatých</t>
  </si>
  <si>
    <t>"Vytrhání betonových obrubníků siln. stojatých, dle výk. výměr" 77,4</t>
  </si>
  <si>
    <t>"Vytrhání kamenných obrubníků siln. stojatých, dle výk. výměr" 10,1</t>
  </si>
  <si>
    <t>121151113</t>
  </si>
  <si>
    <t>Sejmutí ornice plochy do 500 m2 tl vrstvy do 200 mm strojně</t>
  </si>
  <si>
    <t>-579185262</t>
  </si>
  <si>
    <t>Sejmutí ornice strojně při souvislé ploše přes 100 do 500 m2, tl. vrstvy do 200 mm</t>
  </si>
  <si>
    <t>"odhumusování tl.100 mm dle výk. výměr" 102,9</t>
  </si>
  <si>
    <t>129001101</t>
  </si>
  <si>
    <t>Příplatek za ztížení odkopávky nebo prokopávky v blízkosti inženýrských sítí</t>
  </si>
  <si>
    <t>m3</t>
  </si>
  <si>
    <t>738686993</t>
  </si>
  <si>
    <t>Příplatek k cenám vykopávek za ztížení vykopávky v blízkosti podzemního vedení nebo výbušnin v horninách jakékoliv třídy</t>
  </si>
  <si>
    <t>"bere se cca 30% odkopávky" (12,86+11,83)*0,3</t>
  </si>
  <si>
    <t>16</t>
  </si>
  <si>
    <t>122251102</t>
  </si>
  <si>
    <t>Odkopávky a prokopávky nezapažené v hornině třídy těžitelnosti I skupiny 3 objem do 50 m3 strojně</t>
  </si>
  <si>
    <t>-328410005</t>
  </si>
  <si>
    <t>Odkopávky a prokopávky nezapažené strojně v hornině třídy těžitelnosti I skupiny 3 přes 20 do 50 m3</t>
  </si>
  <si>
    <t>"výkop pro nové konstrukce dle výk. výměr" 12,86</t>
  </si>
  <si>
    <t>"výkop pro AZ dle výk. výměr" 11,83</t>
  </si>
  <si>
    <t>17</t>
  </si>
  <si>
    <t>132251251</t>
  </si>
  <si>
    <t>Hloubení rýh nezapažených š do 2000 mm v hornině třídy těžitelnosti I skupiny 3 objem do 20 m3 strojně</t>
  </si>
  <si>
    <t>838124665</t>
  </si>
  <si>
    <t>Hloubení nezapažených rýh šířky přes 800 do 2 000 mm strojně s urovnáním dna do předepsaného profilu a spádu v hornině třídy těžitelnosti I skupiny 3 do 20 m3</t>
  </si>
  <si>
    <t xml:space="preserve">výkop pro přípojky odvod. zařízení, uvažuje se  hl. prům. 1,0 m </t>
  </si>
  <si>
    <t>"šířka 0.9 m, dle výk. výměr" 9,1*0,9*1,0</t>
  </si>
  <si>
    <t>18</t>
  </si>
  <si>
    <t>133254101</t>
  </si>
  <si>
    <t>Hloubení šachet zapažených v hornině třídy těžitelnosti I skupiny 3 objem do 20 m3</t>
  </si>
  <si>
    <t>-1758694233</t>
  </si>
  <si>
    <t>Hloubení zapažených šachet strojně v hornině třídy těžitelnosti I skupiny 3 do 20 m3</t>
  </si>
  <si>
    <t>"pro nové ul. vpusti, půdor. 1,2x1,2m, cca hl. 2.0m pod plání " 1,2*1,2*2,0*(2)</t>
  </si>
  <si>
    <t>19</t>
  </si>
  <si>
    <t>151101101</t>
  </si>
  <si>
    <t>Zřízení příložného pažení a rozepření stěn rýh hl do 2 m</t>
  </si>
  <si>
    <t>213497143</t>
  </si>
  <si>
    <t>Zřízení pažení a rozepření stěn rýh pro podzemní vedení příložné pro jakoukoliv mezerovitost, hloubky do 2 m</t>
  </si>
  <si>
    <t>"Pro šachtu pod plání" 1,2*4*2,0*2</t>
  </si>
  <si>
    <t>20</t>
  </si>
  <si>
    <t>151101111</t>
  </si>
  <si>
    <t>Odstranění příložného pažení a rozepření stěn rýh hl do 2 m</t>
  </si>
  <si>
    <t>417410580</t>
  </si>
  <si>
    <t>Odstranění pažení a rozepření stěn rýh pro podzemní vedení s uložením materiálu na vzdálenost do 3 m od kraje výkopu příložné, hloubky do 2 m</t>
  </si>
  <si>
    <t>"dle zřízení" 19,2</t>
  </si>
  <si>
    <t>162201411</t>
  </si>
  <si>
    <t>Vodorovné přemístění kmenů stromů listnatých do 1 km D kmene přes 100 do 300 mm</t>
  </si>
  <si>
    <t>195641288</t>
  </si>
  <si>
    <t>Vodorovné přemístění větví, kmenů nebo pařezů s naložením, složením a dopravou do 1000 m kmenů stromů listnatých, průměru přes 100 do 300 mm</t>
  </si>
  <si>
    <t>"dle odstranění stromů" 5</t>
  </si>
  <si>
    <t>22</t>
  </si>
  <si>
    <t>162201423</t>
  </si>
  <si>
    <t>Vodorovné přemístění pařezů do 1 km D přes 500 do 700 mm</t>
  </si>
  <si>
    <t>-1920277833</t>
  </si>
  <si>
    <t>Vodorovné přemístění větví, kmenů nebo pařezů s naložením, složením a dopravou do 1000 m pařezů kmenů, průměru přes 500 do 700 mm</t>
  </si>
  <si>
    <t xml:space="preserve">"dle odstranění pařezů" 1 </t>
  </si>
  <si>
    <t>včetně poplatku za uložení</t>
  </si>
  <si>
    <t>23</t>
  </si>
  <si>
    <t>162751117</t>
  </si>
  <si>
    <t>Vodorovné přemístění přes 9 000 do 10000 m výkopku/sypaniny z horniny třídy těžitelnosti I skupiny 1 až 3</t>
  </si>
  <si>
    <t>1443379047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</si>
  <si>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</si>
  <si>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přebytečná zemina na skládku odpadů do 13 km</t>
  </si>
  <si>
    <t>"odkopávka" 24,69</t>
  </si>
  <si>
    <t>"rýhy" 8,19</t>
  </si>
  <si>
    <t>"šachty" 5,76</t>
  </si>
  <si>
    <t>"odečte se zásyp" -7,906</t>
  </si>
  <si>
    <t>"odečte se dod. násyp" -16,38</t>
  </si>
  <si>
    <t>24</t>
  </si>
  <si>
    <t>162751119</t>
  </si>
  <si>
    <t>Příplatek k vodorovnému přemístění výkopku/sypaniny z horniny třídy těžitelnosti I skupiny 1 až 3 ZKD 1000 m přes 10000 m</t>
  </si>
  <si>
    <t>637208744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</si>
  <si>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</si>
  <si>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"dle vodorovné dopravy" 14,354*(13-10)</t>
  </si>
  <si>
    <t>25</t>
  </si>
  <si>
    <t>171152111</t>
  </si>
  <si>
    <t>Uložení sypaniny z hornin nesoudržných a sypkých do násypů zhutněných v aktivní zóně silnic a dálnic</t>
  </si>
  <si>
    <t>873619003</t>
  </si>
  <si>
    <t>Uložení sypaniny do zhutněných násypů pro silnice, dálnice a letiště s rozprostřením sypaniny ve vrstvách, s hrubým urovnáním a uzavřením povrchu násypu z hornin nesoudržných sypkých v aktivní zóně</t>
  </si>
  <si>
    <t>"násyp aktivní zóny, výměna zeminy tl.0,15, dle výkopu ro AZ, větev 20" 11,83</t>
  </si>
  <si>
    <t>26</t>
  </si>
  <si>
    <t>M</t>
  </si>
  <si>
    <t>58344229</t>
  </si>
  <si>
    <t>štěrkodrť frakce 0/125</t>
  </si>
  <si>
    <t>t</t>
  </si>
  <si>
    <t>722850154</t>
  </si>
  <si>
    <t>Vhodná nenamrzavá zemina do aktivní zóny dle ČSN 736133</t>
  </si>
  <si>
    <t>"dle uložení " 11,83*2,0</t>
  </si>
  <si>
    <t>27</t>
  </si>
  <si>
    <t>171152112</t>
  </si>
  <si>
    <t>Uložení sypaniny z hornin nesoudržných a sypkých do násypů zhutněných mimo aktivní zónu silnic a dálnic</t>
  </si>
  <si>
    <t>804635036</t>
  </si>
  <si>
    <t>Uložení sypaniny do zhutněných násypů pro silnice, dálnice a letiště s rozprostřením sypaniny ve vrstvách, s hrubým urovnáním a uzavřením povrchu násypu z hornin nesoudržných sypkých mimo aktivní zónu</t>
  </si>
  <si>
    <t>"pro dodatečný násyp dle výk. výměr" 16,38</t>
  </si>
  <si>
    <t>28</t>
  </si>
  <si>
    <t>171201221</t>
  </si>
  <si>
    <t>Poplatek za uložení na skládce (skládkovné) zeminy a kamení kód odpadu 17 05 04</t>
  </si>
  <si>
    <t>1855243398</t>
  </si>
  <si>
    <t>Poplatek za uložení stavebního odpadu na skládce (skládkovné) zeminy a kamení zatříděného do Katalogu odpadů pod kódem 17 05 04</t>
  </si>
  <si>
    <t>"za uložení sypaniny na skládku odpadů, dle vodor. přemístění" 14,354*1,8</t>
  </si>
  <si>
    <t>29</t>
  </si>
  <si>
    <t>174101101</t>
  </si>
  <si>
    <t>Zásyp jam, šachet rýh nebo kolem objektů sypaninou se zhutněním</t>
  </si>
  <si>
    <t>1973585066</t>
  </si>
  <si>
    <t>Zásyp sypaninou z jakékoliv horniny strojně s uložením výkopku ve vrstvách se zhutněním jam, šachet, rýh nebo kolem objektů v těchto vykopávkách</t>
  </si>
  <si>
    <t>"výkop rýh pro přípojky" 8,19</t>
  </si>
  <si>
    <t>"výkop šachet" 5,76</t>
  </si>
  <si>
    <t>"odečte se obsyp vč. potrubí přípojek" -4,095</t>
  </si>
  <si>
    <t>odečte se lože pro potrubí přípojek</t>
  </si>
  <si>
    <t>"De 200" -0,9*9,1*0,1</t>
  </si>
  <si>
    <t>odečte se zemina vytlačená tělesy ul. vpustí</t>
  </si>
  <si>
    <t>"uliční vpusti" -0,3*0,3*3,14*2,0*(2)</t>
  </si>
  <si>
    <t>30</t>
  </si>
  <si>
    <t>175151101</t>
  </si>
  <si>
    <t>Obsypání potrubí strojně sypaninou bez prohození, uloženou do 3 m</t>
  </si>
  <si>
    <t>-1848184893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</si>
  <si>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</si>
  <si>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přípojky do výšky 0,3 m nad povrch potrubí, pískem</t>
  </si>
  <si>
    <t>"De 200" (0,2+0,3)*0,9*9,1</t>
  </si>
  <si>
    <t>odečte se zemina vytlačená potrubím</t>
  </si>
  <si>
    <t>"De 200" -(0,1*0,1)*3,14*9,1</t>
  </si>
  <si>
    <t>31</t>
  </si>
  <si>
    <t>58331351</t>
  </si>
  <si>
    <t>kamenivo těžené drobné frakce 0/4</t>
  </si>
  <si>
    <t>1479318656</t>
  </si>
  <si>
    <t>"písek pro obsyp, cca 2,0 t/m3" 3,809*2,0</t>
  </si>
  <si>
    <t>32</t>
  </si>
  <si>
    <t>181351103</t>
  </si>
  <si>
    <t>Rozprostření ornice tl vrstvy do 200 mm pl přes 100 do 500 m2 v rovině nebo ve svahu do 1:5 strojně</t>
  </si>
  <si>
    <t>590308626</t>
  </si>
  <si>
    <t>Rozprostření a urovnání ornice v rovině nebo ve svahu sklonu do 1:5 strojně při souvislé ploše přes 100 do 500 m2, tl. vrstvy do 200 mm</t>
  </si>
  <si>
    <t>"ohumusování v rovině tl.100 mm dle výk. výměr" 137</t>
  </si>
  <si>
    <t>33</t>
  </si>
  <si>
    <t>10364101</t>
  </si>
  <si>
    <t>zemina pro terénní úpravy - ornice</t>
  </si>
  <si>
    <t>-1497975278</t>
  </si>
  <si>
    <t>"nákup, naložení a doprava ornice, 1m3/1,8t" (137+1,8-102,9)*0,1*1,8</t>
  </si>
  <si>
    <t>34</t>
  </si>
  <si>
    <t>182211121</t>
  </si>
  <si>
    <t>Svahování násypů ručně</t>
  </si>
  <si>
    <t>-923243552</t>
  </si>
  <si>
    <t>Svahování trvalých svahů do projektovaných profilů ručně s potřebným přemístěním výkopku při svahování násypů v jakékoliv hornině</t>
  </si>
  <si>
    <t>"svahování násypu, dle ohumusování ve svahu" 1,8</t>
  </si>
  <si>
    <t>35</t>
  </si>
  <si>
    <t>182311123</t>
  </si>
  <si>
    <t>Rozprostření ornice ve svahu přes 1:5 tl vrstvy do 200 mm ručně</t>
  </si>
  <si>
    <t>-433807486</t>
  </si>
  <si>
    <t>Rozprostření a urovnání ornice ve svahu sklonu přes 1:5 ručně při souvislé ploše, tl. vrstvy do 200 mm</t>
  </si>
  <si>
    <t>"ohumusování ve svahu tl.100 mm dle výk. výměr" 1,8</t>
  </si>
  <si>
    <t>36</t>
  </si>
  <si>
    <t>181411131</t>
  </si>
  <si>
    <t>Založení parkového trávníku výsevem pl do 1000 m2 v rovině a ve svahu do 1:5</t>
  </si>
  <si>
    <t>998714460</t>
  </si>
  <si>
    <t>Založení trávníku na půdě předem připravené plochy do 1000 m2 výsevem včetně utažení parkového v rovině nebo na svahu do 1:5</t>
  </si>
  <si>
    <t>"dle ohumusování v rovině dle výk. výměr" 137</t>
  </si>
  <si>
    <t>37</t>
  </si>
  <si>
    <t>181411132</t>
  </si>
  <si>
    <t>Založení parkového trávníku výsevem pl do 1000 m2 ve svahu přes 1:5 do 1:2</t>
  </si>
  <si>
    <t>1161384602</t>
  </si>
  <si>
    <t>Založení trávníku na půdě předem připravené plochy do 1000 m2 výsevem včetně utažení parkového na svahu přes 1:5 do 1:2</t>
  </si>
  <si>
    <t>"dle ohumusování ve svahu dle výk. výměr" 1,8</t>
  </si>
  <si>
    <t>38</t>
  </si>
  <si>
    <t>00572410</t>
  </si>
  <si>
    <t>osivo směs travní parková</t>
  </si>
  <si>
    <t>kg</t>
  </si>
  <si>
    <t>-726201898</t>
  </si>
  <si>
    <t>dle ohumusování dle výk. výměr, cca 0,03 kg/m2</t>
  </si>
  <si>
    <t>(137+1,8)*0,03</t>
  </si>
  <si>
    <t>39</t>
  </si>
  <si>
    <t>184818112</t>
  </si>
  <si>
    <t>Vyvětvení a tvarový ořez dřevin v přes 3 do 5 m s odnesením odpadu do 200 m a spálením</t>
  </si>
  <si>
    <t>-1239841281</t>
  </si>
  <si>
    <t>Vyvětvení a tvarový ořez dřevin s úpravou koruny při výšce stromu přes 3 do 5 m</t>
  </si>
  <si>
    <t>"ořezání větví stromů v blízkosti nového chodníku, dle situačních výkresů" 2</t>
  </si>
  <si>
    <t>40</t>
  </si>
  <si>
    <t>185804312</t>
  </si>
  <si>
    <t>Zalití rostlin vodou plocha přes 20 m2</t>
  </si>
  <si>
    <t>458163185</t>
  </si>
  <si>
    <t>Zalití rostlin vodou plochy záhonů jednotlivě přes 20 m2</t>
  </si>
  <si>
    <t>uvažuje se 10x po 10 l na 1 m2 travnatých ploch</t>
  </si>
  <si>
    <t>(137+1,8)*10*10*0,001</t>
  </si>
  <si>
    <t>včetně dopravy vody</t>
  </si>
  <si>
    <t>41</t>
  </si>
  <si>
    <t>181951111</t>
  </si>
  <si>
    <t>Úprava pláně v hornině třídy těžitelnosti I skupiny 1 až 3 bez zhutnění strojně</t>
  </si>
  <si>
    <t>919009448</t>
  </si>
  <si>
    <t>Úprava pláně vyrovnáním výškových rozdílů strojně v hornině třídy těžitelnosti I, skupiny 1 až 3 bez zhutnění</t>
  </si>
  <si>
    <t>"pro plochy ohumus. v rovině, dle výk. výměr" 137</t>
  </si>
  <si>
    <t>42</t>
  </si>
  <si>
    <t>181951112</t>
  </si>
  <si>
    <t>Úprava pláně v hornině třídy těžitelnosti I skupiny 1 až 3 se zhutněním strojně</t>
  </si>
  <si>
    <t>-746915973</t>
  </si>
  <si>
    <t>Úprava pláně vyrovnáním výškových rozdílů strojně v hornině třídy těžitelnosti I, skupiny 1 až 3 se zhutněním</t>
  </si>
  <si>
    <t>"pláň dle plochy větve 20" 78</t>
  </si>
  <si>
    <t>"parapláň, dle výkopu AZ tl.0,15m" 11,83/0,15</t>
  </si>
  <si>
    <t>Zakládání</t>
  </si>
  <si>
    <t>43</t>
  </si>
  <si>
    <t>211971121</t>
  </si>
  <si>
    <t>Zřízení opláštění žeber nebo trativodů geotextilií v rýze nebo zářezu sklonu přes 1:2 š do 2,5 m</t>
  </si>
  <si>
    <t>-1911795798</t>
  </si>
  <si>
    <t>Zřízení opláštění výplně z geotextilie odvodňovacích žeber nebo trativodů v rýze nebo zářezu se stěnami svislými nebo šikmými o sklonu přes 1:2 při rozvinuté šířce opláštění do 2,5 m</t>
  </si>
  <si>
    <t>pro odvodnění vrstvy nad méně propustným podkladem dle TP 170 čl.5.2.3. dodatku, viz výkresy detailů</t>
  </si>
  <si>
    <t>" geosyntetikum tl.10 mm dle výk.výměr " 37,77</t>
  </si>
  <si>
    <t>vč.přesahů</t>
  </si>
  <si>
    <t>44</t>
  </si>
  <si>
    <t>69311088</t>
  </si>
  <si>
    <t>geotextilie netkaná separační, ochranná, filtrační, drenážní PES 500g/m2</t>
  </si>
  <si>
    <t>1201759140</t>
  </si>
  <si>
    <t>geosyntetikum tl.10 mm se součinitelem propustnosti vyšším než 0,0001 m.s-1</t>
  </si>
  <si>
    <t>"dle zřízení" 37,77</t>
  </si>
  <si>
    <t>37,77*1,1845 'Přepočtené koeficientem množství</t>
  </si>
  <si>
    <t>Svislé a kompletní konstrukce</t>
  </si>
  <si>
    <t>45</t>
  </si>
  <si>
    <t>359901212</t>
  </si>
  <si>
    <t>Monitoring stoky jakékoli výšky na stávající kanalizaci</t>
  </si>
  <si>
    <t>-987896512</t>
  </si>
  <si>
    <t>Monitoring stok (kamerový systém) jakékoli výšky stávající kanalizace</t>
  </si>
  <si>
    <t>"kamerová zkouška před  a po stavebních úpravách na požadavek ČEVAKu, dle výk.výměr" 100*2</t>
  </si>
  <si>
    <t>Vodorovné konstrukce</t>
  </si>
  <si>
    <t>46</t>
  </si>
  <si>
    <t>451317777</t>
  </si>
  <si>
    <t>Podklad nebo lože pod dlažbu vodorovný nebo do sklonu 1:5 z betonu prostého tl přes 50 do 100 mm</t>
  </si>
  <si>
    <t>-2108807251</t>
  </si>
  <si>
    <t>Podklad nebo lože pod dlažbu (přídlažbu) v ploše vodorovné nebo ve sklonu do 1:5, tloušťky od 50 do 100 mm z betonu prostého</t>
  </si>
  <si>
    <t>Podkladní vrstva pod varovný pás v rampě přejezdného chodníku</t>
  </si>
  <si>
    <t>"dle výk.výměr, prům.tl.100 mm" 14,65</t>
  </si>
  <si>
    <t>47</t>
  </si>
  <si>
    <t>451572111</t>
  </si>
  <si>
    <t>Lože pod potrubí otevřený výkop z kameniva drobného těženého</t>
  </si>
  <si>
    <t>1956417952</t>
  </si>
  <si>
    <t>Lože pod potrubí, stoky a drobné objekty v otevřeném výkopu z kameniva drobného těženého 0 až 4 mm</t>
  </si>
  <si>
    <t>pod přípojky dle výkazu výměr</t>
  </si>
  <si>
    <t>"De 200" 0,9*9,1*0,1</t>
  </si>
  <si>
    <t>48</t>
  </si>
  <si>
    <t>452112122</t>
  </si>
  <si>
    <t>Osazení betonových prstenců nebo rámů v přes 100 do 200 mm pod poklopy a mříže</t>
  </si>
  <si>
    <t>84030680</t>
  </si>
  <si>
    <t>Osazení betonových dílců prstenců nebo rámů pod poklopy a mříže, výšky přes 100 do 200 mm</t>
  </si>
  <si>
    <t>pro nové uliční vpusti</t>
  </si>
  <si>
    <t>"dle výk. výměr" 2</t>
  </si>
  <si>
    <t>49</t>
  </si>
  <si>
    <t>592238640</t>
  </si>
  <si>
    <t>prstenec pro uliční vpusť vyrovnávací betonový 390x60x130mm</t>
  </si>
  <si>
    <t>-645324353</t>
  </si>
  <si>
    <t>"dle osazení" 2</t>
  </si>
  <si>
    <t>Komunikace pozemní</t>
  </si>
  <si>
    <t>50</t>
  </si>
  <si>
    <t>564861012</t>
  </si>
  <si>
    <t>Podklad ze štěrkodrtě ŠD plochy do 100 m2 tl 210 mm</t>
  </si>
  <si>
    <t>2122779592</t>
  </si>
  <si>
    <t>Podklad ze štěrkodrti ŠD s rozprostřením a zhutněním plochy jednotlivě do 100 m2, po zhutnění tl. 210 mm</t>
  </si>
  <si>
    <t>Pro konstrukci  chodníků - větev 20, ŠD 0/63  v min. tl. 200 mm, prům. 210 mm</t>
  </si>
  <si>
    <t>"pro chodník ZD, dle výk výměr" 78</t>
  </si>
  <si>
    <t>51</t>
  </si>
  <si>
    <t>564851011</t>
  </si>
  <si>
    <t>Podklad ze štěrkodrtě ŠD plochy do 100 m2 tl 150 mm</t>
  </si>
  <si>
    <t>1014956223</t>
  </si>
  <si>
    <t>Podklad ze štěrkodrti ŠD s rozprostřením a zhutněním plochy jednotlivě do 100 m2, po zhutnění tl. 150 mm</t>
  </si>
  <si>
    <t>Pro konstrukci  chodníku větve 10, v tl. prům 150 mm, ŠDa 0/32</t>
  </si>
  <si>
    <t>"pro chodník ZD, mimo přejezdy, dle výk. výměr"  91,8</t>
  </si>
  <si>
    <t>52</t>
  </si>
  <si>
    <t>566901232</t>
  </si>
  <si>
    <t>Vyspravení podkladu po překopech inženýrských sítí plochy přes 15 m2 štěrkodrtí tl. 150 mm</t>
  </si>
  <si>
    <t>2051043437</t>
  </si>
  <si>
    <t>Vyspravení podkladu po překopech inženýrských sítí plochy přes 15 m2 s rozprostřením a zhutněním štěrkodrtí tl. 150 mm</t>
  </si>
  <si>
    <t>Pro nové konstrukce vozovky ve dvou vrstvách</t>
  </si>
  <si>
    <t>"plocha kolem UV, dle výk.výměr" 1,4*2</t>
  </si>
  <si>
    <t>"plocha rýhy pro přípojky,dl.9,1m, š. 0,9" 9,1*0,9*2</t>
  </si>
  <si>
    <t>53</t>
  </si>
  <si>
    <t>566901161</t>
  </si>
  <si>
    <t>Vyspravení podkladu po překopech inženýrských sítí plochy do 15 m2 obalovaným kamenivem ACP (OK) tl. 100 mm</t>
  </si>
  <si>
    <t>1012975054</t>
  </si>
  <si>
    <t>Vyspravení podkladu po překopech inženýrských sítí plochy do 15 m2 s rozprostřením a zhutněním obalovaným kamenivem ACP (OK) tl. 100 mm</t>
  </si>
  <si>
    <t>Pro nové konstrukce vozovky</t>
  </si>
  <si>
    <t>"ACP16+ tl. 70 mm, dle vyspravení podkladu ze ŠD kolem UV" 1,4</t>
  </si>
  <si>
    <t>"ACL16+ tl.60 mm, dle vyspravení podkladu ze ŠD kolem UV" 1,4</t>
  </si>
  <si>
    <t>54</t>
  </si>
  <si>
    <t>577155032</t>
  </si>
  <si>
    <t>Asfaltový beton vrstva ložní ACL 16 (ABVH) tl 60 mm š do 1,5 m z modifikovaného asfaltu</t>
  </si>
  <si>
    <t>1539341823</t>
  </si>
  <si>
    <t>Asfaltový beton vrstva ložní ACL 16 (ABH) s rozprostřením a zhutněním z modifikovaného asfaltu v pruhu šířky do 1,5 m, po zhutnění tl. 60 mm</t>
  </si>
  <si>
    <t>ACL 16 S, ložní vrstva pro chodníkový přejezd, mimo ramp</t>
  </si>
  <si>
    <t>"Pro kci chodníkového přejezdu, dle výk. výměr" 91</t>
  </si>
  <si>
    <t>55</t>
  </si>
  <si>
    <t>572141112</t>
  </si>
  <si>
    <t>Vyrovnání povrchu dosavadních krytů asfaltovým betonem ACO (AB) tl přes 40 do 60 mm</t>
  </si>
  <si>
    <t>307354266</t>
  </si>
  <si>
    <t>Vyrovnání povrchu dosavadních krytů s rozprostřením hmot a zhutněním asfaltovým betonem ACO (AB) tl. přes 40 do 60 mm</t>
  </si>
  <si>
    <t>"pro vyrovnání na ploše povrch. úpravy ramp přejezdného chodníku, ACL 11 S, prům.  tl. 70mm v množství 7,15 m3" 110,68</t>
  </si>
  <si>
    <t>Včetně modifik. spojovacího postřiku na stávajícím povrchu PS-CP v množství 0.5 kg/m2.</t>
  </si>
  <si>
    <t>56</t>
  </si>
  <si>
    <t>565176102</t>
  </si>
  <si>
    <t>Asfaltový beton vrstva podkladní ACP 22 (obalované kamenivo OKH) tl 110 mm š do 1,5 m</t>
  </si>
  <si>
    <t>-194536201</t>
  </si>
  <si>
    <t>Asfaltový beton vrstva podkladní ACP 22 (obalované kamenivo hrubozrnné - OKH) s rozprostřením a zhutněním v pruhu šířky do 1,5 m, po zhutnění tl. 110 mm</t>
  </si>
  <si>
    <t>"pro vyrovnání na ploše přejezdného chodníku mimo ramp, ACL 22 S, prům.  tl. 110mm v množství 10,19 m3, dle výk.výměr" 91</t>
  </si>
  <si>
    <t>57</t>
  </si>
  <si>
    <t>572370112</t>
  </si>
  <si>
    <t>Vyspravení krytu komunikací po překopech pl do 15 m2 dlažbou drobnou do lože z kameniva</t>
  </si>
  <si>
    <t>-850160210</t>
  </si>
  <si>
    <t>Vyspravení krytu komunikací po překopech inženýrských sítí plochy do 15 m2 dlažbou z kamenných kostek s ložem z kameniva těženého drobných</t>
  </si>
  <si>
    <t>"zpětně osazená přídlažba dvojřádek z drobné kostky do betonu, dle výk.výměr" 1,28</t>
  </si>
  <si>
    <t>58</t>
  </si>
  <si>
    <t>573191111</t>
  </si>
  <si>
    <t>Postřik infiltrační kationaktivní emulzí v množství 1 kg/m2</t>
  </si>
  <si>
    <t>1478458702</t>
  </si>
  <si>
    <t>Postřik infiltrační kationaktivní emulzí v množství 1,00 kg/m2</t>
  </si>
  <si>
    <t>PI-C v množství min. 1.0 kg/m2, pro novou kci vozovky</t>
  </si>
  <si>
    <t>" dle překopu v AB přejezdu, dl. 6,06m, š.0,9m " 6,06*0,9</t>
  </si>
  <si>
    <t>" nová kce kolem UV " 1,4</t>
  </si>
  <si>
    <t>59</t>
  </si>
  <si>
    <t>573231106</t>
  </si>
  <si>
    <t>Postřik živičný spojovací ze silniční emulze v množství 0,30 kg/m2</t>
  </si>
  <si>
    <t>-1147087626</t>
  </si>
  <si>
    <t>Postřik spojovací PS bez posypu kamenivem ze silniční emulze, v množství 0,30 kg/m2</t>
  </si>
  <si>
    <t>PS-CP v množství 0.35 kg/m2</t>
  </si>
  <si>
    <t>"nová kce vozovky pod ACO 11 S (rampy přejezdu), dle výk. výměr" 136,7</t>
  </si>
  <si>
    <t>"nová kce vozovky pod ACO 11 S (přejezd), dle výk. výměr" 91</t>
  </si>
  <si>
    <t>"nová kce vozovky pod ACL 16 S (přejezd), dle výk. výměr" 91</t>
  </si>
  <si>
    <t>"nová kce vozovky po překopech pod ACL a ACO kolem UV, dle výk.výměr" 1,4*2</t>
  </si>
  <si>
    <t>60</t>
  </si>
  <si>
    <t>573231108</t>
  </si>
  <si>
    <t>Postřik živičný spojovací ze silniční emulze v množství 0,50 kg/m2</t>
  </si>
  <si>
    <t>-468573066</t>
  </si>
  <si>
    <t>Postřik spojovací PS bez posypu kamenivem ze silniční emulze, v množství 0,50 kg/m2</t>
  </si>
  <si>
    <t>PS-CP v množství 0.5 kg/m2</t>
  </si>
  <si>
    <t>"povrchová úprava vozovky podél obrub, dle výk. výměr" 12,48</t>
  </si>
  <si>
    <t>61</t>
  </si>
  <si>
    <t>577134031</t>
  </si>
  <si>
    <t>Asfaltový beton vrstva obrusná ACO 11 (ABS) tl 40 mm š do 1,5 m z modifikovaného asfaltu</t>
  </si>
  <si>
    <t>1048222019</t>
  </si>
  <si>
    <t>Asfaltový beton vrstva obrusná ACO 11 (ABS) s rozprostřením a se zhutněním z modifikovaného asfaltu v pruhu šířky do 1,5 m, po zhutnění tl. 40 mm</t>
  </si>
  <si>
    <t>uvažováno ACO 11 S, tl. 40 mm</t>
  </si>
  <si>
    <t>"nová kce vozovky kolem UV,  dle výk. výměr" 1,4</t>
  </si>
  <si>
    <t>"povrchová úprava vozovky podél obrub,  dle výk. výměr" 12,48</t>
  </si>
  <si>
    <t>"nová plocha povrchu ramp přejezdů,  dle výk. výměr" 136,7</t>
  </si>
  <si>
    <t>"nová plocha povrchu přejezdů,  dle výk. výměr" 91</t>
  </si>
  <si>
    <t>62</t>
  </si>
  <si>
    <t>596211112</t>
  </si>
  <si>
    <t>Kladení zámkové dlažby komunikací pro pěší ručně tl 60 mm skupiny A pl přes 100 do 300 m2</t>
  </si>
  <si>
    <t>1389041563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</si>
  <si>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</si>
  <si>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"nová kce chodníků ZD, větev 10, dle výk. výměr" 91,8</t>
  </si>
  <si>
    <t>"nová kce chodníků ZD, větev 20, dle výk. výměr" 78</t>
  </si>
  <si>
    <t>"plocha předláždění chodníku (použita zpětně vybouraná dlažba), dle výk. výměr" 10,1</t>
  </si>
  <si>
    <t>63</t>
  </si>
  <si>
    <t>59245018</t>
  </si>
  <si>
    <t>dlažba skladebná betonová 200x100mm tl 60mm přírodní</t>
  </si>
  <si>
    <t>-972660646</t>
  </si>
  <si>
    <t>dle kladení, přičteno ztratné 1%</t>
  </si>
  <si>
    <t>"nová kce chodníků ZD, dle výk. výměr" 169,8</t>
  </si>
  <si>
    <t>"odečte se dl. pro nevidomé v ZD chodníku, dle výk. výměr" -2,2-0,9</t>
  </si>
  <si>
    <t>166,7*1,01 'Přepočtené koeficientem množství</t>
  </si>
  <si>
    <t>64</t>
  </si>
  <si>
    <t>59245006</t>
  </si>
  <si>
    <t>dlažba pro nevidomé betonová 200x100mm tl 60mm barevná</t>
  </si>
  <si>
    <t>-996474798</t>
  </si>
  <si>
    <t>dlažba pro nevidomé, barva červená, přičteno ztratné 3%</t>
  </si>
  <si>
    <t>"dle výk.výměr" 2,2+0,9</t>
  </si>
  <si>
    <t>3,1*1,03 'Přepočtené koeficientem množství</t>
  </si>
  <si>
    <t>65</t>
  </si>
  <si>
    <t>596841121</t>
  </si>
  <si>
    <t>Kladení betonové dlažby komunikací pro pěší do lože z cement malty velikosti do 0,09 m2 pl přes 50 do 100 m2</t>
  </si>
  <si>
    <t>982422507</t>
  </si>
  <si>
    <t>Kladení dlažby z betonových nebo kameninových dlaždic komunikací pro pěší s vyplněním spár a se smetením přebytečného materiálu na vzdálenost do 3 m s ložem z cementové malty tl. do 30 mm velikosti dlaždic do 0,09 m2 (bez zámku), pro plochy přes 50 do 100 m2</t>
  </si>
  <si>
    <t>"varovné pásy pro přejezdný chodník, dle výk. výměr" 33,8</t>
  </si>
  <si>
    <t>"umělá vodící linie pro přejezdný chodník, dle výk. výměr" 15,36</t>
  </si>
  <si>
    <t>"pro dlažbu vkládanou mezi přerušované obrubníky, dle výk. výměr" 0,94</t>
  </si>
  <si>
    <t>66</t>
  </si>
  <si>
    <t>-519836090</t>
  </si>
  <si>
    <t>0,94*1,03 'Přepočtené koeficientem množství</t>
  </si>
  <si>
    <t>67</t>
  </si>
  <si>
    <t>59245226</t>
  </si>
  <si>
    <t>dlažba pro nevidomé betonová 200x100mm tl 80mm barevná</t>
  </si>
  <si>
    <t>632787703</t>
  </si>
  <si>
    <t>"plocha var. pásů dle výk. výměr" 33,8</t>
  </si>
  <si>
    <t>barva červená, přičteno ztratné 3%</t>
  </si>
  <si>
    <t>33,8*1,03 'Přepočtené koeficientem množství</t>
  </si>
  <si>
    <t>68</t>
  </si>
  <si>
    <t>59212315w</t>
  </si>
  <si>
    <t xml:space="preserve">dlaždice betonová pro nástupiště s varovným pásem sloučeným s vodící linií </t>
  </si>
  <si>
    <t>-81207407</t>
  </si>
  <si>
    <t>"umělá vodící linie, drážkovaná dlažba, tl. 80 mm, dle výk. výměr " 15,36</t>
  </si>
  <si>
    <t>ztratné 3%</t>
  </si>
  <si>
    <t>15,36*1,03 'Přepočtené koeficientem množství</t>
  </si>
  <si>
    <t>Trubní vedení</t>
  </si>
  <si>
    <t>69</t>
  </si>
  <si>
    <t>871353124</t>
  </si>
  <si>
    <t>Montáž kanalizačního potrubí hladkého plnostěnného SN 16 z PVC-U DN 200</t>
  </si>
  <si>
    <t>CS ÚRS 2024 02</t>
  </si>
  <si>
    <t>1199376693</t>
  </si>
  <si>
    <t>Montáž kanalizačního potrubí z tvrdého PVC-U hladkého plnostěnného tuhost SN 16 DN 200</t>
  </si>
  <si>
    <t>"potrubí přípojek z PVC, De200, dle výk. výměr" 9,1</t>
  </si>
  <si>
    <t>70</t>
  </si>
  <si>
    <t>28612029</t>
  </si>
  <si>
    <t>trubka kanalizační PVC plnostěnná třívrstvá DN 200x6000mm SN16</t>
  </si>
  <si>
    <t>1646690871</t>
  </si>
  <si>
    <t>"dle montáže, přičteno ztratné 3%"9,1</t>
  </si>
  <si>
    <t>9,1*1,03 'Přepočtené koeficientem množství</t>
  </si>
  <si>
    <t>71</t>
  </si>
  <si>
    <t>893410102w</t>
  </si>
  <si>
    <t xml:space="preserve">Úprava vodoměrné šachty z betonových dílců nepojížděné pl do 1,5 m2 </t>
  </si>
  <si>
    <t>-246158284</t>
  </si>
  <si>
    <t xml:space="preserve">Úprava vodoměrné šachty z betonových dílců nepojížděné plochy do 1,5 m2 </t>
  </si>
  <si>
    <t>úprava stávající vodoměrné šachty vyspravením a vyrovnáním do nové nivelety, včetně nového poklopu pro zatížení B</t>
  </si>
  <si>
    <t>"dle výk.výměr" 1</t>
  </si>
  <si>
    <t>72</t>
  </si>
  <si>
    <t>895941343</t>
  </si>
  <si>
    <t>Osazení vpusti uliční DN 500 z betonových dílců dno vysoké s kalištěm</t>
  </si>
  <si>
    <t>-542445635</t>
  </si>
  <si>
    <t>Osazení vpusti uliční z betonových dílců DN 500 dno vysoké s kalištěm</t>
  </si>
  <si>
    <t>"nová uliční vpust, dle výk. výměr" 2</t>
  </si>
  <si>
    <t>73</t>
  </si>
  <si>
    <t>59224470</t>
  </si>
  <si>
    <t>vpusť uliční DN 500 kaliště vysoké 500/525x65mm</t>
  </si>
  <si>
    <t>165041258</t>
  </si>
  <si>
    <t>74</t>
  </si>
  <si>
    <t>895941361</t>
  </si>
  <si>
    <t>Osazení vpusti uliční DN 500 z betonových dílců skruž středová 290 mm</t>
  </si>
  <si>
    <t>1245510425</t>
  </si>
  <si>
    <t>Osazení vpusti uliční z betonových dílců DN 500 skruž středová 290 mm</t>
  </si>
  <si>
    <t>75</t>
  </si>
  <si>
    <t>59224461</t>
  </si>
  <si>
    <t>vpusť uliční DN 500 skruž průběžná nízká betonová 500/290x65mm</t>
  </si>
  <si>
    <t>1074235826</t>
  </si>
  <si>
    <t>76</t>
  </si>
  <si>
    <t>895941362</t>
  </si>
  <si>
    <t>Osazení vpusti uliční DN 500 z betonových dílců skruž středová 590 mm</t>
  </si>
  <si>
    <t>-691893102</t>
  </si>
  <si>
    <t>Osazení vpusti uliční z betonových dílců DN 500 skruž středová 590 mm</t>
  </si>
  <si>
    <t>"nová uliční vpust, dle výk.výměr" 2</t>
  </si>
  <si>
    <t>77</t>
  </si>
  <si>
    <t>59224462</t>
  </si>
  <si>
    <t>vpusť uliční DN 500 skruž průběžná vysoká betonová 500/590x65mm</t>
  </si>
  <si>
    <t>541991592</t>
  </si>
  <si>
    <t>"dle osazení"2</t>
  </si>
  <si>
    <t>78</t>
  </si>
  <si>
    <t>895941366</t>
  </si>
  <si>
    <t>Osazení vpusti uliční DN 500 z betonových dílců skruž průběžná s výtokem</t>
  </si>
  <si>
    <t>-2136174097</t>
  </si>
  <si>
    <t>Osazení vpusti uliční z betonových dílců DN 500 skruž průběžná s výtokem</t>
  </si>
  <si>
    <t>79</t>
  </si>
  <si>
    <t>59224465</t>
  </si>
  <si>
    <t>vpusť uliční DN 500 skruž průběžná 500/590x65mm betonová s odtokem 200mm PVC</t>
  </si>
  <si>
    <t>652932709</t>
  </si>
  <si>
    <t>80</t>
  </si>
  <si>
    <t>899204112</t>
  </si>
  <si>
    <t>Osazení mříží litinových včetně rámů a košů na bahno pro třídu zatížení D400, E600</t>
  </si>
  <si>
    <t>-510029952</t>
  </si>
  <si>
    <t>81</t>
  </si>
  <si>
    <t>28661789</t>
  </si>
  <si>
    <t>koš kalový ocelový pro silniční vpusť 425mm vč. madla</t>
  </si>
  <si>
    <t>-105486025</t>
  </si>
  <si>
    <t>82</t>
  </si>
  <si>
    <t>55242320</t>
  </si>
  <si>
    <t>mříž vtoková litinová plochá 500x500mm</t>
  </si>
  <si>
    <t>-1926996706</t>
  </si>
  <si>
    <t>"pro ul. vpust, s pantem, dle osazení" 2</t>
  </si>
  <si>
    <t>83</t>
  </si>
  <si>
    <t>899132121</t>
  </si>
  <si>
    <t>Výměna (výšková úprava) poklopu kanalizačního pevného s ošetřením podkladu hloubky do 25 cm</t>
  </si>
  <si>
    <t>784994457</t>
  </si>
  <si>
    <t>Výměna (výšková úprava) poklopu kanalizačního s rámem pevným s ošetřením podkladních vrstev hloubky do 25 cm</t>
  </si>
  <si>
    <t>"zvýšení i snížení šachet dle výk. výměr" 2</t>
  </si>
  <si>
    <t>poklopy stávající</t>
  </si>
  <si>
    <t>Ostatní konstrukce a práce, bourání</t>
  </si>
  <si>
    <t>84</t>
  </si>
  <si>
    <t>914111111</t>
  </si>
  <si>
    <t>Montáž svislé dopravní značky do velikosti 1 m2 objímkami na sloupek nebo konzolu</t>
  </si>
  <si>
    <t>1606373421</t>
  </si>
  <si>
    <t>Montáž svislé dopravní značky základní velikosti do 1 m2 objímkami na sloupky nebo konzoly</t>
  </si>
  <si>
    <t>"nové svislé dopravní značky na sloupky dle výk. výměr" 2</t>
  </si>
  <si>
    <t>85</t>
  </si>
  <si>
    <t>40445623</t>
  </si>
  <si>
    <t>informativní značky provozní IP1-IP3, IP4b-IP7, IP10a, b 750x750mm retroreflexní</t>
  </si>
  <si>
    <t>-1583978000</t>
  </si>
  <si>
    <t>" IP4b dle TZ" 1</t>
  </si>
  <si>
    <t>" IP10a dle TZ" 1</t>
  </si>
  <si>
    <t>86</t>
  </si>
  <si>
    <t>914511112</t>
  </si>
  <si>
    <t>Montáž sloupku dopravních značek délky do 3,5 m s betonovým základem a patkou D 60 mm</t>
  </si>
  <si>
    <t>79840985</t>
  </si>
  <si>
    <t>Montáž sloupku dopravních značek délky do 3,5 m do hliníkové patky pro sloupek D 60 mm</t>
  </si>
  <si>
    <t>"nové sloupky pro svislé dopravní značky, dle výk.výměr" 2</t>
  </si>
  <si>
    <t>"přesouvané svislé dopravní značky, dle výk.výměr" 2</t>
  </si>
  <si>
    <t>87</t>
  </si>
  <si>
    <t>40445225</t>
  </si>
  <si>
    <t>sloupek pro dopravní značku Zn D 60mm v 3,5m</t>
  </si>
  <si>
    <t>1304029591</t>
  </si>
  <si>
    <t>"dle montáže" 2</t>
  </si>
  <si>
    <t>88</t>
  </si>
  <si>
    <t>915111112</t>
  </si>
  <si>
    <t>Vodorovné dopravní značení dělící čáry souvislé š 125 mm retroreflexní bílá barva</t>
  </si>
  <si>
    <t>1630184712</t>
  </si>
  <si>
    <t>Vodorovné dopravní značení stříkané barvou dělící čára šířky 125 mm souvislá bílá retroreflexní</t>
  </si>
  <si>
    <t>"VDZ V4 (0,125), dle výk. výměr" 116,3</t>
  </si>
  <si>
    <t>89</t>
  </si>
  <si>
    <t>915611111</t>
  </si>
  <si>
    <t>Předznačení vodorovného liniového značení</t>
  </si>
  <si>
    <t>1644595034</t>
  </si>
  <si>
    <t>Předznačení pro vodorovné značení stříkané barvou nebo prováděné z nátěrových hmot liniové dělicí čáry, vodicí proužky</t>
  </si>
  <si>
    <t>"dle liniového VDZ" 116,3</t>
  </si>
  <si>
    <t>90</t>
  </si>
  <si>
    <t>916131213</t>
  </si>
  <si>
    <t>Osazení silničního obrubníku betonového stojatého s boční opěrou do lože z betonu prostého</t>
  </si>
  <si>
    <t>391426279</t>
  </si>
  <si>
    <t>Osazení silničního obrubníku betonového se zřízením lože, s vyplněním a zatřením spár cementovou maltou stojatého s boční opěrou z betonu prostého, do lože z betonu prostého</t>
  </si>
  <si>
    <t>"osazení bet. silničních obrubníků do lože z betonu C20/25n XF3 dle výk. výměr" 109,5</t>
  </si>
  <si>
    <t>91</t>
  </si>
  <si>
    <t>59217031</t>
  </si>
  <si>
    <t>obrubník silniční betonový 1000x150x250mm</t>
  </si>
  <si>
    <t>-323639300</t>
  </si>
  <si>
    <t>"bet. silniční obrubníky dle výk. výměr" 109,5</t>
  </si>
  <si>
    <t>92</t>
  </si>
  <si>
    <t>916241213</t>
  </si>
  <si>
    <t>Osazení obrubníku kamenného stojatého s boční opěrou do lože z betonu prostého</t>
  </si>
  <si>
    <t>-1741870011</t>
  </si>
  <si>
    <t>Osazení obrubníku kamenného se zřízením lože, s vyplněním a zatřením spár cementovou maltou stojatého s boční opěrou z betonu prostého, do lože z betonu prostého</t>
  </si>
  <si>
    <t>"osazení kamenného silničního obrubníku do lože z betonu C20/25n XF3 dle výk. výměr" 10,1</t>
  </si>
  <si>
    <t>použijí se stávající vytrhané kam.obrubníky</t>
  </si>
  <si>
    <t>93</t>
  </si>
  <si>
    <t>916231213</t>
  </si>
  <si>
    <t>Osazení chodníkového obrubníku betonového stojatého s boční opěrou do lože z betonu prostého</t>
  </si>
  <si>
    <t>-416515385</t>
  </si>
  <si>
    <t>Osazení chodníkového obrubníku betonového se zřízením lože, s vyplněním a zatřením spár cementovou maltou stojatého s boční opěrou z betonu prostého, do lože z betonu prostého</t>
  </si>
  <si>
    <t>"osazení bet. chodníkových obrubníků do lože z betonu C20/25n XF3 dle výk. výměr" 124</t>
  </si>
  <si>
    <t>"osazení bet. parkových obrubníků do lože z betonu C20/25n XF3 dle výk. výměr" 129,1</t>
  </si>
  <si>
    <t>94</t>
  </si>
  <si>
    <t>59217017</t>
  </si>
  <si>
    <t>obrubník betonový chodníkový 1000x100x250mm</t>
  </si>
  <si>
    <t>-385561413</t>
  </si>
  <si>
    <t>"bet. chodníkové obrubníky dle výk. výměr" 124</t>
  </si>
  <si>
    <t>95</t>
  </si>
  <si>
    <t>59217016</t>
  </si>
  <si>
    <t>obrubník betonový chodníkový 1000x80x250mm</t>
  </si>
  <si>
    <t>-478288424</t>
  </si>
  <si>
    <t>"bet. parkové obrubníky dle výk. výměr" 129,1</t>
  </si>
  <si>
    <t>96</t>
  </si>
  <si>
    <t>919112213</t>
  </si>
  <si>
    <t>Řezání spár pro vytvoření komůrky š 10 mm hl 25 mm pro těsnící zálivku v živičném krytu</t>
  </si>
  <si>
    <t>1905082342</t>
  </si>
  <si>
    <t>Řezání dilatačních spár v živičném krytu vytvoření komůrky pro těsnící zálivku šířky 10 mm, hloubky 25 mm</t>
  </si>
  <si>
    <t>"dle řezání AB krytu" 159,7</t>
  </si>
  <si>
    <t>97</t>
  </si>
  <si>
    <t>919121213</t>
  </si>
  <si>
    <t>Těsnění spár zálivkou za studena pro komůrky š 10 mm hl 25 mm bez těsnicího profilu</t>
  </si>
  <si>
    <t>783449251</t>
  </si>
  <si>
    <t>Utěsnění dilatačních spár zálivkou za studena v cementobetonovém nebo živičném krytu včetně adhezního nátěru bez těsnicího profilu pod zálivkou, pro komůrky šířky 10 mm, hloubky 25 mm</t>
  </si>
  <si>
    <t>98</t>
  </si>
  <si>
    <t>919735111</t>
  </si>
  <si>
    <t>Řezání stávajícího živičného krytu hl do 50 mm</t>
  </si>
  <si>
    <t>966036911</t>
  </si>
  <si>
    <t>Řezání stávajícího živičného krytu nebo podkladu hloubky do 50 mm</t>
  </si>
  <si>
    <t>"řezání AB krytu dle výk. výměr" 159,7</t>
  </si>
  <si>
    <t>99</t>
  </si>
  <si>
    <t>919735112</t>
  </si>
  <si>
    <t>Řezání stávajícího živičného krytu hl přes 50 do 100 mm</t>
  </si>
  <si>
    <t>-1337046313</t>
  </si>
  <si>
    <t>Řezání stávajícího živičného krytu nebo podkladu hloubky přes 50 do 100 mm</t>
  </si>
  <si>
    <t>"řezání AB krytu dle výk. výměr" 84,49</t>
  </si>
  <si>
    <t>100</t>
  </si>
  <si>
    <t>966006132</t>
  </si>
  <si>
    <t>Odstranění značek dopravních nebo orientačních se sloupky s betonovými patkami</t>
  </si>
  <si>
    <t>2056685126</t>
  </si>
  <si>
    <t>Odstranění dopravních nebo orientačních značek se sloupkem s uložením hmot na vzdálenost do 20 m nebo s naložením na dopravní prostředek, se zásypem jam a jeho zhutněním s betonovou patkou</t>
  </si>
  <si>
    <t>"Pro přesouvané  svislé značky vč.sloupku"2</t>
  </si>
  <si>
    <t>979024443</t>
  </si>
  <si>
    <t>Očištění vybouraných obrubníků a krajníků silničních</t>
  </si>
  <si>
    <t>-1224725976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</si>
  <si>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</si>
  <si>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"očištění kamen.obrubníků pro zpětné použití, dle výk. výměr" 10,1</t>
  </si>
  <si>
    <t>102</t>
  </si>
  <si>
    <t>979051121</t>
  </si>
  <si>
    <t>Očištění zámkových dlaždic se spárováním z kameniva těženého při překopech inženýrských sítí</t>
  </si>
  <si>
    <t>1776554043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</si>
  <si>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</si>
  <si>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"očištění zámkové dlažby pro zpětné použití, dle předláždění" 10,1</t>
  </si>
  <si>
    <t>103</t>
  </si>
  <si>
    <t>979071122</t>
  </si>
  <si>
    <t>Očištění dlažebních kostek drobných s původním spárováním živičnou směsí nebo MC</t>
  </si>
  <si>
    <t>986828382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</si>
  <si>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živicí nebo cementovou maltou</t>
  </si>
  <si>
    <t>"očištění drobné kostky pro přídlažbu, dle odstranění" 2,08</t>
  </si>
  <si>
    <t>997</t>
  </si>
  <si>
    <t>Přesun sutě</t>
  </si>
  <si>
    <t>104</t>
  </si>
  <si>
    <t>997221551</t>
  </si>
  <si>
    <t>Vodorovná doprava suti ze sypkých materiálů do 1 km</t>
  </si>
  <si>
    <t>-1999419072</t>
  </si>
  <si>
    <t>Vodorovná doprava suti bez naložení, ale se složením a s hrubým urovnáním ze sypkých materiálů, na vzdálenost do 1 km</t>
  </si>
  <si>
    <t>Uvažován odvoz na skládku nebezpečného odpadu HBH odpady Havlíčků Brod  do 100 km</t>
  </si>
  <si>
    <t>"odstraněný penetrační makadam  ZAS-T4, včetně pronájmu kontejnéru" 22,089</t>
  </si>
  <si>
    <t>Na skládku do 13 km</t>
  </si>
  <si>
    <t>"Kamenivo drcené tl.100" 0,34</t>
  </si>
  <si>
    <t>Na deponii objednatele do 1 km</t>
  </si>
  <si>
    <t>"vyfrézovaný materiál  " 12,65+22,701+75,67</t>
  </si>
  <si>
    <t>105</t>
  </si>
  <si>
    <t>997221559</t>
  </si>
  <si>
    <t>Příplatek ZKD 1 km u vodorovné dopravy suti ze sypkých materiálů</t>
  </si>
  <si>
    <t>410898835</t>
  </si>
  <si>
    <t>Vodorovná doprava suti bez naložení, ale se složením a s hrubým urovnáním Příplatek k ceně za každý další započatý 1 km přes 1 km</t>
  </si>
  <si>
    <t>"odstraněný penetrační makadam  ZAS-T4, včetně pronájmu kontejnéru" 22,089*(100-1)</t>
  </si>
  <si>
    <t>"Kamenivo drcené tl.100" 0,34*(13-1)</t>
  </si>
  <si>
    <t>106</t>
  </si>
  <si>
    <t>997221561</t>
  </si>
  <si>
    <t>Vodorovná doprava suti z kusových materiálů do 1 km</t>
  </si>
  <si>
    <t>-1981411489</t>
  </si>
  <si>
    <t>Vodorovná doprava suti bez naložení, ale se složením a s hrubým urovnáním z kusových materiálů, na vzdálenost do 1 km</t>
  </si>
  <si>
    <t>na deponii dle určení stavebníka do 1 km</t>
  </si>
  <si>
    <t>"odstraněná přebývající přídlažba, drobná kostka, 0,388t/m2" (2,08-1,28)*0,388</t>
  </si>
  <si>
    <t>"odstraněná ZD, 0,26t/m2" 2*0,26</t>
  </si>
  <si>
    <t>na deponii dle určení stavebníka do 1 km, příp. odkoupí zhotovitel</t>
  </si>
  <si>
    <t>"odstraněná živice pro var.pásy a vod.linii" 7,594</t>
  </si>
  <si>
    <t>107</t>
  </si>
  <si>
    <t>997221571</t>
  </si>
  <si>
    <t>Vodorovná doprava vybouraných hmot do 1 km</t>
  </si>
  <si>
    <t>1048772981</t>
  </si>
  <si>
    <t>Vodorovná doprava vybouraných hmot bez naložení, ale se složením a s hrubým urovnáním na vzdálenost do 1 km</t>
  </si>
  <si>
    <t>uvažován odvoz na skládku odpadů do 13 km</t>
  </si>
  <si>
    <t>"vytrhané betonové záhonové obrubníky" 0,148</t>
  </si>
  <si>
    <t>"vytrhané betonové silniční obrubníky, 0,205t/m" 77,4*0,205</t>
  </si>
  <si>
    <t>108</t>
  </si>
  <si>
    <t>997221579</t>
  </si>
  <si>
    <t>Příplatek ZKD 1 km u vodorovné dopravy vybouraných hmot</t>
  </si>
  <si>
    <t>-712811757</t>
  </si>
  <si>
    <t>Vodorovná doprava vybouraných hmot bez naložení, ale se složením a s hrubým urovnáním na vzdálenost Příplatek k ceně za každý další započatý 1 km přes 1 km</t>
  </si>
  <si>
    <t>Na skládku odpadů do 13 km</t>
  </si>
  <si>
    <t>"vybourané obrubníky" (0,148+15,867)*(13-1)</t>
  </si>
  <si>
    <t>109</t>
  </si>
  <si>
    <t>997221655</t>
  </si>
  <si>
    <t>512074341</t>
  </si>
  <si>
    <t>"Kamenivo drcené, dle vodorovné dopravy " 0,34</t>
  </si>
  <si>
    <t>110</t>
  </si>
  <si>
    <t>997013847</t>
  </si>
  <si>
    <t>Poplatek za uložení na skládce (skládkovné) odpadu asfaltového s dehtem kód odpadu 17 03 01</t>
  </si>
  <si>
    <t>766572177</t>
  </si>
  <si>
    <t>Poplatek za uložení stavebního odpadu na skládce (skládkovné) asfaltového s obsahem dehtu zatříděného do Katalogu odpadů pod kódem 17 03 01</t>
  </si>
  <si>
    <t>poplatek za skládku nebezpečného odpadu HBH odpady Havlíčkův Brod 22,089</t>
  </si>
  <si>
    <t>"odstraněný penetrační makadam  ZAS-T4" 22,089</t>
  </si>
  <si>
    <t>111</t>
  </si>
  <si>
    <t>997221615</t>
  </si>
  <si>
    <t>Poplatek za uložení na skládce (skládkovné) stavebního odpadu betonového kód odpadu 17 01 01</t>
  </si>
  <si>
    <t>1010900812</t>
  </si>
  <si>
    <t>Poplatek za uložení stavebního odpadu na skládce (skládkovné) z prostého betonu zatříděného do Katalogu odpadů pod kódem 17 01 01</t>
  </si>
  <si>
    <t>"vytrhané betonové obrubníky " 0,148+15,867</t>
  </si>
  <si>
    <t>998</t>
  </si>
  <si>
    <t>Přesun hmot</t>
  </si>
  <si>
    <t>112</t>
  </si>
  <si>
    <t>998223011</t>
  </si>
  <si>
    <t>Přesun hmot pro pozemní komunikace s krytem dlážděným</t>
  </si>
  <si>
    <t>-649799546</t>
  </si>
  <si>
    <t>Přesun hmot pro pozemní komunikace s krytem dlážděným dopravní vzdálenost do 200 m jakékoliv délky objektu</t>
  </si>
  <si>
    <t>113</t>
  </si>
  <si>
    <t>000Odstr. sloup</t>
  </si>
  <si>
    <t>Posunutí lampy VO</t>
  </si>
  <si>
    <t>1655145534</t>
  </si>
  <si>
    <t>Odstranění lamp VO a stožárů</t>
  </si>
  <si>
    <t>Posunutí lampy veřejného osvětlení za obrubník, vč.zemních prací, základu, nasvorkování a dodání potřebného materiálu</t>
  </si>
  <si>
    <t>Chodník podél silnice II/152 - Nová Bystřice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</si>
</sst>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4" fontId="32" fillId="0" borderId="12" xfId="0" applyNumberFormat="1" applyFont="1" applyBorder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>
      <selection activeCell="T13" sqref="T1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4</v>
      </c>
      <c r="BV1" s="16" t="s">
        <v>5</v>
      </c>
    </row>
    <row r="2" spans="1:74" s="1" customFormat="1" ht="36.950000000000003" customHeight="1">
      <c r="AR2" s="202" t="s">
        <v>6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S2" s="17" t="s">
        <v>7</v>
      </c>
      <c r="BT2" s="17" t="s">
        <v>8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s="1" customFormat="1" ht="24.95" customHeight="1">
      <c r="B4" s="20"/>
      <c r="D4" s="21" t="s">
        <v>10</v>
      </c>
      <c r="AR4" s="20"/>
      <c r="AS4" s="22" t="s">
        <v>11</v>
      </c>
      <c r="BG4" s="23" t="s">
        <v>12</v>
      </c>
      <c r="BS4" s="17" t="s">
        <v>13</v>
      </c>
    </row>
    <row r="5" spans="1:74" s="1" customFormat="1" ht="12" customHeight="1">
      <c r="B5" s="20"/>
      <c r="D5" s="24" t="s">
        <v>14</v>
      </c>
      <c r="K5" s="233" t="s">
        <v>15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R5" s="20"/>
      <c r="BG5" s="230" t="s">
        <v>16</v>
      </c>
      <c r="BS5" s="17" t="s">
        <v>7</v>
      </c>
    </row>
    <row r="6" spans="1:74" s="1" customFormat="1" ht="36.950000000000003" customHeight="1">
      <c r="B6" s="20"/>
      <c r="D6" s="26" t="s">
        <v>17</v>
      </c>
      <c r="K6" s="234" t="s">
        <v>968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R6" s="20"/>
      <c r="BG6" s="231"/>
      <c r="BS6" s="17" t="s">
        <v>7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G7" s="231"/>
      <c r="BS7" s="17" t="s">
        <v>7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G8" s="231"/>
      <c r="BS8" s="17" t="s">
        <v>7</v>
      </c>
    </row>
    <row r="9" spans="1:74" s="1" customFormat="1" ht="14.45" customHeight="1">
      <c r="B9" s="20"/>
      <c r="AR9" s="20"/>
      <c r="BG9" s="231"/>
      <c r="BS9" s="17" t="s">
        <v>7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G10" s="231"/>
      <c r="BS10" s="17" t="s">
        <v>7</v>
      </c>
    </row>
    <row r="11" spans="1:74" s="1" customFormat="1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G11" s="231"/>
      <c r="BS11" s="17" t="s">
        <v>7</v>
      </c>
    </row>
    <row r="12" spans="1:74" s="1" customFormat="1" ht="6.95" customHeight="1">
      <c r="B12" s="20"/>
      <c r="AR12" s="20"/>
      <c r="BG12" s="231"/>
      <c r="BS12" s="17" t="s">
        <v>7</v>
      </c>
    </row>
    <row r="13" spans="1:74" s="1" customFormat="1" ht="12" customHeight="1">
      <c r="B13" s="20"/>
      <c r="D13" s="27" t="s">
        <v>28</v>
      </c>
      <c r="AK13" s="27" t="s">
        <v>25</v>
      </c>
      <c r="AN13" s="29" t="s">
        <v>29</v>
      </c>
      <c r="AR13" s="20"/>
      <c r="BG13" s="231"/>
      <c r="BS13" s="17" t="s">
        <v>7</v>
      </c>
    </row>
    <row r="14" spans="1:74" ht="12.75">
      <c r="B14" s="20"/>
      <c r="E14" s="235" t="s">
        <v>29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7" t="s">
        <v>27</v>
      </c>
      <c r="AN14" s="29" t="s">
        <v>29</v>
      </c>
      <c r="AR14" s="20"/>
      <c r="BG14" s="231"/>
      <c r="BS14" s="17" t="s">
        <v>7</v>
      </c>
    </row>
    <row r="15" spans="1:74" s="1" customFormat="1" ht="6.95" customHeight="1">
      <c r="B15" s="20"/>
      <c r="AR15" s="20"/>
      <c r="BG15" s="231"/>
      <c r="BS15" s="17" t="s">
        <v>3</v>
      </c>
    </row>
    <row r="16" spans="1:74" s="1" customFormat="1" ht="12" customHeight="1">
      <c r="B16" s="20"/>
      <c r="D16" s="27" t="s">
        <v>30</v>
      </c>
      <c r="AK16" s="27" t="s">
        <v>25</v>
      </c>
      <c r="AN16" s="25" t="s">
        <v>31</v>
      </c>
      <c r="AR16" s="20"/>
      <c r="BG16" s="231"/>
      <c r="BS16" s="17" t="s">
        <v>3</v>
      </c>
    </row>
    <row r="17" spans="1:71" s="1" customFormat="1" ht="18.399999999999999" customHeight="1">
      <c r="B17" s="20"/>
      <c r="E17" s="25" t="s">
        <v>32</v>
      </c>
      <c r="AK17" s="27" t="s">
        <v>27</v>
      </c>
      <c r="AN17" s="25" t="s">
        <v>1</v>
      </c>
      <c r="AR17" s="20"/>
      <c r="BG17" s="231"/>
      <c r="BS17" s="17" t="s">
        <v>4</v>
      </c>
    </row>
    <row r="18" spans="1:71" s="1" customFormat="1" ht="6.95" customHeight="1">
      <c r="B18" s="20"/>
      <c r="AR18" s="20"/>
      <c r="BG18" s="231"/>
      <c r="BS18" s="17" t="s">
        <v>7</v>
      </c>
    </row>
    <row r="19" spans="1:71" s="1" customFormat="1" ht="12" customHeight="1">
      <c r="B19" s="20"/>
      <c r="D19" s="27" t="s">
        <v>33</v>
      </c>
      <c r="AK19" s="27" t="s">
        <v>25</v>
      </c>
      <c r="AN19" s="25" t="s">
        <v>1</v>
      </c>
      <c r="AR19" s="20"/>
      <c r="BG19" s="231"/>
      <c r="BS19" s="17" t="s">
        <v>7</v>
      </c>
    </row>
    <row r="20" spans="1:71" s="1" customFormat="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G20" s="231"/>
      <c r="BS20" s="17" t="s">
        <v>4</v>
      </c>
    </row>
    <row r="21" spans="1:71" s="1" customFormat="1" ht="6.95" customHeight="1">
      <c r="B21" s="20"/>
      <c r="AR21" s="20"/>
      <c r="BG21" s="231"/>
    </row>
    <row r="22" spans="1:71" s="1" customFormat="1" ht="12" customHeight="1">
      <c r="B22" s="20"/>
      <c r="D22" s="27" t="s">
        <v>35</v>
      </c>
      <c r="AR22" s="20"/>
      <c r="BG22" s="231"/>
    </row>
    <row r="23" spans="1:71" s="1" customFormat="1" ht="16.5" customHeight="1">
      <c r="B23" s="20"/>
      <c r="E23" s="237" t="s">
        <v>1</v>
      </c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R23" s="20"/>
      <c r="BG23" s="231"/>
    </row>
    <row r="24" spans="1:71" s="1" customFormat="1" ht="6.95" customHeight="1">
      <c r="B24" s="20"/>
      <c r="AR24" s="20"/>
      <c r="BG24" s="231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G25" s="231"/>
    </row>
    <row r="26" spans="1:71" s="2" customFormat="1" ht="25.9" customHeight="1">
      <c r="A26" s="32"/>
      <c r="B26" s="33"/>
      <c r="C26" s="32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8">
        <f>ROUND(AG94,2)</f>
        <v>0</v>
      </c>
      <c r="AL26" s="239"/>
      <c r="AM26" s="239"/>
      <c r="AN26" s="239"/>
      <c r="AO26" s="239"/>
      <c r="AP26" s="32"/>
      <c r="AQ26" s="32"/>
      <c r="AR26" s="33"/>
      <c r="BG26" s="231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G27" s="231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0" t="s">
        <v>37</v>
      </c>
      <c r="M28" s="240"/>
      <c r="N28" s="240"/>
      <c r="O28" s="240"/>
      <c r="P28" s="240"/>
      <c r="Q28" s="32"/>
      <c r="R28" s="32"/>
      <c r="S28" s="32"/>
      <c r="T28" s="32"/>
      <c r="U28" s="32"/>
      <c r="V28" s="32"/>
      <c r="W28" s="240" t="s">
        <v>38</v>
      </c>
      <c r="X28" s="240"/>
      <c r="Y28" s="240"/>
      <c r="Z28" s="240"/>
      <c r="AA28" s="240"/>
      <c r="AB28" s="240"/>
      <c r="AC28" s="240"/>
      <c r="AD28" s="240"/>
      <c r="AE28" s="240"/>
      <c r="AF28" s="32"/>
      <c r="AG28" s="32"/>
      <c r="AH28" s="32"/>
      <c r="AI28" s="32"/>
      <c r="AJ28" s="32"/>
      <c r="AK28" s="240" t="s">
        <v>39</v>
      </c>
      <c r="AL28" s="240"/>
      <c r="AM28" s="240"/>
      <c r="AN28" s="240"/>
      <c r="AO28" s="240"/>
      <c r="AP28" s="32"/>
      <c r="AQ28" s="32"/>
      <c r="AR28" s="33"/>
      <c r="BG28" s="231"/>
    </row>
    <row r="29" spans="1:71" s="3" customFormat="1" ht="14.45" customHeight="1">
      <c r="B29" s="37"/>
      <c r="D29" s="27" t="s">
        <v>40</v>
      </c>
      <c r="F29" s="27" t="s">
        <v>41</v>
      </c>
      <c r="L29" s="225">
        <v>0.21</v>
      </c>
      <c r="M29" s="224"/>
      <c r="N29" s="224"/>
      <c r="O29" s="224"/>
      <c r="P29" s="224"/>
      <c r="W29" s="223">
        <f>ROUND(BB94,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ROUND(AX94, 2)</f>
        <v>0</v>
      </c>
      <c r="AL29" s="224"/>
      <c r="AM29" s="224"/>
      <c r="AN29" s="224"/>
      <c r="AO29" s="224"/>
      <c r="AR29" s="37"/>
      <c r="BG29" s="232"/>
    </row>
    <row r="30" spans="1:71" s="3" customFormat="1" ht="14.45" customHeight="1">
      <c r="B30" s="37"/>
      <c r="F30" s="27" t="s">
        <v>42</v>
      </c>
      <c r="L30" s="225">
        <v>0.15</v>
      </c>
      <c r="M30" s="224"/>
      <c r="N30" s="224"/>
      <c r="O30" s="224"/>
      <c r="P30" s="224"/>
      <c r="W30" s="223">
        <f>ROUND(BC94,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ROUND(AY94, 2)</f>
        <v>0</v>
      </c>
      <c r="AL30" s="224"/>
      <c r="AM30" s="224"/>
      <c r="AN30" s="224"/>
      <c r="AO30" s="224"/>
      <c r="AR30" s="37"/>
      <c r="BG30" s="232"/>
    </row>
    <row r="31" spans="1:71" s="3" customFormat="1" ht="14.45" hidden="1" customHeight="1">
      <c r="B31" s="37"/>
      <c r="F31" s="27" t="s">
        <v>43</v>
      </c>
      <c r="L31" s="225">
        <v>0.21</v>
      </c>
      <c r="M31" s="224"/>
      <c r="N31" s="224"/>
      <c r="O31" s="224"/>
      <c r="P31" s="224"/>
      <c r="W31" s="223">
        <f>ROUND(BD94,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7"/>
      <c r="BG31" s="232"/>
    </row>
    <row r="32" spans="1:71" s="3" customFormat="1" ht="14.45" hidden="1" customHeight="1">
      <c r="B32" s="37"/>
      <c r="F32" s="27" t="s">
        <v>44</v>
      </c>
      <c r="L32" s="225">
        <v>0.15</v>
      </c>
      <c r="M32" s="224"/>
      <c r="N32" s="224"/>
      <c r="O32" s="224"/>
      <c r="P32" s="224"/>
      <c r="W32" s="223">
        <f>ROUND(BE94,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7"/>
      <c r="BG32" s="232"/>
    </row>
    <row r="33" spans="1:59" s="3" customFormat="1" ht="14.45" hidden="1" customHeight="1">
      <c r="B33" s="37"/>
      <c r="F33" s="27" t="s">
        <v>45</v>
      </c>
      <c r="L33" s="225">
        <v>0</v>
      </c>
      <c r="M33" s="224"/>
      <c r="N33" s="224"/>
      <c r="O33" s="224"/>
      <c r="P33" s="224"/>
      <c r="W33" s="223">
        <f>ROUND(BF94,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7"/>
      <c r="BG33" s="232"/>
    </row>
    <row r="34" spans="1:59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G34" s="231"/>
    </row>
    <row r="35" spans="1:59" s="2" customFormat="1" ht="25.9" customHeight="1">
      <c r="A35" s="32"/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26" t="s">
        <v>48</v>
      </c>
      <c r="Y35" s="227"/>
      <c r="Z35" s="227"/>
      <c r="AA35" s="227"/>
      <c r="AB35" s="227"/>
      <c r="AC35" s="40"/>
      <c r="AD35" s="40"/>
      <c r="AE35" s="40"/>
      <c r="AF35" s="40"/>
      <c r="AG35" s="40"/>
      <c r="AH35" s="40"/>
      <c r="AI35" s="40"/>
      <c r="AJ35" s="40"/>
      <c r="AK35" s="228">
        <f>SUM(AK26:AK33)</f>
        <v>0</v>
      </c>
      <c r="AL35" s="227"/>
      <c r="AM35" s="227"/>
      <c r="AN35" s="227"/>
      <c r="AO35" s="229"/>
      <c r="AP35" s="38"/>
      <c r="AQ35" s="38"/>
      <c r="AR35" s="33"/>
      <c r="BG35" s="32"/>
    </row>
    <row r="36" spans="1:59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G36" s="32"/>
    </row>
    <row r="37" spans="1:59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G37" s="32"/>
    </row>
    <row r="38" spans="1:59" s="1" customFormat="1" ht="14.45" customHeight="1">
      <c r="B38" s="20"/>
      <c r="AR38" s="20"/>
    </row>
    <row r="39" spans="1:59" s="1" customFormat="1" ht="14.45" customHeight="1">
      <c r="B39" s="20"/>
      <c r="AR39" s="20"/>
    </row>
    <row r="40" spans="1:59" s="1" customFormat="1" ht="14.45" customHeight="1">
      <c r="B40" s="20"/>
      <c r="AR40" s="20"/>
    </row>
    <row r="41" spans="1:59" s="1" customFormat="1" ht="14.45" customHeight="1">
      <c r="B41" s="20"/>
      <c r="AR41" s="20"/>
    </row>
    <row r="42" spans="1:59" s="1" customFormat="1" ht="14.45" customHeight="1">
      <c r="B42" s="20"/>
      <c r="AR42" s="20"/>
    </row>
    <row r="43" spans="1:59" s="1" customFormat="1" ht="14.45" customHeight="1">
      <c r="B43" s="20"/>
      <c r="AR43" s="20"/>
    </row>
    <row r="44" spans="1:59" s="1" customFormat="1" ht="14.45" customHeight="1">
      <c r="B44" s="20"/>
      <c r="AR44" s="20"/>
    </row>
    <row r="45" spans="1:59" s="1" customFormat="1" ht="14.45" customHeight="1">
      <c r="B45" s="20"/>
      <c r="AR45" s="20"/>
    </row>
    <row r="46" spans="1:59" s="1" customFormat="1" ht="14.45" customHeight="1">
      <c r="B46" s="20"/>
      <c r="AR46" s="20"/>
    </row>
    <row r="47" spans="1:59" s="1" customFormat="1" ht="14.45" customHeight="1">
      <c r="B47" s="20"/>
      <c r="AR47" s="20"/>
    </row>
    <row r="48" spans="1:59" s="1" customFormat="1" ht="14.45" customHeight="1">
      <c r="B48" s="20"/>
      <c r="AR48" s="20"/>
    </row>
    <row r="49" spans="1:59" s="2" customFormat="1" ht="14.45" customHeight="1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9">
      <c r="B50" s="20"/>
      <c r="AR50" s="20"/>
    </row>
    <row r="51" spans="1:59">
      <c r="B51" s="20"/>
      <c r="AR51" s="20"/>
    </row>
    <row r="52" spans="1:59">
      <c r="B52" s="20"/>
      <c r="AR52" s="20"/>
    </row>
    <row r="53" spans="1:59">
      <c r="B53" s="20"/>
      <c r="AR53" s="20"/>
    </row>
    <row r="54" spans="1:59">
      <c r="B54" s="20"/>
      <c r="AR54" s="20"/>
    </row>
    <row r="55" spans="1:59">
      <c r="B55" s="20"/>
      <c r="AR55" s="20"/>
    </row>
    <row r="56" spans="1:59">
      <c r="B56" s="20"/>
      <c r="AR56" s="20"/>
    </row>
    <row r="57" spans="1:59">
      <c r="B57" s="20"/>
      <c r="AR57" s="20"/>
    </row>
    <row r="58" spans="1:59">
      <c r="B58" s="20"/>
      <c r="AR58" s="20"/>
    </row>
    <row r="59" spans="1:59">
      <c r="B59" s="20"/>
      <c r="AR59" s="20"/>
    </row>
    <row r="60" spans="1:59" s="2" customFormat="1" ht="12.75">
      <c r="A60" s="32"/>
      <c r="B60" s="33"/>
      <c r="C60" s="32"/>
      <c r="D60" s="45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51</v>
      </c>
      <c r="AI60" s="35"/>
      <c r="AJ60" s="35"/>
      <c r="AK60" s="35"/>
      <c r="AL60" s="35"/>
      <c r="AM60" s="45" t="s">
        <v>52</v>
      </c>
      <c r="AN60" s="35"/>
      <c r="AO60" s="35"/>
      <c r="AP60" s="32"/>
      <c r="AQ60" s="32"/>
      <c r="AR60" s="33"/>
      <c r="BG60" s="32"/>
    </row>
    <row r="61" spans="1:59">
      <c r="B61" s="20"/>
      <c r="AR61" s="20"/>
    </row>
    <row r="62" spans="1:59">
      <c r="B62" s="20"/>
      <c r="AR62" s="20"/>
    </row>
    <row r="63" spans="1:59">
      <c r="B63" s="20"/>
      <c r="AR63" s="20"/>
    </row>
    <row r="64" spans="1:59" s="2" customFormat="1" ht="12.75">
      <c r="A64" s="32"/>
      <c r="B64" s="33"/>
      <c r="C64" s="32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G64" s="32"/>
    </row>
    <row r="65" spans="1:59">
      <c r="B65" s="20"/>
      <c r="AR65" s="20"/>
    </row>
    <row r="66" spans="1:59">
      <c r="B66" s="20"/>
      <c r="AR66" s="20"/>
    </row>
    <row r="67" spans="1:59">
      <c r="B67" s="20"/>
      <c r="AR67" s="20"/>
    </row>
    <row r="68" spans="1:59">
      <c r="B68" s="20"/>
      <c r="AR68" s="20"/>
    </row>
    <row r="69" spans="1:59">
      <c r="B69" s="20"/>
      <c r="AR69" s="20"/>
    </row>
    <row r="70" spans="1:59">
      <c r="B70" s="20"/>
      <c r="AR70" s="20"/>
    </row>
    <row r="71" spans="1:59">
      <c r="B71" s="20"/>
      <c r="AR71" s="20"/>
    </row>
    <row r="72" spans="1:59">
      <c r="B72" s="20"/>
      <c r="AR72" s="20"/>
    </row>
    <row r="73" spans="1:59">
      <c r="B73" s="20"/>
      <c r="AR73" s="20"/>
    </row>
    <row r="74" spans="1:59">
      <c r="B74" s="20"/>
      <c r="AR74" s="20"/>
    </row>
    <row r="75" spans="1:59" s="2" customFormat="1" ht="12.75">
      <c r="A75" s="32"/>
      <c r="B75" s="33"/>
      <c r="C75" s="32"/>
      <c r="D75" s="45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51</v>
      </c>
      <c r="AI75" s="35"/>
      <c r="AJ75" s="35"/>
      <c r="AK75" s="35"/>
      <c r="AL75" s="35"/>
      <c r="AM75" s="45" t="s">
        <v>52</v>
      </c>
      <c r="AN75" s="35"/>
      <c r="AO75" s="35"/>
      <c r="AP75" s="32"/>
      <c r="AQ75" s="32"/>
      <c r="AR75" s="33"/>
      <c r="BG75" s="32"/>
    </row>
    <row r="76" spans="1:59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G76" s="32"/>
    </row>
    <row r="77" spans="1:59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G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G81" s="32"/>
    </row>
    <row r="82" spans="1:91" s="2" customFormat="1" ht="24.95" customHeight="1">
      <c r="A82" s="32"/>
      <c r="B82" s="33"/>
      <c r="C82" s="21" t="s">
        <v>55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G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G83" s="32"/>
    </row>
    <row r="84" spans="1:91" s="4" customFormat="1" ht="12" customHeight="1">
      <c r="B84" s="51"/>
      <c r="C84" s="27" t="s">
        <v>14</v>
      </c>
      <c r="L84" s="4" t="str">
        <f>K5</f>
        <v>1168</v>
      </c>
      <c r="AR84" s="51"/>
    </row>
    <row r="85" spans="1:91" s="5" customFormat="1" ht="36.950000000000003" customHeight="1">
      <c r="B85" s="52"/>
      <c r="C85" s="53" t="s">
        <v>17</v>
      </c>
      <c r="L85" s="214" t="str">
        <f>K6</f>
        <v>Chodník podél silnice II/152 - Nová Bystřice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G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Nová Bystřice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16" t="str">
        <f>IF(AN8= "","",AN8)</f>
        <v>6. 3. 2025</v>
      </c>
      <c r="AN87" s="216"/>
      <c r="AO87" s="32"/>
      <c r="AP87" s="32"/>
      <c r="AQ87" s="32"/>
      <c r="AR87" s="33"/>
      <c r="BG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G88" s="32"/>
    </row>
    <row r="89" spans="1:91" s="2" customFormat="1" ht="15.2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Nová Bystřice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30</v>
      </c>
      <c r="AJ89" s="32"/>
      <c r="AK89" s="32"/>
      <c r="AL89" s="32"/>
      <c r="AM89" s="217" t="str">
        <f>IF(E17="","",E17)</f>
        <v>WAY project s.r.o.</v>
      </c>
      <c r="AN89" s="218"/>
      <c r="AO89" s="218"/>
      <c r="AP89" s="218"/>
      <c r="AQ89" s="32"/>
      <c r="AR89" s="33"/>
      <c r="AS89" s="219" t="s">
        <v>56</v>
      </c>
      <c r="AT89" s="220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7"/>
      <c r="BG89" s="32"/>
    </row>
    <row r="90" spans="1:91" s="2" customFormat="1" ht="15.2" customHeight="1">
      <c r="A90" s="32"/>
      <c r="B90" s="33"/>
      <c r="C90" s="27" t="s">
        <v>28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33</v>
      </c>
      <c r="AJ90" s="32"/>
      <c r="AK90" s="32"/>
      <c r="AL90" s="32"/>
      <c r="AM90" s="217" t="str">
        <f>IF(E20="","",E20)</f>
        <v xml:space="preserve"> </v>
      </c>
      <c r="AN90" s="218"/>
      <c r="AO90" s="218"/>
      <c r="AP90" s="218"/>
      <c r="AQ90" s="32"/>
      <c r="AR90" s="33"/>
      <c r="AS90" s="221"/>
      <c r="AT90" s="222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9"/>
      <c r="BG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1"/>
      <c r="AT91" s="222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9"/>
      <c r="BG91" s="32"/>
    </row>
    <row r="92" spans="1:91" s="2" customFormat="1" ht="29.25" customHeight="1">
      <c r="A92" s="32"/>
      <c r="B92" s="33"/>
      <c r="C92" s="209" t="s">
        <v>57</v>
      </c>
      <c r="D92" s="210"/>
      <c r="E92" s="210"/>
      <c r="F92" s="210"/>
      <c r="G92" s="210"/>
      <c r="H92" s="60"/>
      <c r="I92" s="211" t="s">
        <v>58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59</v>
      </c>
      <c r="AH92" s="210"/>
      <c r="AI92" s="210"/>
      <c r="AJ92" s="210"/>
      <c r="AK92" s="210"/>
      <c r="AL92" s="210"/>
      <c r="AM92" s="210"/>
      <c r="AN92" s="211" t="s">
        <v>60</v>
      </c>
      <c r="AO92" s="210"/>
      <c r="AP92" s="213"/>
      <c r="AQ92" s="61" t="s">
        <v>61</v>
      </c>
      <c r="AR92" s="33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3" t="s">
        <v>73</v>
      </c>
      <c r="BE92" s="63" t="s">
        <v>74</v>
      </c>
      <c r="BF92" s="64" t="s">
        <v>75</v>
      </c>
      <c r="BG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7"/>
      <c r="BG93" s="32"/>
    </row>
    <row r="94" spans="1:91" s="6" customFormat="1" ht="32.450000000000003" customHeight="1">
      <c r="B94" s="68"/>
      <c r="C94" s="69" t="s">
        <v>76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7">
        <f>ROUND(SUM(AG95:AG96),2)</f>
        <v>0</v>
      </c>
      <c r="AH94" s="207"/>
      <c r="AI94" s="207"/>
      <c r="AJ94" s="207"/>
      <c r="AK94" s="207"/>
      <c r="AL94" s="207"/>
      <c r="AM94" s="207"/>
      <c r="AN94" s="208">
        <f>SUM(AG94,AV94)</f>
        <v>0</v>
      </c>
      <c r="AO94" s="208"/>
      <c r="AP94" s="208"/>
      <c r="AQ94" s="72" t="s">
        <v>1</v>
      </c>
      <c r="AR94" s="68"/>
      <c r="AS94" s="73">
        <f>ROUND(SUM(AS95:AS96),2)</f>
        <v>0</v>
      </c>
      <c r="AT94" s="74">
        <f>ROUND(SUM(AT95:AT96),2)</f>
        <v>0</v>
      </c>
      <c r="AU94" s="75">
        <f>ROUND(SUM(AU95:AU96),2)</f>
        <v>0</v>
      </c>
      <c r="AV94" s="75">
        <f>ROUND(SUM(AX94:AY94),2)</f>
        <v>0</v>
      </c>
      <c r="AW94" s="76">
        <f>ROUND(SUM(AW95:AW96),5)</f>
        <v>0</v>
      </c>
      <c r="AX94" s="75">
        <f>ROUND(BB94*L29,2)</f>
        <v>0</v>
      </c>
      <c r="AY94" s="75">
        <f>ROUND(BC94*L30,2)</f>
        <v>0</v>
      </c>
      <c r="AZ94" s="75">
        <f>ROUND(BD94*L29,2)</f>
        <v>0</v>
      </c>
      <c r="BA94" s="75">
        <f>ROUND(BE94*L30,2)</f>
        <v>0</v>
      </c>
      <c r="BB94" s="75">
        <f>ROUND(SUM(BB95:BB96),2)</f>
        <v>0</v>
      </c>
      <c r="BC94" s="75">
        <f>ROUND(SUM(BC95:BC96),2)</f>
        <v>0</v>
      </c>
      <c r="BD94" s="75">
        <f>ROUND(SUM(BD95:BD96),2)</f>
        <v>0</v>
      </c>
      <c r="BE94" s="75">
        <f>ROUND(SUM(BE95:BE96),2)</f>
        <v>0</v>
      </c>
      <c r="BF94" s="77">
        <f>ROUND(SUM(BF95:BF96),2)</f>
        <v>0</v>
      </c>
      <c r="BS94" s="78" t="s">
        <v>77</v>
      </c>
      <c r="BT94" s="78" t="s">
        <v>78</v>
      </c>
      <c r="BU94" s="79" t="s">
        <v>79</v>
      </c>
      <c r="BV94" s="78" t="s">
        <v>80</v>
      </c>
      <c r="BW94" s="78" t="s">
        <v>5</v>
      </c>
      <c r="BX94" s="78" t="s">
        <v>81</v>
      </c>
      <c r="CL94" s="78" t="s">
        <v>1</v>
      </c>
    </row>
    <row r="95" spans="1:91" s="7" customFormat="1" ht="16.5" customHeight="1">
      <c r="A95" s="80" t="s">
        <v>82</v>
      </c>
      <c r="B95" s="81"/>
      <c r="C95" s="82"/>
      <c r="D95" s="206" t="s">
        <v>83</v>
      </c>
      <c r="E95" s="206"/>
      <c r="F95" s="206"/>
      <c r="G95" s="206"/>
      <c r="H95" s="206"/>
      <c r="I95" s="83"/>
      <c r="J95" s="206" t="s">
        <v>84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'02 - Ostatní a vedlejší n...'!K32</f>
        <v>0</v>
      </c>
      <c r="AH95" s="205"/>
      <c r="AI95" s="205"/>
      <c r="AJ95" s="205"/>
      <c r="AK95" s="205"/>
      <c r="AL95" s="205"/>
      <c r="AM95" s="205"/>
      <c r="AN95" s="204">
        <f>SUM(AG95,AV95)</f>
        <v>0</v>
      </c>
      <c r="AO95" s="205"/>
      <c r="AP95" s="205"/>
      <c r="AQ95" s="84" t="s">
        <v>85</v>
      </c>
      <c r="AR95" s="81"/>
      <c r="AS95" s="85">
        <f>'02 - Ostatní a vedlejší n...'!K30</f>
        <v>0</v>
      </c>
      <c r="AT95" s="86">
        <f>'02 - Ostatní a vedlejší n...'!K31</f>
        <v>0</v>
      </c>
      <c r="AU95" s="86">
        <v>0</v>
      </c>
      <c r="AV95" s="86">
        <f>ROUND(SUM(AX95:AY95),2)</f>
        <v>0</v>
      </c>
      <c r="AW95" s="87">
        <f>'02 - Ostatní a vedlejší n...'!T122</f>
        <v>0</v>
      </c>
      <c r="AX95" s="86">
        <f>'02 - Ostatní a vedlejší n...'!K35</f>
        <v>0</v>
      </c>
      <c r="AY95" s="86">
        <f>'02 - Ostatní a vedlejší n...'!K36</f>
        <v>0</v>
      </c>
      <c r="AZ95" s="86">
        <f>'02 - Ostatní a vedlejší n...'!K37</f>
        <v>0</v>
      </c>
      <c r="BA95" s="86">
        <f>'02 - Ostatní a vedlejší n...'!K38</f>
        <v>0</v>
      </c>
      <c r="BB95" s="86">
        <f>'02 - Ostatní a vedlejší n...'!F35</f>
        <v>0</v>
      </c>
      <c r="BC95" s="86">
        <f>'02 - Ostatní a vedlejší n...'!F36</f>
        <v>0</v>
      </c>
      <c r="BD95" s="86">
        <f>'02 - Ostatní a vedlejší n...'!F37</f>
        <v>0</v>
      </c>
      <c r="BE95" s="86">
        <f>'02 - Ostatní a vedlejší n...'!F38</f>
        <v>0</v>
      </c>
      <c r="BF95" s="88">
        <f>'02 - Ostatní a vedlejší n...'!F39</f>
        <v>0</v>
      </c>
      <c r="BT95" s="89" t="s">
        <v>86</v>
      </c>
      <c r="BV95" s="89" t="s">
        <v>80</v>
      </c>
      <c r="BW95" s="89" t="s">
        <v>87</v>
      </c>
      <c r="BX95" s="89" t="s">
        <v>5</v>
      </c>
      <c r="CL95" s="89" t="s">
        <v>1</v>
      </c>
      <c r="CM95" s="89" t="s">
        <v>88</v>
      </c>
    </row>
    <row r="96" spans="1:91" s="7" customFormat="1" ht="16.5" customHeight="1">
      <c r="A96" s="80" t="s">
        <v>82</v>
      </c>
      <c r="B96" s="81"/>
      <c r="C96" s="82"/>
      <c r="D96" s="206" t="s">
        <v>89</v>
      </c>
      <c r="E96" s="206"/>
      <c r="F96" s="206"/>
      <c r="G96" s="206"/>
      <c r="H96" s="206"/>
      <c r="I96" s="83"/>
      <c r="J96" s="206" t="s">
        <v>90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4">
        <f>'101 - Chodník'!K32</f>
        <v>0</v>
      </c>
      <c r="AH96" s="205"/>
      <c r="AI96" s="205"/>
      <c r="AJ96" s="205"/>
      <c r="AK96" s="205"/>
      <c r="AL96" s="205"/>
      <c r="AM96" s="205"/>
      <c r="AN96" s="204">
        <f>SUM(AG96,AV96)</f>
        <v>0</v>
      </c>
      <c r="AO96" s="205"/>
      <c r="AP96" s="205"/>
      <c r="AQ96" s="84" t="s">
        <v>85</v>
      </c>
      <c r="AR96" s="81"/>
      <c r="AS96" s="90">
        <f>'101 - Chodník'!K30</f>
        <v>0</v>
      </c>
      <c r="AT96" s="91">
        <f>'101 - Chodník'!K31</f>
        <v>0</v>
      </c>
      <c r="AU96" s="91">
        <v>0</v>
      </c>
      <c r="AV96" s="91">
        <f>ROUND(SUM(AX96:AY96),2)</f>
        <v>0</v>
      </c>
      <c r="AW96" s="92">
        <f>'101 - Chodník'!T126</f>
        <v>0</v>
      </c>
      <c r="AX96" s="91">
        <f>'101 - Chodník'!K35</f>
        <v>0</v>
      </c>
      <c r="AY96" s="91">
        <f>'101 - Chodník'!K36</f>
        <v>0</v>
      </c>
      <c r="AZ96" s="91">
        <f>'101 - Chodník'!K37</f>
        <v>0</v>
      </c>
      <c r="BA96" s="91">
        <f>'101 - Chodník'!K38</f>
        <v>0</v>
      </c>
      <c r="BB96" s="91">
        <f>'101 - Chodník'!F35</f>
        <v>0</v>
      </c>
      <c r="BC96" s="91">
        <f>'101 - Chodník'!F36</f>
        <v>0</v>
      </c>
      <c r="BD96" s="91">
        <f>'101 - Chodník'!F37</f>
        <v>0</v>
      </c>
      <c r="BE96" s="91">
        <f>'101 - Chodník'!F38</f>
        <v>0</v>
      </c>
      <c r="BF96" s="93">
        <f>'101 - Chodník'!F39</f>
        <v>0</v>
      </c>
      <c r="BT96" s="89" t="s">
        <v>86</v>
      </c>
      <c r="BV96" s="89" t="s">
        <v>80</v>
      </c>
      <c r="BW96" s="89" t="s">
        <v>91</v>
      </c>
      <c r="BX96" s="89" t="s">
        <v>5</v>
      </c>
      <c r="CL96" s="89" t="s">
        <v>92</v>
      </c>
      <c r="CM96" s="89" t="s">
        <v>88</v>
      </c>
    </row>
    <row r="97" spans="1:59" s="2" customFormat="1" ht="30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</row>
    <row r="98" spans="1:59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</row>
  </sheetData>
  <mergeCells count="46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G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2 - Ostatní a vedlejší n...'!C2" display="/"/>
    <hyperlink ref="A96" location="'101 - Chodník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02" t="s">
        <v>6</v>
      </c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T2" s="17" t="s">
        <v>87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88</v>
      </c>
    </row>
    <row r="4" spans="1:46" s="1" customFormat="1" ht="24.95" customHeight="1">
      <c r="B4" s="20"/>
      <c r="D4" s="21" t="s">
        <v>93</v>
      </c>
      <c r="M4" s="20"/>
      <c r="N4" s="94" t="s">
        <v>11</v>
      </c>
      <c r="AT4" s="17" t="s">
        <v>3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27" t="s">
        <v>17</v>
      </c>
      <c r="M6" s="20"/>
    </row>
    <row r="7" spans="1:46" s="1" customFormat="1" ht="16.5" customHeight="1">
      <c r="B7" s="20"/>
      <c r="E7" s="242" t="str">
        <f>'Rekapitulace stavby'!K6</f>
        <v>Chodník podél silnice II/152 - Nová Bystřice</v>
      </c>
      <c r="F7" s="243"/>
      <c r="G7" s="243"/>
      <c r="H7" s="243"/>
      <c r="M7" s="20"/>
    </row>
    <row r="8" spans="1:46" s="2" customFormat="1" ht="12" customHeight="1">
      <c r="A8" s="32"/>
      <c r="B8" s="33"/>
      <c r="C8" s="32"/>
      <c r="D8" s="27" t="s">
        <v>94</v>
      </c>
      <c r="E8" s="32"/>
      <c r="F8" s="32"/>
      <c r="G8" s="32"/>
      <c r="H8" s="32"/>
      <c r="I8" s="32"/>
      <c r="J8" s="32"/>
      <c r="K8" s="32"/>
      <c r="L8" s="32"/>
      <c r="M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4" t="s">
        <v>95</v>
      </c>
      <c r="F9" s="241"/>
      <c r="G9" s="241"/>
      <c r="H9" s="241"/>
      <c r="I9" s="32"/>
      <c r="J9" s="32"/>
      <c r="K9" s="32"/>
      <c r="L9" s="32"/>
      <c r="M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32"/>
      <c r="M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6. 3. 2025</v>
      </c>
      <c r="K12" s="32"/>
      <c r="L12" s="32"/>
      <c r="M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">
        <v>1</v>
      </c>
      <c r="K14" s="32"/>
      <c r="L14" s="32"/>
      <c r="M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26</v>
      </c>
      <c r="F15" s="32"/>
      <c r="G15" s="32"/>
      <c r="H15" s="32"/>
      <c r="I15" s="27" t="s">
        <v>27</v>
      </c>
      <c r="J15" s="25" t="s">
        <v>1</v>
      </c>
      <c r="K15" s="32"/>
      <c r="L15" s="32"/>
      <c r="M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28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32"/>
      <c r="M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4" t="str">
        <f>'Rekapitulace stavby'!E14</f>
        <v>Vyplň údaj</v>
      </c>
      <c r="F18" s="233"/>
      <c r="G18" s="233"/>
      <c r="H18" s="233"/>
      <c r="I18" s="27" t="s">
        <v>27</v>
      </c>
      <c r="J18" s="28" t="str">
        <f>'Rekapitulace stavby'!AN14</f>
        <v>Vyplň údaj</v>
      </c>
      <c r="K18" s="32"/>
      <c r="L18" s="32"/>
      <c r="M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30</v>
      </c>
      <c r="E20" s="32"/>
      <c r="F20" s="32"/>
      <c r="G20" s="32"/>
      <c r="H20" s="32"/>
      <c r="I20" s="27" t="s">
        <v>25</v>
      </c>
      <c r="J20" s="25" t="s">
        <v>1</v>
      </c>
      <c r="K20" s="32"/>
      <c r="L20" s="32"/>
      <c r="M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27</v>
      </c>
      <c r="J21" s="25" t="s">
        <v>1</v>
      </c>
      <c r="K21" s="32"/>
      <c r="L21" s="32"/>
      <c r="M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33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32"/>
      <c r="M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27</v>
      </c>
      <c r="J24" s="25" t="str">
        <f>IF('Rekapitulace stavby'!AN20="","",'Rekapitulace stavby'!AN20)</f>
        <v/>
      </c>
      <c r="K24" s="32"/>
      <c r="L24" s="32"/>
      <c r="M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35</v>
      </c>
      <c r="E26" s="32"/>
      <c r="F26" s="32"/>
      <c r="G26" s="32"/>
      <c r="H26" s="32"/>
      <c r="I26" s="32"/>
      <c r="J26" s="32"/>
      <c r="K26" s="32"/>
      <c r="L26" s="32"/>
      <c r="M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5"/>
      <c r="B27" s="96"/>
      <c r="C27" s="95"/>
      <c r="D27" s="95"/>
      <c r="E27" s="237" t="s">
        <v>1</v>
      </c>
      <c r="F27" s="237"/>
      <c r="G27" s="237"/>
      <c r="H27" s="237"/>
      <c r="I27" s="95"/>
      <c r="J27" s="95"/>
      <c r="K27" s="95"/>
      <c r="L27" s="95"/>
      <c r="M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66"/>
      <c r="M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.75">
      <c r="A30" s="32"/>
      <c r="B30" s="33"/>
      <c r="C30" s="32"/>
      <c r="D30" s="32"/>
      <c r="E30" s="27" t="s">
        <v>96</v>
      </c>
      <c r="F30" s="32"/>
      <c r="G30" s="32"/>
      <c r="H30" s="32"/>
      <c r="I30" s="32"/>
      <c r="J30" s="32"/>
      <c r="K30" s="98">
        <f>I96</f>
        <v>0</v>
      </c>
      <c r="L30" s="32"/>
      <c r="M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2.75">
      <c r="A31" s="32"/>
      <c r="B31" s="33"/>
      <c r="C31" s="32"/>
      <c r="D31" s="32"/>
      <c r="E31" s="27" t="s">
        <v>97</v>
      </c>
      <c r="F31" s="32"/>
      <c r="G31" s="32"/>
      <c r="H31" s="32"/>
      <c r="I31" s="32"/>
      <c r="J31" s="32"/>
      <c r="K31" s="98">
        <f>J96</f>
        <v>0</v>
      </c>
      <c r="L31" s="32"/>
      <c r="M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99" t="s">
        <v>36</v>
      </c>
      <c r="E32" s="32"/>
      <c r="F32" s="32"/>
      <c r="G32" s="32"/>
      <c r="H32" s="32"/>
      <c r="I32" s="32"/>
      <c r="J32" s="32"/>
      <c r="K32" s="71">
        <f>ROUND(K122, 2)</f>
        <v>0</v>
      </c>
      <c r="L32" s="32"/>
      <c r="M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66"/>
      <c r="M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2"/>
      <c r="K34" s="36" t="s">
        <v>39</v>
      </c>
      <c r="L34" s="32"/>
      <c r="M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0" t="s">
        <v>40</v>
      </c>
      <c r="E35" s="27" t="s">
        <v>41</v>
      </c>
      <c r="F35" s="98">
        <f>ROUND((SUM(BE122:BE181)),  2)</f>
        <v>0</v>
      </c>
      <c r="G35" s="32"/>
      <c r="H35" s="32"/>
      <c r="I35" s="101">
        <v>0.21</v>
      </c>
      <c r="J35" s="32"/>
      <c r="K35" s="98">
        <f>ROUND(((SUM(BE122:BE181))*I35),  2)</f>
        <v>0</v>
      </c>
      <c r="L35" s="32"/>
      <c r="M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42</v>
      </c>
      <c r="F36" s="98">
        <f>ROUND((SUM(BF122:BF181)),  2)</f>
        <v>0</v>
      </c>
      <c r="G36" s="32"/>
      <c r="H36" s="32"/>
      <c r="I36" s="101">
        <v>0.15</v>
      </c>
      <c r="J36" s="32"/>
      <c r="K36" s="98">
        <f>ROUND(((SUM(BF122:BF181))*I36),  2)</f>
        <v>0</v>
      </c>
      <c r="L36" s="32"/>
      <c r="M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98">
        <f>ROUND((SUM(BG122:BG181)),  2)</f>
        <v>0</v>
      </c>
      <c r="G37" s="32"/>
      <c r="H37" s="32"/>
      <c r="I37" s="101">
        <v>0.21</v>
      </c>
      <c r="J37" s="32"/>
      <c r="K37" s="98">
        <f>0</f>
        <v>0</v>
      </c>
      <c r="L37" s="32"/>
      <c r="M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44</v>
      </c>
      <c r="F38" s="98">
        <f>ROUND((SUM(BH122:BH181)),  2)</f>
        <v>0</v>
      </c>
      <c r="G38" s="32"/>
      <c r="H38" s="32"/>
      <c r="I38" s="101">
        <v>0.15</v>
      </c>
      <c r="J38" s="32"/>
      <c r="K38" s="98">
        <f>0</f>
        <v>0</v>
      </c>
      <c r="L38" s="32"/>
      <c r="M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45</v>
      </c>
      <c r="F39" s="98">
        <f>ROUND((SUM(BI122:BI181)),  2)</f>
        <v>0</v>
      </c>
      <c r="G39" s="32"/>
      <c r="H39" s="32"/>
      <c r="I39" s="101">
        <v>0</v>
      </c>
      <c r="J39" s="32"/>
      <c r="K39" s="98">
        <f>0</f>
        <v>0</v>
      </c>
      <c r="L39" s="32"/>
      <c r="M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2"/>
      <c r="D41" s="103" t="s">
        <v>46</v>
      </c>
      <c r="E41" s="60"/>
      <c r="F41" s="60"/>
      <c r="G41" s="104" t="s">
        <v>47</v>
      </c>
      <c r="H41" s="105" t="s">
        <v>48</v>
      </c>
      <c r="I41" s="60"/>
      <c r="J41" s="60"/>
      <c r="K41" s="106">
        <f>SUM(K32:K39)</f>
        <v>0</v>
      </c>
      <c r="L41" s="107"/>
      <c r="M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M43" s="20"/>
    </row>
    <row r="44" spans="1:31" s="1" customFormat="1" ht="14.45" customHeight="1">
      <c r="B44" s="20"/>
      <c r="M44" s="20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4"/>
      <c r="M50" s="42"/>
    </row>
    <row r="51" spans="1:31">
      <c r="B51" s="20"/>
      <c r="M51" s="20"/>
    </row>
    <row r="52" spans="1:31">
      <c r="B52" s="20"/>
      <c r="M52" s="20"/>
    </row>
    <row r="53" spans="1:31">
      <c r="B53" s="20"/>
      <c r="M53" s="20"/>
    </row>
    <row r="54" spans="1:31">
      <c r="B54" s="20"/>
      <c r="M54" s="20"/>
    </row>
    <row r="55" spans="1:31">
      <c r="B55" s="20"/>
      <c r="M55" s="20"/>
    </row>
    <row r="56" spans="1:31">
      <c r="B56" s="20"/>
      <c r="M56" s="20"/>
    </row>
    <row r="57" spans="1:31">
      <c r="B57" s="20"/>
      <c r="M57" s="20"/>
    </row>
    <row r="58" spans="1:31">
      <c r="B58" s="20"/>
      <c r="M58" s="20"/>
    </row>
    <row r="59" spans="1:31">
      <c r="B59" s="20"/>
      <c r="M59" s="20"/>
    </row>
    <row r="60" spans="1:31">
      <c r="B60" s="20"/>
      <c r="M60" s="20"/>
    </row>
    <row r="61" spans="1:31" s="2" customFormat="1" ht="12.75">
      <c r="A61" s="32"/>
      <c r="B61" s="33"/>
      <c r="C61" s="32"/>
      <c r="D61" s="45" t="s">
        <v>51</v>
      </c>
      <c r="E61" s="35"/>
      <c r="F61" s="108" t="s">
        <v>52</v>
      </c>
      <c r="G61" s="45" t="s">
        <v>51</v>
      </c>
      <c r="H61" s="35"/>
      <c r="I61" s="35"/>
      <c r="J61" s="109" t="s">
        <v>52</v>
      </c>
      <c r="K61" s="35"/>
      <c r="L61" s="35"/>
      <c r="M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M62" s="20"/>
    </row>
    <row r="63" spans="1:31">
      <c r="B63" s="20"/>
      <c r="M63" s="20"/>
    </row>
    <row r="64" spans="1:31">
      <c r="B64" s="20"/>
      <c r="M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6"/>
      <c r="M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M66" s="20"/>
    </row>
    <row r="67" spans="1:31">
      <c r="B67" s="20"/>
      <c r="M67" s="20"/>
    </row>
    <row r="68" spans="1:31">
      <c r="B68" s="20"/>
      <c r="M68" s="20"/>
    </row>
    <row r="69" spans="1:31">
      <c r="B69" s="20"/>
      <c r="M69" s="20"/>
    </row>
    <row r="70" spans="1:31">
      <c r="B70" s="20"/>
      <c r="M70" s="20"/>
    </row>
    <row r="71" spans="1:31">
      <c r="B71" s="20"/>
      <c r="M71" s="20"/>
    </row>
    <row r="72" spans="1:31">
      <c r="B72" s="20"/>
      <c r="M72" s="20"/>
    </row>
    <row r="73" spans="1:31">
      <c r="B73" s="20"/>
      <c r="M73" s="20"/>
    </row>
    <row r="74" spans="1:31">
      <c r="B74" s="20"/>
      <c r="M74" s="20"/>
    </row>
    <row r="75" spans="1:31">
      <c r="B75" s="20"/>
      <c r="M75" s="20"/>
    </row>
    <row r="76" spans="1:31" s="2" customFormat="1" ht="12.75">
      <c r="A76" s="32"/>
      <c r="B76" s="33"/>
      <c r="C76" s="32"/>
      <c r="D76" s="45" t="s">
        <v>51</v>
      </c>
      <c r="E76" s="35"/>
      <c r="F76" s="108" t="s">
        <v>52</v>
      </c>
      <c r="G76" s="45" t="s">
        <v>51</v>
      </c>
      <c r="H76" s="35"/>
      <c r="I76" s="35"/>
      <c r="J76" s="109" t="s">
        <v>52</v>
      </c>
      <c r="K76" s="35"/>
      <c r="L76" s="35"/>
      <c r="M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98</v>
      </c>
      <c r="D82" s="32"/>
      <c r="E82" s="32"/>
      <c r="F82" s="32"/>
      <c r="G82" s="32"/>
      <c r="H82" s="32"/>
      <c r="I82" s="32"/>
      <c r="J82" s="32"/>
      <c r="K82" s="32"/>
      <c r="L82" s="32"/>
      <c r="M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32"/>
      <c r="M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2" t="str">
        <f>E7</f>
        <v>Chodník podél silnice II/152 - Nová Bystřice</v>
      </c>
      <c r="F85" s="243"/>
      <c r="G85" s="243"/>
      <c r="H85" s="243"/>
      <c r="I85" s="32"/>
      <c r="J85" s="32"/>
      <c r="K85" s="32"/>
      <c r="L85" s="32"/>
      <c r="M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94</v>
      </c>
      <c r="D86" s="32"/>
      <c r="E86" s="32"/>
      <c r="F86" s="32"/>
      <c r="G86" s="32"/>
      <c r="H86" s="32"/>
      <c r="I86" s="32"/>
      <c r="J86" s="32"/>
      <c r="K86" s="32"/>
      <c r="L86" s="32"/>
      <c r="M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4" t="str">
        <f>E9</f>
        <v>02 - Ostatní a vedlejší náklady</v>
      </c>
      <c r="F87" s="241"/>
      <c r="G87" s="241"/>
      <c r="H87" s="241"/>
      <c r="I87" s="32"/>
      <c r="J87" s="32"/>
      <c r="K87" s="32"/>
      <c r="L87" s="32"/>
      <c r="M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>Nová Bystřice</v>
      </c>
      <c r="G89" s="32"/>
      <c r="H89" s="32"/>
      <c r="I89" s="27" t="s">
        <v>22</v>
      </c>
      <c r="J89" s="55" t="str">
        <f>IF(J12="","",J12)</f>
        <v>6. 3. 2025</v>
      </c>
      <c r="K89" s="32"/>
      <c r="L89" s="32"/>
      <c r="M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>Město Nová Bystřice</v>
      </c>
      <c r="G91" s="32"/>
      <c r="H91" s="32"/>
      <c r="I91" s="27" t="s">
        <v>30</v>
      </c>
      <c r="J91" s="30" t="str">
        <f>E21</f>
        <v>WAY project s.r.o.</v>
      </c>
      <c r="K91" s="32"/>
      <c r="L91" s="32"/>
      <c r="M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27" t="s">
        <v>33</v>
      </c>
      <c r="J92" s="30" t="str">
        <f>E24</f>
        <v xml:space="preserve"> </v>
      </c>
      <c r="K92" s="32"/>
      <c r="L92" s="32"/>
      <c r="M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0" t="s">
        <v>99</v>
      </c>
      <c r="D94" s="102"/>
      <c r="E94" s="102"/>
      <c r="F94" s="102"/>
      <c r="G94" s="102"/>
      <c r="H94" s="102"/>
      <c r="I94" s="111" t="s">
        <v>100</v>
      </c>
      <c r="J94" s="111" t="s">
        <v>101</v>
      </c>
      <c r="K94" s="111" t="s">
        <v>102</v>
      </c>
      <c r="L94" s="102"/>
      <c r="M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2" t="s">
        <v>103</v>
      </c>
      <c r="D96" s="32"/>
      <c r="E96" s="32"/>
      <c r="F96" s="32"/>
      <c r="G96" s="32"/>
      <c r="H96" s="32"/>
      <c r="I96" s="71">
        <f t="shared" ref="I96:J98" si="0">Q122</f>
        <v>0</v>
      </c>
      <c r="J96" s="71">
        <f t="shared" si="0"/>
        <v>0</v>
      </c>
      <c r="K96" s="71">
        <f>K122</f>
        <v>0</v>
      </c>
      <c r="L96" s="32"/>
      <c r="M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104</v>
      </c>
    </row>
    <row r="97" spans="1:31" s="9" customFormat="1" ht="24.95" customHeight="1">
      <c r="B97" s="113"/>
      <c r="D97" s="114" t="s">
        <v>105</v>
      </c>
      <c r="E97" s="115"/>
      <c r="F97" s="115"/>
      <c r="G97" s="115"/>
      <c r="H97" s="115"/>
      <c r="I97" s="116">
        <f t="shared" si="0"/>
        <v>0</v>
      </c>
      <c r="J97" s="116">
        <f t="shared" si="0"/>
        <v>0</v>
      </c>
      <c r="K97" s="116">
        <f>K123</f>
        <v>0</v>
      </c>
      <c r="M97" s="113"/>
    </row>
    <row r="98" spans="1:31" s="10" customFormat="1" ht="19.899999999999999" customHeight="1">
      <c r="B98" s="117"/>
      <c r="D98" s="118" t="s">
        <v>106</v>
      </c>
      <c r="E98" s="119"/>
      <c r="F98" s="119"/>
      <c r="G98" s="119"/>
      <c r="H98" s="119"/>
      <c r="I98" s="120">
        <f t="shared" si="0"/>
        <v>0</v>
      </c>
      <c r="J98" s="120">
        <f t="shared" si="0"/>
        <v>0</v>
      </c>
      <c r="K98" s="120">
        <f>K124</f>
        <v>0</v>
      </c>
      <c r="M98" s="117"/>
    </row>
    <row r="99" spans="1:31" s="10" customFormat="1" ht="19.899999999999999" customHeight="1">
      <c r="B99" s="117"/>
      <c r="D99" s="118" t="s">
        <v>107</v>
      </c>
      <c r="E99" s="119"/>
      <c r="F99" s="119"/>
      <c r="G99" s="119"/>
      <c r="H99" s="119"/>
      <c r="I99" s="120">
        <f>Q150</f>
        <v>0</v>
      </c>
      <c r="J99" s="120">
        <f>R150</f>
        <v>0</v>
      </c>
      <c r="K99" s="120">
        <f>K150</f>
        <v>0</v>
      </c>
      <c r="M99" s="117"/>
    </row>
    <row r="100" spans="1:31" s="10" customFormat="1" ht="19.899999999999999" customHeight="1">
      <c r="B100" s="117"/>
      <c r="D100" s="118" t="s">
        <v>108</v>
      </c>
      <c r="E100" s="119"/>
      <c r="F100" s="119"/>
      <c r="G100" s="119"/>
      <c r="H100" s="119"/>
      <c r="I100" s="120">
        <f>Q160</f>
        <v>0</v>
      </c>
      <c r="J100" s="120">
        <f>R160</f>
        <v>0</v>
      </c>
      <c r="K100" s="120">
        <f>K160</f>
        <v>0</v>
      </c>
      <c r="M100" s="117"/>
    </row>
    <row r="101" spans="1:31" s="10" customFormat="1" ht="19.899999999999999" customHeight="1">
      <c r="B101" s="117"/>
      <c r="D101" s="118" t="s">
        <v>109</v>
      </c>
      <c r="E101" s="119"/>
      <c r="F101" s="119"/>
      <c r="G101" s="119"/>
      <c r="H101" s="119"/>
      <c r="I101" s="120">
        <f>Q174</f>
        <v>0</v>
      </c>
      <c r="J101" s="120">
        <f>R174</f>
        <v>0</v>
      </c>
      <c r="K101" s="120">
        <f>K174</f>
        <v>0</v>
      </c>
      <c r="M101" s="117"/>
    </row>
    <row r="102" spans="1:31" s="10" customFormat="1" ht="19.899999999999999" customHeight="1">
      <c r="B102" s="117"/>
      <c r="D102" s="118" t="s">
        <v>110</v>
      </c>
      <c r="E102" s="119"/>
      <c r="F102" s="119"/>
      <c r="G102" s="119"/>
      <c r="H102" s="119"/>
      <c r="I102" s="120">
        <f>Q178</f>
        <v>0</v>
      </c>
      <c r="J102" s="120">
        <f>R178</f>
        <v>0</v>
      </c>
      <c r="K102" s="120">
        <f>K178</f>
        <v>0</v>
      </c>
      <c r="M102" s="117"/>
    </row>
    <row r="103" spans="1:31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111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17</v>
      </c>
      <c r="D111" s="32"/>
      <c r="E111" s="32"/>
      <c r="F111" s="32"/>
      <c r="G111" s="32"/>
      <c r="H111" s="32"/>
      <c r="I111" s="32"/>
      <c r="J111" s="32"/>
      <c r="K111" s="32"/>
      <c r="L111" s="32"/>
      <c r="M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42" t="str">
        <f>E7</f>
        <v>Chodník podél silnice II/152 - Nová Bystřice</v>
      </c>
      <c r="F112" s="243"/>
      <c r="G112" s="243"/>
      <c r="H112" s="243"/>
      <c r="I112" s="32"/>
      <c r="J112" s="32"/>
      <c r="K112" s="32"/>
      <c r="L112" s="32"/>
      <c r="M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94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14" t="str">
        <f>E9</f>
        <v>02 - Ostatní a vedlejší náklady</v>
      </c>
      <c r="F114" s="241"/>
      <c r="G114" s="241"/>
      <c r="H114" s="241"/>
      <c r="I114" s="32"/>
      <c r="J114" s="32"/>
      <c r="K114" s="32"/>
      <c r="L114" s="32"/>
      <c r="M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2"/>
      <c r="E116" s="32"/>
      <c r="F116" s="25" t="str">
        <f>F12</f>
        <v>Nová Bystřice</v>
      </c>
      <c r="G116" s="32"/>
      <c r="H116" s="32"/>
      <c r="I116" s="27" t="s">
        <v>22</v>
      </c>
      <c r="J116" s="55" t="str">
        <f>IF(J12="","",J12)</f>
        <v>6. 3. 2025</v>
      </c>
      <c r="K116" s="32"/>
      <c r="L116" s="32"/>
      <c r="M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24</v>
      </c>
      <c r="D118" s="32"/>
      <c r="E118" s="32"/>
      <c r="F118" s="25" t="str">
        <f>E15</f>
        <v>Město Nová Bystřice</v>
      </c>
      <c r="G118" s="32"/>
      <c r="H118" s="32"/>
      <c r="I118" s="27" t="s">
        <v>30</v>
      </c>
      <c r="J118" s="30" t="str">
        <f>E21</f>
        <v>WAY project s.r.o.</v>
      </c>
      <c r="K118" s="32"/>
      <c r="L118" s="32"/>
      <c r="M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28</v>
      </c>
      <c r="D119" s="32"/>
      <c r="E119" s="32"/>
      <c r="F119" s="25" t="str">
        <f>IF(E18="","",E18)</f>
        <v>Vyplň údaj</v>
      </c>
      <c r="G119" s="32"/>
      <c r="H119" s="32"/>
      <c r="I119" s="27" t="s">
        <v>33</v>
      </c>
      <c r="J119" s="30" t="str">
        <f>E24</f>
        <v xml:space="preserve"> </v>
      </c>
      <c r="K119" s="32"/>
      <c r="L119" s="32"/>
      <c r="M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1"/>
      <c r="B121" s="122"/>
      <c r="C121" s="123" t="s">
        <v>112</v>
      </c>
      <c r="D121" s="124" t="s">
        <v>61</v>
      </c>
      <c r="E121" s="124" t="s">
        <v>57</v>
      </c>
      <c r="F121" s="124" t="s">
        <v>58</v>
      </c>
      <c r="G121" s="124" t="s">
        <v>113</v>
      </c>
      <c r="H121" s="124" t="s">
        <v>114</v>
      </c>
      <c r="I121" s="124" t="s">
        <v>115</v>
      </c>
      <c r="J121" s="124" t="s">
        <v>116</v>
      </c>
      <c r="K121" s="124" t="s">
        <v>102</v>
      </c>
      <c r="L121" s="125" t="s">
        <v>117</v>
      </c>
      <c r="M121" s="126"/>
      <c r="N121" s="62" t="s">
        <v>1</v>
      </c>
      <c r="O121" s="63" t="s">
        <v>40</v>
      </c>
      <c r="P121" s="63" t="s">
        <v>118</v>
      </c>
      <c r="Q121" s="63" t="s">
        <v>119</v>
      </c>
      <c r="R121" s="63" t="s">
        <v>120</v>
      </c>
      <c r="S121" s="63" t="s">
        <v>121</v>
      </c>
      <c r="T121" s="63" t="s">
        <v>122</v>
      </c>
      <c r="U121" s="63" t="s">
        <v>123</v>
      </c>
      <c r="V121" s="63" t="s">
        <v>124</v>
      </c>
      <c r="W121" s="63" t="s">
        <v>125</v>
      </c>
      <c r="X121" s="64" t="s">
        <v>126</v>
      </c>
      <c r="Y121" s="121"/>
      <c r="Z121" s="121"/>
      <c r="AA121" s="121"/>
      <c r="AB121" s="121"/>
      <c r="AC121" s="121"/>
      <c r="AD121" s="121"/>
      <c r="AE121" s="121"/>
    </row>
    <row r="122" spans="1:65" s="2" customFormat="1" ht="22.9" customHeight="1">
      <c r="A122" s="32"/>
      <c r="B122" s="33"/>
      <c r="C122" s="69" t="s">
        <v>127</v>
      </c>
      <c r="D122" s="32"/>
      <c r="E122" s="32"/>
      <c r="F122" s="32"/>
      <c r="G122" s="32"/>
      <c r="H122" s="32"/>
      <c r="I122" s="32"/>
      <c r="J122" s="32"/>
      <c r="K122" s="127">
        <f>BK122</f>
        <v>0</v>
      </c>
      <c r="L122" s="32"/>
      <c r="M122" s="33"/>
      <c r="N122" s="65"/>
      <c r="O122" s="56"/>
      <c r="P122" s="66"/>
      <c r="Q122" s="128">
        <f>Q123</f>
        <v>0</v>
      </c>
      <c r="R122" s="128">
        <f>R123</f>
        <v>0</v>
      </c>
      <c r="S122" s="66"/>
      <c r="T122" s="129">
        <f>T123</f>
        <v>0</v>
      </c>
      <c r="U122" s="66"/>
      <c r="V122" s="129">
        <f>V123</f>
        <v>0</v>
      </c>
      <c r="W122" s="66"/>
      <c r="X122" s="130">
        <f>X123</f>
        <v>0</v>
      </c>
      <c r="Y122" s="32"/>
      <c r="Z122" s="32"/>
      <c r="AA122" s="32"/>
      <c r="AB122" s="32"/>
      <c r="AC122" s="32"/>
      <c r="AD122" s="32"/>
      <c r="AE122" s="32"/>
      <c r="AT122" s="17" t="s">
        <v>77</v>
      </c>
      <c r="AU122" s="17" t="s">
        <v>104</v>
      </c>
      <c r="BK122" s="131">
        <f>BK123</f>
        <v>0</v>
      </c>
    </row>
    <row r="123" spans="1:65" s="12" customFormat="1" ht="25.9" customHeight="1">
      <c r="B123" s="132"/>
      <c r="D123" s="133" t="s">
        <v>77</v>
      </c>
      <c r="E123" s="134" t="s">
        <v>128</v>
      </c>
      <c r="F123" s="134" t="s">
        <v>129</v>
      </c>
      <c r="I123" s="135"/>
      <c r="J123" s="135"/>
      <c r="K123" s="136">
        <f>BK123</f>
        <v>0</v>
      </c>
      <c r="M123" s="132"/>
      <c r="N123" s="137"/>
      <c r="O123" s="138"/>
      <c r="P123" s="138"/>
      <c r="Q123" s="139">
        <f>Q124+Q150+Q160+Q174+Q178</f>
        <v>0</v>
      </c>
      <c r="R123" s="139">
        <f>R124+R150+R160+R174+R178</f>
        <v>0</v>
      </c>
      <c r="S123" s="138"/>
      <c r="T123" s="140">
        <f>T124+T150+T160+T174+T178</f>
        <v>0</v>
      </c>
      <c r="U123" s="138"/>
      <c r="V123" s="140">
        <f>V124+V150+V160+V174+V178</f>
        <v>0</v>
      </c>
      <c r="W123" s="138"/>
      <c r="X123" s="141">
        <f>X124+X150+X160+X174+X178</f>
        <v>0</v>
      </c>
      <c r="AR123" s="133" t="s">
        <v>130</v>
      </c>
      <c r="AT123" s="142" t="s">
        <v>77</v>
      </c>
      <c r="AU123" s="142" t="s">
        <v>78</v>
      </c>
      <c r="AY123" s="133" t="s">
        <v>131</v>
      </c>
      <c r="BK123" s="143">
        <f>BK124+BK150+BK160+BK174+BK178</f>
        <v>0</v>
      </c>
    </row>
    <row r="124" spans="1:65" s="12" customFormat="1" ht="22.9" customHeight="1">
      <c r="B124" s="132"/>
      <c r="D124" s="133" t="s">
        <v>77</v>
      </c>
      <c r="E124" s="144" t="s">
        <v>132</v>
      </c>
      <c r="F124" s="144" t="s">
        <v>133</v>
      </c>
      <c r="I124" s="135"/>
      <c r="J124" s="135"/>
      <c r="K124" s="145">
        <f>BK124</f>
        <v>0</v>
      </c>
      <c r="M124" s="132"/>
      <c r="N124" s="137"/>
      <c r="O124" s="138"/>
      <c r="P124" s="138"/>
      <c r="Q124" s="139">
        <f>SUM(Q125:Q149)</f>
        <v>0</v>
      </c>
      <c r="R124" s="139">
        <f>SUM(R125:R149)</f>
        <v>0</v>
      </c>
      <c r="S124" s="138"/>
      <c r="T124" s="140">
        <f>SUM(T125:T149)</f>
        <v>0</v>
      </c>
      <c r="U124" s="138"/>
      <c r="V124" s="140">
        <f>SUM(V125:V149)</f>
        <v>0</v>
      </c>
      <c r="W124" s="138"/>
      <c r="X124" s="141">
        <f>SUM(X125:X149)</f>
        <v>0</v>
      </c>
      <c r="AR124" s="133" t="s">
        <v>130</v>
      </c>
      <c r="AT124" s="142" t="s">
        <v>77</v>
      </c>
      <c r="AU124" s="142" t="s">
        <v>86</v>
      </c>
      <c r="AY124" s="133" t="s">
        <v>131</v>
      </c>
      <c r="BK124" s="143">
        <f>SUM(BK125:BK149)</f>
        <v>0</v>
      </c>
    </row>
    <row r="125" spans="1:65" s="2" customFormat="1" ht="24.2" customHeight="1">
      <c r="A125" s="32"/>
      <c r="B125" s="146"/>
      <c r="C125" s="147" t="s">
        <v>86</v>
      </c>
      <c r="D125" s="147" t="s">
        <v>134</v>
      </c>
      <c r="E125" s="148" t="s">
        <v>135</v>
      </c>
      <c r="F125" s="149" t="s">
        <v>136</v>
      </c>
      <c r="G125" s="150" t="s">
        <v>137</v>
      </c>
      <c r="H125" s="151">
        <v>1</v>
      </c>
      <c r="I125" s="152"/>
      <c r="J125" s="152"/>
      <c r="K125" s="153">
        <f>ROUND(P125*H125,2)</f>
        <v>0</v>
      </c>
      <c r="L125" s="149" t="s">
        <v>138</v>
      </c>
      <c r="M125" s="33"/>
      <c r="N125" s="154" t="s">
        <v>1</v>
      </c>
      <c r="O125" s="155" t="s">
        <v>41</v>
      </c>
      <c r="P125" s="156">
        <f>I125+J125</f>
        <v>0</v>
      </c>
      <c r="Q125" s="156">
        <f>ROUND(I125*H125,2)</f>
        <v>0</v>
      </c>
      <c r="R125" s="156">
        <f>ROUND(J125*H125,2)</f>
        <v>0</v>
      </c>
      <c r="S125" s="58"/>
      <c r="T125" s="157">
        <f>S125*H125</f>
        <v>0</v>
      </c>
      <c r="U125" s="157">
        <v>0</v>
      </c>
      <c r="V125" s="157">
        <f>U125*H125</f>
        <v>0</v>
      </c>
      <c r="W125" s="157">
        <v>0</v>
      </c>
      <c r="X125" s="158">
        <f>W125*H125</f>
        <v>0</v>
      </c>
      <c r="Y125" s="32"/>
      <c r="Z125" s="32"/>
      <c r="AA125" s="32"/>
      <c r="AB125" s="32"/>
      <c r="AC125" s="32"/>
      <c r="AD125" s="32"/>
      <c r="AE125" s="32"/>
      <c r="AR125" s="159" t="s">
        <v>139</v>
      </c>
      <c r="AT125" s="159" t="s">
        <v>134</v>
      </c>
      <c r="AU125" s="159" t="s">
        <v>88</v>
      </c>
      <c r="AY125" s="17" t="s">
        <v>131</v>
      </c>
      <c r="BE125" s="160">
        <f>IF(O125="základní",K125,0)</f>
        <v>0</v>
      </c>
      <c r="BF125" s="160">
        <f>IF(O125="snížená",K125,0)</f>
        <v>0</v>
      </c>
      <c r="BG125" s="160">
        <f>IF(O125="zákl. přenesená",K125,0)</f>
        <v>0</v>
      </c>
      <c r="BH125" s="160">
        <f>IF(O125="sníž. přenesená",K125,0)</f>
        <v>0</v>
      </c>
      <c r="BI125" s="160">
        <f>IF(O125="nulová",K125,0)</f>
        <v>0</v>
      </c>
      <c r="BJ125" s="17" t="s">
        <v>86</v>
      </c>
      <c r="BK125" s="160">
        <f>ROUND(P125*H125,2)</f>
        <v>0</v>
      </c>
      <c r="BL125" s="17" t="s">
        <v>139</v>
      </c>
      <c r="BM125" s="159" t="s">
        <v>140</v>
      </c>
    </row>
    <row r="126" spans="1:65" s="2" customFormat="1">
      <c r="A126" s="32"/>
      <c r="B126" s="33"/>
      <c r="C126" s="32"/>
      <c r="D126" s="161" t="s">
        <v>141</v>
      </c>
      <c r="E126" s="32"/>
      <c r="F126" s="162" t="s">
        <v>136</v>
      </c>
      <c r="G126" s="32"/>
      <c r="H126" s="32"/>
      <c r="I126" s="163"/>
      <c r="J126" s="163"/>
      <c r="K126" s="32"/>
      <c r="L126" s="32"/>
      <c r="M126" s="33"/>
      <c r="N126" s="164"/>
      <c r="O126" s="165"/>
      <c r="P126" s="58"/>
      <c r="Q126" s="58"/>
      <c r="R126" s="58"/>
      <c r="S126" s="58"/>
      <c r="T126" s="58"/>
      <c r="U126" s="58"/>
      <c r="V126" s="58"/>
      <c r="W126" s="58"/>
      <c r="X126" s="59"/>
      <c r="Y126" s="32"/>
      <c r="Z126" s="32"/>
      <c r="AA126" s="32"/>
      <c r="AB126" s="32"/>
      <c r="AC126" s="32"/>
      <c r="AD126" s="32"/>
      <c r="AE126" s="32"/>
      <c r="AT126" s="17" t="s">
        <v>141</v>
      </c>
      <c r="AU126" s="17" t="s">
        <v>88</v>
      </c>
    </row>
    <row r="127" spans="1:65" s="13" customFormat="1">
      <c r="B127" s="166"/>
      <c r="D127" s="161" t="s">
        <v>142</v>
      </c>
      <c r="E127" s="167" t="s">
        <v>1</v>
      </c>
      <c r="F127" s="168" t="s">
        <v>143</v>
      </c>
      <c r="H127" s="167" t="s">
        <v>1</v>
      </c>
      <c r="I127" s="169"/>
      <c r="J127" s="169"/>
      <c r="M127" s="166"/>
      <c r="N127" s="170"/>
      <c r="O127" s="171"/>
      <c r="P127" s="171"/>
      <c r="Q127" s="171"/>
      <c r="R127" s="171"/>
      <c r="S127" s="171"/>
      <c r="T127" s="171"/>
      <c r="U127" s="171"/>
      <c r="V127" s="171"/>
      <c r="W127" s="171"/>
      <c r="X127" s="172"/>
      <c r="AT127" s="167" t="s">
        <v>142</v>
      </c>
      <c r="AU127" s="167" t="s">
        <v>88</v>
      </c>
      <c r="AV127" s="13" t="s">
        <v>86</v>
      </c>
      <c r="AW127" s="13" t="s">
        <v>4</v>
      </c>
      <c r="AX127" s="13" t="s">
        <v>78</v>
      </c>
      <c r="AY127" s="167" t="s">
        <v>131</v>
      </c>
    </row>
    <row r="128" spans="1:65" s="14" customFormat="1">
      <c r="B128" s="173"/>
      <c r="D128" s="161" t="s">
        <v>142</v>
      </c>
      <c r="E128" s="174" t="s">
        <v>1</v>
      </c>
      <c r="F128" s="175" t="s">
        <v>144</v>
      </c>
      <c r="H128" s="176">
        <v>1</v>
      </c>
      <c r="I128" s="177"/>
      <c r="J128" s="177"/>
      <c r="M128" s="173"/>
      <c r="N128" s="178"/>
      <c r="O128" s="179"/>
      <c r="P128" s="179"/>
      <c r="Q128" s="179"/>
      <c r="R128" s="179"/>
      <c r="S128" s="179"/>
      <c r="T128" s="179"/>
      <c r="U128" s="179"/>
      <c r="V128" s="179"/>
      <c r="W128" s="179"/>
      <c r="X128" s="180"/>
      <c r="AT128" s="174" t="s">
        <v>142</v>
      </c>
      <c r="AU128" s="174" t="s">
        <v>88</v>
      </c>
      <c r="AV128" s="14" t="s">
        <v>88</v>
      </c>
      <c r="AW128" s="14" t="s">
        <v>4</v>
      </c>
      <c r="AX128" s="14" t="s">
        <v>86</v>
      </c>
      <c r="AY128" s="174" t="s">
        <v>131</v>
      </c>
    </row>
    <row r="129" spans="1:65" s="2" customFormat="1" ht="24.2" customHeight="1">
      <c r="A129" s="32"/>
      <c r="B129" s="146"/>
      <c r="C129" s="147" t="s">
        <v>88</v>
      </c>
      <c r="D129" s="147" t="s">
        <v>134</v>
      </c>
      <c r="E129" s="148" t="s">
        <v>145</v>
      </c>
      <c r="F129" s="149" t="s">
        <v>146</v>
      </c>
      <c r="G129" s="150" t="s">
        <v>137</v>
      </c>
      <c r="H129" s="151">
        <v>1</v>
      </c>
      <c r="I129" s="152"/>
      <c r="J129" s="152"/>
      <c r="K129" s="153">
        <f>ROUND(P129*H129,2)</f>
        <v>0</v>
      </c>
      <c r="L129" s="149" t="s">
        <v>138</v>
      </c>
      <c r="M129" s="33"/>
      <c r="N129" s="154" t="s">
        <v>1</v>
      </c>
      <c r="O129" s="155" t="s">
        <v>41</v>
      </c>
      <c r="P129" s="156">
        <f>I129+J129</f>
        <v>0</v>
      </c>
      <c r="Q129" s="156">
        <f>ROUND(I129*H129,2)</f>
        <v>0</v>
      </c>
      <c r="R129" s="156">
        <f>ROUND(J129*H129,2)</f>
        <v>0</v>
      </c>
      <c r="S129" s="58"/>
      <c r="T129" s="157">
        <f>S129*H129</f>
        <v>0</v>
      </c>
      <c r="U129" s="157">
        <v>0</v>
      </c>
      <c r="V129" s="157">
        <f>U129*H129</f>
        <v>0</v>
      </c>
      <c r="W129" s="157">
        <v>0</v>
      </c>
      <c r="X129" s="158">
        <f>W129*H129</f>
        <v>0</v>
      </c>
      <c r="Y129" s="32"/>
      <c r="Z129" s="32"/>
      <c r="AA129" s="32"/>
      <c r="AB129" s="32"/>
      <c r="AC129" s="32"/>
      <c r="AD129" s="32"/>
      <c r="AE129" s="32"/>
      <c r="AR129" s="159" t="s">
        <v>139</v>
      </c>
      <c r="AT129" s="159" t="s">
        <v>134</v>
      </c>
      <c r="AU129" s="159" t="s">
        <v>88</v>
      </c>
      <c r="AY129" s="17" t="s">
        <v>131</v>
      </c>
      <c r="BE129" s="160">
        <f>IF(O129="základní",K129,0)</f>
        <v>0</v>
      </c>
      <c r="BF129" s="160">
        <f>IF(O129="snížená",K129,0)</f>
        <v>0</v>
      </c>
      <c r="BG129" s="160">
        <f>IF(O129="zákl. přenesená",K129,0)</f>
        <v>0</v>
      </c>
      <c r="BH129" s="160">
        <f>IF(O129="sníž. přenesená",K129,0)</f>
        <v>0</v>
      </c>
      <c r="BI129" s="160">
        <f>IF(O129="nulová",K129,0)</f>
        <v>0</v>
      </c>
      <c r="BJ129" s="17" t="s">
        <v>86</v>
      </c>
      <c r="BK129" s="160">
        <f>ROUND(P129*H129,2)</f>
        <v>0</v>
      </c>
      <c r="BL129" s="17" t="s">
        <v>139</v>
      </c>
      <c r="BM129" s="159" t="s">
        <v>147</v>
      </c>
    </row>
    <row r="130" spans="1:65" s="2" customFormat="1">
      <c r="A130" s="32"/>
      <c r="B130" s="33"/>
      <c r="C130" s="32"/>
      <c r="D130" s="161" t="s">
        <v>141</v>
      </c>
      <c r="E130" s="32"/>
      <c r="F130" s="162" t="s">
        <v>146</v>
      </c>
      <c r="G130" s="32"/>
      <c r="H130" s="32"/>
      <c r="I130" s="163"/>
      <c r="J130" s="163"/>
      <c r="K130" s="32"/>
      <c r="L130" s="32"/>
      <c r="M130" s="33"/>
      <c r="N130" s="164"/>
      <c r="O130" s="165"/>
      <c r="P130" s="58"/>
      <c r="Q130" s="58"/>
      <c r="R130" s="58"/>
      <c r="S130" s="58"/>
      <c r="T130" s="58"/>
      <c r="U130" s="58"/>
      <c r="V130" s="58"/>
      <c r="W130" s="58"/>
      <c r="X130" s="59"/>
      <c r="Y130" s="32"/>
      <c r="Z130" s="32"/>
      <c r="AA130" s="32"/>
      <c r="AB130" s="32"/>
      <c r="AC130" s="32"/>
      <c r="AD130" s="32"/>
      <c r="AE130" s="32"/>
      <c r="AT130" s="17" t="s">
        <v>141</v>
      </c>
      <c r="AU130" s="17" t="s">
        <v>88</v>
      </c>
    </row>
    <row r="131" spans="1:65" s="13" customFormat="1">
      <c r="B131" s="166"/>
      <c r="D131" s="161" t="s">
        <v>142</v>
      </c>
      <c r="E131" s="167" t="s">
        <v>1</v>
      </c>
      <c r="F131" s="168" t="s">
        <v>148</v>
      </c>
      <c r="H131" s="167" t="s">
        <v>1</v>
      </c>
      <c r="I131" s="169"/>
      <c r="J131" s="169"/>
      <c r="M131" s="166"/>
      <c r="N131" s="170"/>
      <c r="O131" s="171"/>
      <c r="P131" s="171"/>
      <c r="Q131" s="171"/>
      <c r="R131" s="171"/>
      <c r="S131" s="171"/>
      <c r="T131" s="171"/>
      <c r="U131" s="171"/>
      <c r="V131" s="171"/>
      <c r="W131" s="171"/>
      <c r="X131" s="172"/>
      <c r="AT131" s="167" t="s">
        <v>142</v>
      </c>
      <c r="AU131" s="167" t="s">
        <v>88</v>
      </c>
      <c r="AV131" s="13" t="s">
        <v>86</v>
      </c>
      <c r="AW131" s="13" t="s">
        <v>4</v>
      </c>
      <c r="AX131" s="13" t="s">
        <v>78</v>
      </c>
      <c r="AY131" s="167" t="s">
        <v>131</v>
      </c>
    </row>
    <row r="132" spans="1:65" s="13" customFormat="1">
      <c r="B132" s="166"/>
      <c r="D132" s="161" t="s">
        <v>142</v>
      </c>
      <c r="E132" s="167" t="s">
        <v>1</v>
      </c>
      <c r="F132" s="168" t="s">
        <v>149</v>
      </c>
      <c r="H132" s="167" t="s">
        <v>1</v>
      </c>
      <c r="I132" s="169"/>
      <c r="J132" s="169"/>
      <c r="M132" s="166"/>
      <c r="N132" s="170"/>
      <c r="O132" s="171"/>
      <c r="P132" s="171"/>
      <c r="Q132" s="171"/>
      <c r="R132" s="171"/>
      <c r="S132" s="171"/>
      <c r="T132" s="171"/>
      <c r="U132" s="171"/>
      <c r="V132" s="171"/>
      <c r="W132" s="171"/>
      <c r="X132" s="172"/>
      <c r="AT132" s="167" t="s">
        <v>142</v>
      </c>
      <c r="AU132" s="167" t="s">
        <v>88</v>
      </c>
      <c r="AV132" s="13" t="s">
        <v>86</v>
      </c>
      <c r="AW132" s="13" t="s">
        <v>4</v>
      </c>
      <c r="AX132" s="13" t="s">
        <v>78</v>
      </c>
      <c r="AY132" s="167" t="s">
        <v>131</v>
      </c>
    </row>
    <row r="133" spans="1:65" s="14" customFormat="1">
      <c r="B133" s="173"/>
      <c r="D133" s="161" t="s">
        <v>142</v>
      </c>
      <c r="E133" s="174" t="s">
        <v>1</v>
      </c>
      <c r="F133" s="175" t="s">
        <v>144</v>
      </c>
      <c r="H133" s="176">
        <v>1</v>
      </c>
      <c r="I133" s="177"/>
      <c r="J133" s="177"/>
      <c r="M133" s="173"/>
      <c r="N133" s="178"/>
      <c r="O133" s="179"/>
      <c r="P133" s="179"/>
      <c r="Q133" s="179"/>
      <c r="R133" s="179"/>
      <c r="S133" s="179"/>
      <c r="T133" s="179"/>
      <c r="U133" s="179"/>
      <c r="V133" s="179"/>
      <c r="W133" s="179"/>
      <c r="X133" s="180"/>
      <c r="AT133" s="174" t="s">
        <v>142</v>
      </c>
      <c r="AU133" s="174" t="s">
        <v>88</v>
      </c>
      <c r="AV133" s="14" t="s">
        <v>88</v>
      </c>
      <c r="AW133" s="14" t="s">
        <v>4</v>
      </c>
      <c r="AX133" s="14" t="s">
        <v>86</v>
      </c>
      <c r="AY133" s="174" t="s">
        <v>131</v>
      </c>
    </row>
    <row r="134" spans="1:65" s="2" customFormat="1" ht="24.2" customHeight="1">
      <c r="A134" s="32"/>
      <c r="B134" s="146"/>
      <c r="C134" s="147" t="s">
        <v>150</v>
      </c>
      <c r="D134" s="147" t="s">
        <v>134</v>
      </c>
      <c r="E134" s="148" t="s">
        <v>151</v>
      </c>
      <c r="F134" s="149" t="s">
        <v>152</v>
      </c>
      <c r="G134" s="150" t="s">
        <v>137</v>
      </c>
      <c r="H134" s="151">
        <v>1</v>
      </c>
      <c r="I134" s="152"/>
      <c r="J134" s="152"/>
      <c r="K134" s="153">
        <f>ROUND(P134*H134,2)</f>
        <v>0</v>
      </c>
      <c r="L134" s="149" t="s">
        <v>138</v>
      </c>
      <c r="M134" s="33"/>
      <c r="N134" s="154" t="s">
        <v>1</v>
      </c>
      <c r="O134" s="155" t="s">
        <v>41</v>
      </c>
      <c r="P134" s="156">
        <f>I134+J134</f>
        <v>0</v>
      </c>
      <c r="Q134" s="156">
        <f>ROUND(I134*H134,2)</f>
        <v>0</v>
      </c>
      <c r="R134" s="156">
        <f>ROUND(J134*H134,2)</f>
        <v>0</v>
      </c>
      <c r="S134" s="58"/>
      <c r="T134" s="157">
        <f>S134*H134</f>
        <v>0</v>
      </c>
      <c r="U134" s="157">
        <v>0</v>
      </c>
      <c r="V134" s="157">
        <f>U134*H134</f>
        <v>0</v>
      </c>
      <c r="W134" s="157">
        <v>0</v>
      </c>
      <c r="X134" s="158">
        <f>W134*H134</f>
        <v>0</v>
      </c>
      <c r="Y134" s="32"/>
      <c r="Z134" s="32"/>
      <c r="AA134" s="32"/>
      <c r="AB134" s="32"/>
      <c r="AC134" s="32"/>
      <c r="AD134" s="32"/>
      <c r="AE134" s="32"/>
      <c r="AR134" s="159" t="s">
        <v>139</v>
      </c>
      <c r="AT134" s="159" t="s">
        <v>134</v>
      </c>
      <c r="AU134" s="159" t="s">
        <v>88</v>
      </c>
      <c r="AY134" s="17" t="s">
        <v>131</v>
      </c>
      <c r="BE134" s="160">
        <f>IF(O134="základní",K134,0)</f>
        <v>0</v>
      </c>
      <c r="BF134" s="160">
        <f>IF(O134="snížená",K134,0)</f>
        <v>0</v>
      </c>
      <c r="BG134" s="160">
        <f>IF(O134="zákl. přenesená",K134,0)</f>
        <v>0</v>
      </c>
      <c r="BH134" s="160">
        <f>IF(O134="sníž. přenesená",K134,0)</f>
        <v>0</v>
      </c>
      <c r="BI134" s="160">
        <f>IF(O134="nulová",K134,0)</f>
        <v>0</v>
      </c>
      <c r="BJ134" s="17" t="s">
        <v>86</v>
      </c>
      <c r="BK134" s="160">
        <f>ROUND(P134*H134,2)</f>
        <v>0</v>
      </c>
      <c r="BL134" s="17" t="s">
        <v>139</v>
      </c>
      <c r="BM134" s="159" t="s">
        <v>153</v>
      </c>
    </row>
    <row r="135" spans="1:65" s="2" customFormat="1">
      <c r="A135" s="32"/>
      <c r="B135" s="33"/>
      <c r="C135" s="32"/>
      <c r="D135" s="161" t="s">
        <v>141</v>
      </c>
      <c r="E135" s="32"/>
      <c r="F135" s="162" t="s">
        <v>152</v>
      </c>
      <c r="G135" s="32"/>
      <c r="H135" s="32"/>
      <c r="I135" s="163"/>
      <c r="J135" s="163"/>
      <c r="K135" s="32"/>
      <c r="L135" s="32"/>
      <c r="M135" s="33"/>
      <c r="N135" s="164"/>
      <c r="O135" s="165"/>
      <c r="P135" s="58"/>
      <c r="Q135" s="58"/>
      <c r="R135" s="58"/>
      <c r="S135" s="58"/>
      <c r="T135" s="58"/>
      <c r="U135" s="58"/>
      <c r="V135" s="58"/>
      <c r="W135" s="58"/>
      <c r="X135" s="59"/>
      <c r="Y135" s="32"/>
      <c r="Z135" s="32"/>
      <c r="AA135" s="32"/>
      <c r="AB135" s="32"/>
      <c r="AC135" s="32"/>
      <c r="AD135" s="32"/>
      <c r="AE135" s="32"/>
      <c r="AT135" s="17" t="s">
        <v>141</v>
      </c>
      <c r="AU135" s="17" t="s">
        <v>88</v>
      </c>
    </row>
    <row r="136" spans="1:65" s="13" customFormat="1">
      <c r="B136" s="166"/>
      <c r="D136" s="161" t="s">
        <v>142</v>
      </c>
      <c r="E136" s="167" t="s">
        <v>1</v>
      </c>
      <c r="F136" s="168" t="s">
        <v>154</v>
      </c>
      <c r="H136" s="167" t="s">
        <v>1</v>
      </c>
      <c r="I136" s="169"/>
      <c r="J136" s="169"/>
      <c r="M136" s="166"/>
      <c r="N136" s="170"/>
      <c r="O136" s="171"/>
      <c r="P136" s="171"/>
      <c r="Q136" s="171"/>
      <c r="R136" s="171"/>
      <c r="S136" s="171"/>
      <c r="T136" s="171"/>
      <c r="U136" s="171"/>
      <c r="V136" s="171"/>
      <c r="W136" s="171"/>
      <c r="X136" s="172"/>
      <c r="AT136" s="167" t="s">
        <v>142</v>
      </c>
      <c r="AU136" s="167" t="s">
        <v>88</v>
      </c>
      <c r="AV136" s="13" t="s">
        <v>86</v>
      </c>
      <c r="AW136" s="13" t="s">
        <v>4</v>
      </c>
      <c r="AX136" s="13" t="s">
        <v>78</v>
      </c>
      <c r="AY136" s="167" t="s">
        <v>131</v>
      </c>
    </row>
    <row r="137" spans="1:65" s="14" customFormat="1">
      <c r="B137" s="173"/>
      <c r="D137" s="161" t="s">
        <v>142</v>
      </c>
      <c r="E137" s="174" t="s">
        <v>1</v>
      </c>
      <c r="F137" s="175" t="s">
        <v>144</v>
      </c>
      <c r="H137" s="176">
        <v>1</v>
      </c>
      <c r="I137" s="177"/>
      <c r="J137" s="177"/>
      <c r="M137" s="173"/>
      <c r="N137" s="178"/>
      <c r="O137" s="179"/>
      <c r="P137" s="179"/>
      <c r="Q137" s="179"/>
      <c r="R137" s="179"/>
      <c r="S137" s="179"/>
      <c r="T137" s="179"/>
      <c r="U137" s="179"/>
      <c r="V137" s="179"/>
      <c r="W137" s="179"/>
      <c r="X137" s="180"/>
      <c r="AT137" s="174" t="s">
        <v>142</v>
      </c>
      <c r="AU137" s="174" t="s">
        <v>88</v>
      </c>
      <c r="AV137" s="14" t="s">
        <v>88</v>
      </c>
      <c r="AW137" s="14" t="s">
        <v>4</v>
      </c>
      <c r="AX137" s="14" t="s">
        <v>86</v>
      </c>
      <c r="AY137" s="174" t="s">
        <v>131</v>
      </c>
    </row>
    <row r="138" spans="1:65" s="2" customFormat="1" ht="16.5" customHeight="1">
      <c r="A138" s="32"/>
      <c r="B138" s="146"/>
      <c r="C138" s="147" t="s">
        <v>155</v>
      </c>
      <c r="D138" s="147" t="s">
        <v>134</v>
      </c>
      <c r="E138" s="148" t="s">
        <v>156</v>
      </c>
      <c r="F138" s="149" t="s">
        <v>157</v>
      </c>
      <c r="G138" s="150" t="s">
        <v>158</v>
      </c>
      <c r="H138" s="151">
        <v>2</v>
      </c>
      <c r="I138" s="152"/>
      <c r="J138" s="152"/>
      <c r="K138" s="153">
        <f>ROUND(P138*H138,2)</f>
        <v>0</v>
      </c>
      <c r="L138" s="149" t="s">
        <v>1</v>
      </c>
      <c r="M138" s="33"/>
      <c r="N138" s="154" t="s">
        <v>1</v>
      </c>
      <c r="O138" s="155" t="s">
        <v>41</v>
      </c>
      <c r="P138" s="156">
        <f>I138+J138</f>
        <v>0</v>
      </c>
      <c r="Q138" s="156">
        <f>ROUND(I138*H138,2)</f>
        <v>0</v>
      </c>
      <c r="R138" s="156">
        <f>ROUND(J138*H138,2)</f>
        <v>0</v>
      </c>
      <c r="S138" s="58"/>
      <c r="T138" s="157">
        <f>S138*H138</f>
        <v>0</v>
      </c>
      <c r="U138" s="157">
        <v>0</v>
      </c>
      <c r="V138" s="157">
        <f>U138*H138</f>
        <v>0</v>
      </c>
      <c r="W138" s="157">
        <v>0</v>
      </c>
      <c r="X138" s="158">
        <f>W138*H138</f>
        <v>0</v>
      </c>
      <c r="Y138" s="32"/>
      <c r="Z138" s="32"/>
      <c r="AA138" s="32"/>
      <c r="AB138" s="32"/>
      <c r="AC138" s="32"/>
      <c r="AD138" s="32"/>
      <c r="AE138" s="32"/>
      <c r="AR138" s="159" t="s">
        <v>139</v>
      </c>
      <c r="AT138" s="159" t="s">
        <v>134</v>
      </c>
      <c r="AU138" s="159" t="s">
        <v>88</v>
      </c>
      <c r="AY138" s="17" t="s">
        <v>131</v>
      </c>
      <c r="BE138" s="160">
        <f>IF(O138="základní",K138,0)</f>
        <v>0</v>
      </c>
      <c r="BF138" s="160">
        <f>IF(O138="snížená",K138,0)</f>
        <v>0</v>
      </c>
      <c r="BG138" s="160">
        <f>IF(O138="zákl. přenesená",K138,0)</f>
        <v>0</v>
      </c>
      <c r="BH138" s="160">
        <f>IF(O138="sníž. přenesená",K138,0)</f>
        <v>0</v>
      </c>
      <c r="BI138" s="160">
        <f>IF(O138="nulová",K138,0)</f>
        <v>0</v>
      </c>
      <c r="BJ138" s="17" t="s">
        <v>86</v>
      </c>
      <c r="BK138" s="160">
        <f>ROUND(P138*H138,2)</f>
        <v>0</v>
      </c>
      <c r="BL138" s="17" t="s">
        <v>139</v>
      </c>
      <c r="BM138" s="159" t="s">
        <v>159</v>
      </c>
    </row>
    <row r="139" spans="1:65" s="2" customFormat="1">
      <c r="A139" s="32"/>
      <c r="B139" s="33"/>
      <c r="C139" s="32"/>
      <c r="D139" s="161" t="s">
        <v>141</v>
      </c>
      <c r="E139" s="32"/>
      <c r="F139" s="162" t="s">
        <v>157</v>
      </c>
      <c r="G139" s="32"/>
      <c r="H139" s="32"/>
      <c r="I139" s="163"/>
      <c r="J139" s="163"/>
      <c r="K139" s="32"/>
      <c r="L139" s="32"/>
      <c r="M139" s="33"/>
      <c r="N139" s="164"/>
      <c r="O139" s="165"/>
      <c r="P139" s="58"/>
      <c r="Q139" s="58"/>
      <c r="R139" s="58"/>
      <c r="S139" s="58"/>
      <c r="T139" s="58"/>
      <c r="U139" s="58"/>
      <c r="V139" s="58"/>
      <c r="W139" s="58"/>
      <c r="X139" s="59"/>
      <c r="Y139" s="32"/>
      <c r="Z139" s="32"/>
      <c r="AA139" s="32"/>
      <c r="AB139" s="32"/>
      <c r="AC139" s="32"/>
      <c r="AD139" s="32"/>
      <c r="AE139" s="32"/>
      <c r="AT139" s="17" t="s">
        <v>141</v>
      </c>
      <c r="AU139" s="17" t="s">
        <v>88</v>
      </c>
    </row>
    <row r="140" spans="1:65" s="13" customFormat="1">
      <c r="B140" s="166"/>
      <c r="D140" s="161" t="s">
        <v>142</v>
      </c>
      <c r="E140" s="167" t="s">
        <v>1</v>
      </c>
      <c r="F140" s="168" t="s">
        <v>160</v>
      </c>
      <c r="H140" s="167" t="s">
        <v>1</v>
      </c>
      <c r="I140" s="169"/>
      <c r="J140" s="169"/>
      <c r="M140" s="166"/>
      <c r="N140" s="170"/>
      <c r="O140" s="171"/>
      <c r="P140" s="171"/>
      <c r="Q140" s="171"/>
      <c r="R140" s="171"/>
      <c r="S140" s="171"/>
      <c r="T140" s="171"/>
      <c r="U140" s="171"/>
      <c r="V140" s="171"/>
      <c r="W140" s="171"/>
      <c r="X140" s="172"/>
      <c r="AT140" s="167" t="s">
        <v>142</v>
      </c>
      <c r="AU140" s="167" t="s">
        <v>88</v>
      </c>
      <c r="AV140" s="13" t="s">
        <v>86</v>
      </c>
      <c r="AW140" s="13" t="s">
        <v>4</v>
      </c>
      <c r="AX140" s="13" t="s">
        <v>78</v>
      </c>
      <c r="AY140" s="167" t="s">
        <v>131</v>
      </c>
    </row>
    <row r="141" spans="1:65" s="14" customFormat="1">
      <c r="B141" s="173"/>
      <c r="D141" s="161" t="s">
        <v>142</v>
      </c>
      <c r="E141" s="174" t="s">
        <v>1</v>
      </c>
      <c r="F141" s="175" t="s">
        <v>161</v>
      </c>
      <c r="H141" s="176">
        <v>2</v>
      </c>
      <c r="I141" s="177"/>
      <c r="J141" s="177"/>
      <c r="M141" s="173"/>
      <c r="N141" s="178"/>
      <c r="O141" s="179"/>
      <c r="P141" s="179"/>
      <c r="Q141" s="179"/>
      <c r="R141" s="179"/>
      <c r="S141" s="179"/>
      <c r="T141" s="179"/>
      <c r="U141" s="179"/>
      <c r="V141" s="179"/>
      <c r="W141" s="179"/>
      <c r="X141" s="180"/>
      <c r="AT141" s="174" t="s">
        <v>142</v>
      </c>
      <c r="AU141" s="174" t="s">
        <v>88</v>
      </c>
      <c r="AV141" s="14" t="s">
        <v>88</v>
      </c>
      <c r="AW141" s="14" t="s">
        <v>4</v>
      </c>
      <c r="AX141" s="14" t="s">
        <v>86</v>
      </c>
      <c r="AY141" s="174" t="s">
        <v>131</v>
      </c>
    </row>
    <row r="142" spans="1:65" s="2" customFormat="1" ht="24.2" customHeight="1">
      <c r="A142" s="32"/>
      <c r="B142" s="146"/>
      <c r="C142" s="147" t="s">
        <v>130</v>
      </c>
      <c r="D142" s="147" t="s">
        <v>134</v>
      </c>
      <c r="E142" s="148" t="s">
        <v>162</v>
      </c>
      <c r="F142" s="149" t="s">
        <v>163</v>
      </c>
      <c r="G142" s="150" t="s">
        <v>137</v>
      </c>
      <c r="H142" s="151">
        <v>1</v>
      </c>
      <c r="I142" s="152"/>
      <c r="J142" s="152"/>
      <c r="K142" s="153">
        <f>ROUND(P142*H142,2)</f>
        <v>0</v>
      </c>
      <c r="L142" s="149" t="s">
        <v>138</v>
      </c>
      <c r="M142" s="33"/>
      <c r="N142" s="154" t="s">
        <v>1</v>
      </c>
      <c r="O142" s="155" t="s">
        <v>41</v>
      </c>
      <c r="P142" s="156">
        <f>I142+J142</f>
        <v>0</v>
      </c>
      <c r="Q142" s="156">
        <f>ROUND(I142*H142,2)</f>
        <v>0</v>
      </c>
      <c r="R142" s="156">
        <f>ROUND(J142*H142,2)</f>
        <v>0</v>
      </c>
      <c r="S142" s="58"/>
      <c r="T142" s="157">
        <f>S142*H142</f>
        <v>0</v>
      </c>
      <c r="U142" s="157">
        <v>0</v>
      </c>
      <c r="V142" s="157">
        <f>U142*H142</f>
        <v>0</v>
      </c>
      <c r="W142" s="157">
        <v>0</v>
      </c>
      <c r="X142" s="158">
        <f>W142*H142</f>
        <v>0</v>
      </c>
      <c r="Y142" s="32"/>
      <c r="Z142" s="32"/>
      <c r="AA142" s="32"/>
      <c r="AB142" s="32"/>
      <c r="AC142" s="32"/>
      <c r="AD142" s="32"/>
      <c r="AE142" s="32"/>
      <c r="AR142" s="159" t="s">
        <v>139</v>
      </c>
      <c r="AT142" s="159" t="s">
        <v>134</v>
      </c>
      <c r="AU142" s="159" t="s">
        <v>88</v>
      </c>
      <c r="AY142" s="17" t="s">
        <v>131</v>
      </c>
      <c r="BE142" s="160">
        <f>IF(O142="základní",K142,0)</f>
        <v>0</v>
      </c>
      <c r="BF142" s="160">
        <f>IF(O142="snížená",K142,0)</f>
        <v>0</v>
      </c>
      <c r="BG142" s="160">
        <f>IF(O142="zákl. přenesená",K142,0)</f>
        <v>0</v>
      </c>
      <c r="BH142" s="160">
        <f>IF(O142="sníž. přenesená",K142,0)</f>
        <v>0</v>
      </c>
      <c r="BI142" s="160">
        <f>IF(O142="nulová",K142,0)</f>
        <v>0</v>
      </c>
      <c r="BJ142" s="17" t="s">
        <v>86</v>
      </c>
      <c r="BK142" s="160">
        <f>ROUND(P142*H142,2)</f>
        <v>0</v>
      </c>
      <c r="BL142" s="17" t="s">
        <v>139</v>
      </c>
      <c r="BM142" s="159" t="s">
        <v>164</v>
      </c>
    </row>
    <row r="143" spans="1:65" s="2" customFormat="1">
      <c r="A143" s="32"/>
      <c r="B143" s="33"/>
      <c r="C143" s="32"/>
      <c r="D143" s="161" t="s">
        <v>141</v>
      </c>
      <c r="E143" s="32"/>
      <c r="F143" s="162" t="s">
        <v>163</v>
      </c>
      <c r="G143" s="32"/>
      <c r="H143" s="32"/>
      <c r="I143" s="163"/>
      <c r="J143" s="163"/>
      <c r="K143" s="32"/>
      <c r="L143" s="32"/>
      <c r="M143" s="33"/>
      <c r="N143" s="164"/>
      <c r="O143" s="165"/>
      <c r="P143" s="58"/>
      <c r="Q143" s="58"/>
      <c r="R143" s="58"/>
      <c r="S143" s="58"/>
      <c r="T143" s="58"/>
      <c r="U143" s="58"/>
      <c r="V143" s="58"/>
      <c r="W143" s="58"/>
      <c r="X143" s="59"/>
      <c r="Y143" s="32"/>
      <c r="Z143" s="32"/>
      <c r="AA143" s="32"/>
      <c r="AB143" s="32"/>
      <c r="AC143" s="32"/>
      <c r="AD143" s="32"/>
      <c r="AE143" s="32"/>
      <c r="AT143" s="17" t="s">
        <v>141</v>
      </c>
      <c r="AU143" s="17" t="s">
        <v>88</v>
      </c>
    </row>
    <row r="144" spans="1:65" s="13" customFormat="1">
      <c r="B144" s="166"/>
      <c r="D144" s="161" t="s">
        <v>142</v>
      </c>
      <c r="E144" s="167" t="s">
        <v>1</v>
      </c>
      <c r="F144" s="168" t="s">
        <v>165</v>
      </c>
      <c r="H144" s="167" t="s">
        <v>1</v>
      </c>
      <c r="I144" s="169"/>
      <c r="J144" s="169"/>
      <c r="M144" s="166"/>
      <c r="N144" s="170"/>
      <c r="O144" s="171"/>
      <c r="P144" s="171"/>
      <c r="Q144" s="171"/>
      <c r="R144" s="171"/>
      <c r="S144" s="171"/>
      <c r="T144" s="171"/>
      <c r="U144" s="171"/>
      <c r="V144" s="171"/>
      <c r="W144" s="171"/>
      <c r="X144" s="172"/>
      <c r="AT144" s="167" t="s">
        <v>142</v>
      </c>
      <c r="AU144" s="167" t="s">
        <v>88</v>
      </c>
      <c r="AV144" s="13" t="s">
        <v>86</v>
      </c>
      <c r="AW144" s="13" t="s">
        <v>4</v>
      </c>
      <c r="AX144" s="13" t="s">
        <v>78</v>
      </c>
      <c r="AY144" s="167" t="s">
        <v>131</v>
      </c>
    </row>
    <row r="145" spans="1:65" s="14" customFormat="1">
      <c r="B145" s="173"/>
      <c r="D145" s="161" t="s">
        <v>142</v>
      </c>
      <c r="E145" s="174" t="s">
        <v>1</v>
      </c>
      <c r="F145" s="175" t="s">
        <v>166</v>
      </c>
      <c r="H145" s="176">
        <v>1</v>
      </c>
      <c r="I145" s="177"/>
      <c r="J145" s="177"/>
      <c r="M145" s="173"/>
      <c r="N145" s="178"/>
      <c r="O145" s="179"/>
      <c r="P145" s="179"/>
      <c r="Q145" s="179"/>
      <c r="R145" s="179"/>
      <c r="S145" s="179"/>
      <c r="T145" s="179"/>
      <c r="U145" s="179"/>
      <c r="V145" s="179"/>
      <c r="W145" s="179"/>
      <c r="X145" s="180"/>
      <c r="AT145" s="174" t="s">
        <v>142</v>
      </c>
      <c r="AU145" s="174" t="s">
        <v>88</v>
      </c>
      <c r="AV145" s="14" t="s">
        <v>88</v>
      </c>
      <c r="AW145" s="14" t="s">
        <v>4</v>
      </c>
      <c r="AX145" s="14" t="s">
        <v>86</v>
      </c>
      <c r="AY145" s="174" t="s">
        <v>131</v>
      </c>
    </row>
    <row r="146" spans="1:65" s="2" customFormat="1" ht="16.5" customHeight="1">
      <c r="A146" s="32"/>
      <c r="B146" s="146"/>
      <c r="C146" s="147" t="s">
        <v>167</v>
      </c>
      <c r="D146" s="147" t="s">
        <v>134</v>
      </c>
      <c r="E146" s="148" t="s">
        <v>168</v>
      </c>
      <c r="F146" s="149" t="s">
        <v>169</v>
      </c>
      <c r="G146" s="150" t="s">
        <v>137</v>
      </c>
      <c r="H146" s="151">
        <v>1</v>
      </c>
      <c r="I146" s="152"/>
      <c r="J146" s="152"/>
      <c r="K146" s="153">
        <f>ROUND(P146*H146,2)</f>
        <v>0</v>
      </c>
      <c r="L146" s="149" t="s">
        <v>1</v>
      </c>
      <c r="M146" s="33"/>
      <c r="N146" s="154" t="s">
        <v>1</v>
      </c>
      <c r="O146" s="155" t="s">
        <v>41</v>
      </c>
      <c r="P146" s="156">
        <f>I146+J146</f>
        <v>0</v>
      </c>
      <c r="Q146" s="156">
        <f>ROUND(I146*H146,2)</f>
        <v>0</v>
      </c>
      <c r="R146" s="156">
        <f>ROUND(J146*H146,2)</f>
        <v>0</v>
      </c>
      <c r="S146" s="58"/>
      <c r="T146" s="157">
        <f>S146*H146</f>
        <v>0</v>
      </c>
      <c r="U146" s="157">
        <v>0</v>
      </c>
      <c r="V146" s="157">
        <f>U146*H146</f>
        <v>0</v>
      </c>
      <c r="W146" s="157">
        <v>0</v>
      </c>
      <c r="X146" s="158">
        <f>W146*H146</f>
        <v>0</v>
      </c>
      <c r="Y146" s="32"/>
      <c r="Z146" s="32"/>
      <c r="AA146" s="32"/>
      <c r="AB146" s="32"/>
      <c r="AC146" s="32"/>
      <c r="AD146" s="32"/>
      <c r="AE146" s="32"/>
      <c r="AR146" s="159" t="s">
        <v>139</v>
      </c>
      <c r="AT146" s="159" t="s">
        <v>134</v>
      </c>
      <c r="AU146" s="159" t="s">
        <v>88</v>
      </c>
      <c r="AY146" s="17" t="s">
        <v>131</v>
      </c>
      <c r="BE146" s="160">
        <f>IF(O146="základní",K146,0)</f>
        <v>0</v>
      </c>
      <c r="BF146" s="160">
        <f>IF(O146="snížená",K146,0)</f>
        <v>0</v>
      </c>
      <c r="BG146" s="160">
        <f>IF(O146="zákl. přenesená",K146,0)</f>
        <v>0</v>
      </c>
      <c r="BH146" s="160">
        <f>IF(O146="sníž. přenesená",K146,0)</f>
        <v>0</v>
      </c>
      <c r="BI146" s="160">
        <f>IF(O146="nulová",K146,0)</f>
        <v>0</v>
      </c>
      <c r="BJ146" s="17" t="s">
        <v>86</v>
      </c>
      <c r="BK146" s="160">
        <f>ROUND(P146*H146,2)</f>
        <v>0</v>
      </c>
      <c r="BL146" s="17" t="s">
        <v>139</v>
      </c>
      <c r="BM146" s="159" t="s">
        <v>170</v>
      </c>
    </row>
    <row r="147" spans="1:65" s="2" customFormat="1">
      <c r="A147" s="32"/>
      <c r="B147" s="33"/>
      <c r="C147" s="32"/>
      <c r="D147" s="161" t="s">
        <v>141</v>
      </c>
      <c r="E147" s="32"/>
      <c r="F147" s="162" t="s">
        <v>169</v>
      </c>
      <c r="G147" s="32"/>
      <c r="H147" s="32"/>
      <c r="I147" s="163"/>
      <c r="J147" s="163"/>
      <c r="K147" s="32"/>
      <c r="L147" s="32"/>
      <c r="M147" s="33"/>
      <c r="N147" s="164"/>
      <c r="O147" s="165"/>
      <c r="P147" s="58"/>
      <c r="Q147" s="58"/>
      <c r="R147" s="58"/>
      <c r="S147" s="58"/>
      <c r="T147" s="58"/>
      <c r="U147" s="58"/>
      <c r="V147" s="58"/>
      <c r="W147" s="58"/>
      <c r="X147" s="59"/>
      <c r="Y147" s="32"/>
      <c r="Z147" s="32"/>
      <c r="AA147" s="32"/>
      <c r="AB147" s="32"/>
      <c r="AC147" s="32"/>
      <c r="AD147" s="32"/>
      <c r="AE147" s="32"/>
      <c r="AT147" s="17" t="s">
        <v>141</v>
      </c>
      <c r="AU147" s="17" t="s">
        <v>88</v>
      </c>
    </row>
    <row r="148" spans="1:65" s="13" customFormat="1">
      <c r="B148" s="166"/>
      <c r="D148" s="161" t="s">
        <v>142</v>
      </c>
      <c r="E148" s="167" t="s">
        <v>1</v>
      </c>
      <c r="F148" s="168" t="s">
        <v>171</v>
      </c>
      <c r="H148" s="167" t="s">
        <v>1</v>
      </c>
      <c r="I148" s="169"/>
      <c r="J148" s="169"/>
      <c r="M148" s="166"/>
      <c r="N148" s="170"/>
      <c r="O148" s="171"/>
      <c r="P148" s="171"/>
      <c r="Q148" s="171"/>
      <c r="R148" s="171"/>
      <c r="S148" s="171"/>
      <c r="T148" s="171"/>
      <c r="U148" s="171"/>
      <c r="V148" s="171"/>
      <c r="W148" s="171"/>
      <c r="X148" s="172"/>
      <c r="AT148" s="167" t="s">
        <v>142</v>
      </c>
      <c r="AU148" s="167" t="s">
        <v>88</v>
      </c>
      <c r="AV148" s="13" t="s">
        <v>86</v>
      </c>
      <c r="AW148" s="13" t="s">
        <v>4</v>
      </c>
      <c r="AX148" s="13" t="s">
        <v>78</v>
      </c>
      <c r="AY148" s="167" t="s">
        <v>131</v>
      </c>
    </row>
    <row r="149" spans="1:65" s="14" customFormat="1">
      <c r="B149" s="173"/>
      <c r="D149" s="161" t="s">
        <v>142</v>
      </c>
      <c r="E149" s="174" t="s">
        <v>1</v>
      </c>
      <c r="F149" s="175" t="s">
        <v>144</v>
      </c>
      <c r="H149" s="176">
        <v>1</v>
      </c>
      <c r="I149" s="177"/>
      <c r="J149" s="177"/>
      <c r="M149" s="173"/>
      <c r="N149" s="178"/>
      <c r="O149" s="179"/>
      <c r="P149" s="179"/>
      <c r="Q149" s="179"/>
      <c r="R149" s="179"/>
      <c r="S149" s="179"/>
      <c r="T149" s="179"/>
      <c r="U149" s="179"/>
      <c r="V149" s="179"/>
      <c r="W149" s="179"/>
      <c r="X149" s="180"/>
      <c r="AT149" s="174" t="s">
        <v>142</v>
      </c>
      <c r="AU149" s="174" t="s">
        <v>88</v>
      </c>
      <c r="AV149" s="14" t="s">
        <v>88</v>
      </c>
      <c r="AW149" s="14" t="s">
        <v>4</v>
      </c>
      <c r="AX149" s="14" t="s">
        <v>86</v>
      </c>
      <c r="AY149" s="174" t="s">
        <v>131</v>
      </c>
    </row>
    <row r="150" spans="1:65" s="12" customFormat="1" ht="22.9" customHeight="1">
      <c r="B150" s="132"/>
      <c r="D150" s="133" t="s">
        <v>77</v>
      </c>
      <c r="E150" s="144" t="s">
        <v>172</v>
      </c>
      <c r="F150" s="144" t="s">
        <v>173</v>
      </c>
      <c r="I150" s="135"/>
      <c r="J150" s="135"/>
      <c r="K150" s="145">
        <f>BK150</f>
        <v>0</v>
      </c>
      <c r="M150" s="132"/>
      <c r="N150" s="137"/>
      <c r="O150" s="138"/>
      <c r="P150" s="138"/>
      <c r="Q150" s="139">
        <f>SUM(Q151:Q159)</f>
        <v>0</v>
      </c>
      <c r="R150" s="139">
        <f>SUM(R151:R159)</f>
        <v>0</v>
      </c>
      <c r="S150" s="138"/>
      <c r="T150" s="140">
        <f>SUM(T151:T159)</f>
        <v>0</v>
      </c>
      <c r="U150" s="138"/>
      <c r="V150" s="140">
        <f>SUM(V151:V159)</f>
        <v>0</v>
      </c>
      <c r="W150" s="138"/>
      <c r="X150" s="141">
        <f>SUM(X151:X159)</f>
        <v>0</v>
      </c>
      <c r="AR150" s="133" t="s">
        <v>130</v>
      </c>
      <c r="AT150" s="142" t="s">
        <v>77</v>
      </c>
      <c r="AU150" s="142" t="s">
        <v>86</v>
      </c>
      <c r="AY150" s="133" t="s">
        <v>131</v>
      </c>
      <c r="BK150" s="143">
        <f>SUM(BK151:BK159)</f>
        <v>0</v>
      </c>
    </row>
    <row r="151" spans="1:65" s="2" customFormat="1" ht="24.2" customHeight="1">
      <c r="A151" s="32"/>
      <c r="B151" s="146"/>
      <c r="C151" s="147" t="s">
        <v>174</v>
      </c>
      <c r="D151" s="147" t="s">
        <v>134</v>
      </c>
      <c r="E151" s="148" t="s">
        <v>175</v>
      </c>
      <c r="F151" s="149" t="s">
        <v>176</v>
      </c>
      <c r="G151" s="150" t="s">
        <v>137</v>
      </c>
      <c r="H151" s="151">
        <v>1</v>
      </c>
      <c r="I151" s="152"/>
      <c r="J151" s="152"/>
      <c r="K151" s="153">
        <f>ROUND(P151*H151,2)</f>
        <v>0</v>
      </c>
      <c r="L151" s="149" t="s">
        <v>138</v>
      </c>
      <c r="M151" s="33"/>
      <c r="N151" s="154" t="s">
        <v>1</v>
      </c>
      <c r="O151" s="155" t="s">
        <v>41</v>
      </c>
      <c r="P151" s="156">
        <f>I151+J151</f>
        <v>0</v>
      </c>
      <c r="Q151" s="156">
        <f>ROUND(I151*H151,2)</f>
        <v>0</v>
      </c>
      <c r="R151" s="156">
        <f>ROUND(J151*H151,2)</f>
        <v>0</v>
      </c>
      <c r="S151" s="58"/>
      <c r="T151" s="157">
        <f>S151*H151</f>
        <v>0</v>
      </c>
      <c r="U151" s="157">
        <v>0</v>
      </c>
      <c r="V151" s="157">
        <f>U151*H151</f>
        <v>0</v>
      </c>
      <c r="W151" s="157">
        <v>0</v>
      </c>
      <c r="X151" s="158">
        <f>W151*H151</f>
        <v>0</v>
      </c>
      <c r="Y151" s="32"/>
      <c r="Z151" s="32"/>
      <c r="AA151" s="32"/>
      <c r="AB151" s="32"/>
      <c r="AC151" s="32"/>
      <c r="AD151" s="32"/>
      <c r="AE151" s="32"/>
      <c r="AR151" s="159" t="s">
        <v>139</v>
      </c>
      <c r="AT151" s="159" t="s">
        <v>134</v>
      </c>
      <c r="AU151" s="159" t="s">
        <v>88</v>
      </c>
      <c r="AY151" s="17" t="s">
        <v>131</v>
      </c>
      <c r="BE151" s="160">
        <f>IF(O151="základní",K151,0)</f>
        <v>0</v>
      </c>
      <c r="BF151" s="160">
        <f>IF(O151="snížená",K151,0)</f>
        <v>0</v>
      </c>
      <c r="BG151" s="160">
        <f>IF(O151="zákl. přenesená",K151,0)</f>
        <v>0</v>
      </c>
      <c r="BH151" s="160">
        <f>IF(O151="sníž. přenesená",K151,0)</f>
        <v>0</v>
      </c>
      <c r="BI151" s="160">
        <f>IF(O151="nulová",K151,0)</f>
        <v>0</v>
      </c>
      <c r="BJ151" s="17" t="s">
        <v>86</v>
      </c>
      <c r="BK151" s="160">
        <f>ROUND(P151*H151,2)</f>
        <v>0</v>
      </c>
      <c r="BL151" s="17" t="s">
        <v>139</v>
      </c>
      <c r="BM151" s="159" t="s">
        <v>177</v>
      </c>
    </row>
    <row r="152" spans="1:65" s="2" customFormat="1">
      <c r="A152" s="32"/>
      <c r="B152" s="33"/>
      <c r="C152" s="32"/>
      <c r="D152" s="161" t="s">
        <v>141</v>
      </c>
      <c r="E152" s="32"/>
      <c r="F152" s="162" t="s">
        <v>176</v>
      </c>
      <c r="G152" s="32"/>
      <c r="H152" s="32"/>
      <c r="I152" s="163"/>
      <c r="J152" s="163"/>
      <c r="K152" s="32"/>
      <c r="L152" s="32"/>
      <c r="M152" s="33"/>
      <c r="N152" s="164"/>
      <c r="O152" s="165"/>
      <c r="P152" s="58"/>
      <c r="Q152" s="58"/>
      <c r="R152" s="58"/>
      <c r="S152" s="58"/>
      <c r="T152" s="58"/>
      <c r="U152" s="58"/>
      <c r="V152" s="58"/>
      <c r="W152" s="58"/>
      <c r="X152" s="59"/>
      <c r="Y152" s="32"/>
      <c r="Z152" s="32"/>
      <c r="AA152" s="32"/>
      <c r="AB152" s="32"/>
      <c r="AC152" s="32"/>
      <c r="AD152" s="32"/>
      <c r="AE152" s="32"/>
      <c r="AT152" s="17" t="s">
        <v>141</v>
      </c>
      <c r="AU152" s="17" t="s">
        <v>88</v>
      </c>
    </row>
    <row r="153" spans="1:65" s="13" customFormat="1">
      <c r="B153" s="166"/>
      <c r="D153" s="161" t="s">
        <v>142</v>
      </c>
      <c r="E153" s="167" t="s">
        <v>1</v>
      </c>
      <c r="F153" s="168" t="s">
        <v>178</v>
      </c>
      <c r="H153" s="167" t="s">
        <v>1</v>
      </c>
      <c r="I153" s="169"/>
      <c r="J153" s="169"/>
      <c r="M153" s="166"/>
      <c r="N153" s="170"/>
      <c r="O153" s="171"/>
      <c r="P153" s="171"/>
      <c r="Q153" s="171"/>
      <c r="R153" s="171"/>
      <c r="S153" s="171"/>
      <c r="T153" s="171"/>
      <c r="U153" s="171"/>
      <c r="V153" s="171"/>
      <c r="W153" s="171"/>
      <c r="X153" s="172"/>
      <c r="AT153" s="167" t="s">
        <v>142</v>
      </c>
      <c r="AU153" s="167" t="s">
        <v>88</v>
      </c>
      <c r="AV153" s="13" t="s">
        <v>86</v>
      </c>
      <c r="AW153" s="13" t="s">
        <v>4</v>
      </c>
      <c r="AX153" s="13" t="s">
        <v>78</v>
      </c>
      <c r="AY153" s="167" t="s">
        <v>131</v>
      </c>
    </row>
    <row r="154" spans="1:65" s="14" customFormat="1">
      <c r="B154" s="173"/>
      <c r="D154" s="161" t="s">
        <v>142</v>
      </c>
      <c r="E154" s="174" t="s">
        <v>1</v>
      </c>
      <c r="F154" s="175" t="s">
        <v>179</v>
      </c>
      <c r="H154" s="176">
        <v>1</v>
      </c>
      <c r="I154" s="177"/>
      <c r="J154" s="177"/>
      <c r="M154" s="173"/>
      <c r="N154" s="178"/>
      <c r="O154" s="179"/>
      <c r="P154" s="179"/>
      <c r="Q154" s="179"/>
      <c r="R154" s="179"/>
      <c r="S154" s="179"/>
      <c r="T154" s="179"/>
      <c r="U154" s="179"/>
      <c r="V154" s="179"/>
      <c r="W154" s="179"/>
      <c r="X154" s="180"/>
      <c r="AT154" s="174" t="s">
        <v>142</v>
      </c>
      <c r="AU154" s="174" t="s">
        <v>88</v>
      </c>
      <c r="AV154" s="14" t="s">
        <v>88</v>
      </c>
      <c r="AW154" s="14" t="s">
        <v>4</v>
      </c>
      <c r="AX154" s="14" t="s">
        <v>86</v>
      </c>
      <c r="AY154" s="174" t="s">
        <v>131</v>
      </c>
    </row>
    <row r="155" spans="1:65" s="2" customFormat="1" ht="24.2" customHeight="1">
      <c r="A155" s="32"/>
      <c r="B155" s="146"/>
      <c r="C155" s="147" t="s">
        <v>180</v>
      </c>
      <c r="D155" s="147" t="s">
        <v>134</v>
      </c>
      <c r="E155" s="148" t="s">
        <v>181</v>
      </c>
      <c r="F155" s="149" t="s">
        <v>182</v>
      </c>
      <c r="G155" s="150" t="s">
        <v>137</v>
      </c>
      <c r="H155" s="151">
        <v>1</v>
      </c>
      <c r="I155" s="152"/>
      <c r="J155" s="152"/>
      <c r="K155" s="153">
        <f>ROUND(P155*H155,2)</f>
        <v>0</v>
      </c>
      <c r="L155" s="149" t="s">
        <v>138</v>
      </c>
      <c r="M155" s="33"/>
      <c r="N155" s="154" t="s">
        <v>1</v>
      </c>
      <c r="O155" s="155" t="s">
        <v>41</v>
      </c>
      <c r="P155" s="156">
        <f>I155+J155</f>
        <v>0</v>
      </c>
      <c r="Q155" s="156">
        <f>ROUND(I155*H155,2)</f>
        <v>0</v>
      </c>
      <c r="R155" s="156">
        <f>ROUND(J155*H155,2)</f>
        <v>0</v>
      </c>
      <c r="S155" s="58"/>
      <c r="T155" s="157">
        <f>S155*H155</f>
        <v>0</v>
      </c>
      <c r="U155" s="157">
        <v>0</v>
      </c>
      <c r="V155" s="157">
        <f>U155*H155</f>
        <v>0</v>
      </c>
      <c r="W155" s="157">
        <v>0</v>
      </c>
      <c r="X155" s="158">
        <f>W155*H155</f>
        <v>0</v>
      </c>
      <c r="Y155" s="32"/>
      <c r="Z155" s="32"/>
      <c r="AA155" s="32"/>
      <c r="AB155" s="32"/>
      <c r="AC155" s="32"/>
      <c r="AD155" s="32"/>
      <c r="AE155" s="32"/>
      <c r="AR155" s="159" t="s">
        <v>139</v>
      </c>
      <c r="AT155" s="159" t="s">
        <v>134</v>
      </c>
      <c r="AU155" s="159" t="s">
        <v>88</v>
      </c>
      <c r="AY155" s="17" t="s">
        <v>131</v>
      </c>
      <c r="BE155" s="160">
        <f>IF(O155="základní",K155,0)</f>
        <v>0</v>
      </c>
      <c r="BF155" s="160">
        <f>IF(O155="snížená",K155,0)</f>
        <v>0</v>
      </c>
      <c r="BG155" s="160">
        <f>IF(O155="zákl. přenesená",K155,0)</f>
        <v>0</v>
      </c>
      <c r="BH155" s="160">
        <f>IF(O155="sníž. přenesená",K155,0)</f>
        <v>0</v>
      </c>
      <c r="BI155" s="160">
        <f>IF(O155="nulová",K155,0)</f>
        <v>0</v>
      </c>
      <c r="BJ155" s="17" t="s">
        <v>86</v>
      </c>
      <c r="BK155" s="160">
        <f>ROUND(P155*H155,2)</f>
        <v>0</v>
      </c>
      <c r="BL155" s="17" t="s">
        <v>139</v>
      </c>
      <c r="BM155" s="159" t="s">
        <v>183</v>
      </c>
    </row>
    <row r="156" spans="1:65" s="2" customFormat="1">
      <c r="A156" s="32"/>
      <c r="B156" s="33"/>
      <c r="C156" s="32"/>
      <c r="D156" s="161" t="s">
        <v>141</v>
      </c>
      <c r="E156" s="32"/>
      <c r="F156" s="162" t="s">
        <v>182</v>
      </c>
      <c r="G156" s="32"/>
      <c r="H156" s="32"/>
      <c r="I156" s="163"/>
      <c r="J156" s="163"/>
      <c r="K156" s="32"/>
      <c r="L156" s="32"/>
      <c r="M156" s="33"/>
      <c r="N156" s="164"/>
      <c r="O156" s="165"/>
      <c r="P156" s="58"/>
      <c r="Q156" s="58"/>
      <c r="R156" s="58"/>
      <c r="S156" s="58"/>
      <c r="T156" s="58"/>
      <c r="U156" s="58"/>
      <c r="V156" s="58"/>
      <c r="W156" s="58"/>
      <c r="X156" s="59"/>
      <c r="Y156" s="32"/>
      <c r="Z156" s="32"/>
      <c r="AA156" s="32"/>
      <c r="AB156" s="32"/>
      <c r="AC156" s="32"/>
      <c r="AD156" s="32"/>
      <c r="AE156" s="32"/>
      <c r="AT156" s="17" t="s">
        <v>141</v>
      </c>
      <c r="AU156" s="17" t="s">
        <v>88</v>
      </c>
    </row>
    <row r="157" spans="1:65" s="13" customFormat="1">
      <c r="B157" s="166"/>
      <c r="D157" s="161" t="s">
        <v>142</v>
      </c>
      <c r="E157" s="167" t="s">
        <v>1</v>
      </c>
      <c r="F157" s="168" t="s">
        <v>184</v>
      </c>
      <c r="H157" s="167" t="s">
        <v>1</v>
      </c>
      <c r="I157" s="169"/>
      <c r="J157" s="169"/>
      <c r="M157" s="166"/>
      <c r="N157" s="170"/>
      <c r="O157" s="171"/>
      <c r="P157" s="171"/>
      <c r="Q157" s="171"/>
      <c r="R157" s="171"/>
      <c r="S157" s="171"/>
      <c r="T157" s="171"/>
      <c r="U157" s="171"/>
      <c r="V157" s="171"/>
      <c r="W157" s="171"/>
      <c r="X157" s="172"/>
      <c r="AT157" s="167" t="s">
        <v>142</v>
      </c>
      <c r="AU157" s="167" t="s">
        <v>88</v>
      </c>
      <c r="AV157" s="13" t="s">
        <v>86</v>
      </c>
      <c r="AW157" s="13" t="s">
        <v>4</v>
      </c>
      <c r="AX157" s="13" t="s">
        <v>78</v>
      </c>
      <c r="AY157" s="167" t="s">
        <v>131</v>
      </c>
    </row>
    <row r="158" spans="1:65" s="13" customFormat="1">
      <c r="B158" s="166"/>
      <c r="D158" s="161" t="s">
        <v>142</v>
      </c>
      <c r="E158" s="167" t="s">
        <v>1</v>
      </c>
      <c r="F158" s="168" t="s">
        <v>185</v>
      </c>
      <c r="H158" s="167" t="s">
        <v>1</v>
      </c>
      <c r="I158" s="169"/>
      <c r="J158" s="169"/>
      <c r="M158" s="166"/>
      <c r="N158" s="170"/>
      <c r="O158" s="171"/>
      <c r="P158" s="171"/>
      <c r="Q158" s="171"/>
      <c r="R158" s="171"/>
      <c r="S158" s="171"/>
      <c r="T158" s="171"/>
      <c r="U158" s="171"/>
      <c r="V158" s="171"/>
      <c r="W158" s="171"/>
      <c r="X158" s="172"/>
      <c r="AT158" s="167" t="s">
        <v>142</v>
      </c>
      <c r="AU158" s="167" t="s">
        <v>88</v>
      </c>
      <c r="AV158" s="13" t="s">
        <v>86</v>
      </c>
      <c r="AW158" s="13" t="s">
        <v>4</v>
      </c>
      <c r="AX158" s="13" t="s">
        <v>78</v>
      </c>
      <c r="AY158" s="167" t="s">
        <v>131</v>
      </c>
    </row>
    <row r="159" spans="1:65" s="14" customFormat="1">
      <c r="B159" s="173"/>
      <c r="D159" s="161" t="s">
        <v>142</v>
      </c>
      <c r="E159" s="174" t="s">
        <v>1</v>
      </c>
      <c r="F159" s="175" t="s">
        <v>179</v>
      </c>
      <c r="H159" s="176">
        <v>1</v>
      </c>
      <c r="I159" s="177"/>
      <c r="J159" s="177"/>
      <c r="M159" s="173"/>
      <c r="N159" s="178"/>
      <c r="O159" s="179"/>
      <c r="P159" s="179"/>
      <c r="Q159" s="179"/>
      <c r="R159" s="179"/>
      <c r="S159" s="179"/>
      <c r="T159" s="179"/>
      <c r="U159" s="179"/>
      <c r="V159" s="179"/>
      <c r="W159" s="179"/>
      <c r="X159" s="180"/>
      <c r="AT159" s="174" t="s">
        <v>142</v>
      </c>
      <c r="AU159" s="174" t="s">
        <v>88</v>
      </c>
      <c r="AV159" s="14" t="s">
        <v>88</v>
      </c>
      <c r="AW159" s="14" t="s">
        <v>4</v>
      </c>
      <c r="AX159" s="14" t="s">
        <v>86</v>
      </c>
      <c r="AY159" s="174" t="s">
        <v>131</v>
      </c>
    </row>
    <row r="160" spans="1:65" s="12" customFormat="1" ht="22.9" customHeight="1">
      <c r="B160" s="132"/>
      <c r="D160" s="133" t="s">
        <v>77</v>
      </c>
      <c r="E160" s="144" t="s">
        <v>186</v>
      </c>
      <c r="F160" s="144" t="s">
        <v>187</v>
      </c>
      <c r="I160" s="135"/>
      <c r="J160" s="135"/>
      <c r="K160" s="145">
        <f>BK160</f>
        <v>0</v>
      </c>
      <c r="M160" s="132"/>
      <c r="N160" s="137"/>
      <c r="O160" s="138"/>
      <c r="P160" s="138"/>
      <c r="Q160" s="139">
        <f>SUM(Q161:Q173)</f>
        <v>0</v>
      </c>
      <c r="R160" s="139">
        <f>SUM(R161:R173)</f>
        <v>0</v>
      </c>
      <c r="S160" s="138"/>
      <c r="T160" s="140">
        <f>SUM(T161:T173)</f>
        <v>0</v>
      </c>
      <c r="U160" s="138"/>
      <c r="V160" s="140">
        <f>SUM(V161:V173)</f>
        <v>0</v>
      </c>
      <c r="W160" s="138"/>
      <c r="X160" s="141">
        <f>SUM(X161:X173)</f>
        <v>0</v>
      </c>
      <c r="AR160" s="133" t="s">
        <v>130</v>
      </c>
      <c r="AT160" s="142" t="s">
        <v>77</v>
      </c>
      <c r="AU160" s="142" t="s">
        <v>86</v>
      </c>
      <c r="AY160" s="133" t="s">
        <v>131</v>
      </c>
      <c r="BK160" s="143">
        <f>SUM(BK161:BK173)</f>
        <v>0</v>
      </c>
    </row>
    <row r="161" spans="1:65" s="2" customFormat="1" ht="16.5" customHeight="1">
      <c r="A161" s="32"/>
      <c r="B161" s="146"/>
      <c r="C161" s="147" t="s">
        <v>188</v>
      </c>
      <c r="D161" s="147" t="s">
        <v>134</v>
      </c>
      <c r="E161" s="148" t="s">
        <v>189</v>
      </c>
      <c r="F161" s="149" t="s">
        <v>190</v>
      </c>
      <c r="G161" s="150" t="s">
        <v>137</v>
      </c>
      <c r="H161" s="151">
        <v>1</v>
      </c>
      <c r="I161" s="152"/>
      <c r="J161" s="152"/>
      <c r="K161" s="153">
        <f>ROUND(P161*H161,2)</f>
        <v>0</v>
      </c>
      <c r="L161" s="149" t="s">
        <v>1</v>
      </c>
      <c r="M161" s="33"/>
      <c r="N161" s="154" t="s">
        <v>1</v>
      </c>
      <c r="O161" s="155" t="s">
        <v>41</v>
      </c>
      <c r="P161" s="156">
        <f>I161+J161</f>
        <v>0</v>
      </c>
      <c r="Q161" s="156">
        <f>ROUND(I161*H161,2)</f>
        <v>0</v>
      </c>
      <c r="R161" s="156">
        <f>ROUND(J161*H161,2)</f>
        <v>0</v>
      </c>
      <c r="S161" s="58"/>
      <c r="T161" s="157">
        <f>S161*H161</f>
        <v>0</v>
      </c>
      <c r="U161" s="157">
        <v>0</v>
      </c>
      <c r="V161" s="157">
        <f>U161*H161</f>
        <v>0</v>
      </c>
      <c r="W161" s="157">
        <v>0</v>
      </c>
      <c r="X161" s="158">
        <f>W161*H161</f>
        <v>0</v>
      </c>
      <c r="Y161" s="32"/>
      <c r="Z161" s="32"/>
      <c r="AA161" s="32"/>
      <c r="AB161" s="32"/>
      <c r="AC161" s="32"/>
      <c r="AD161" s="32"/>
      <c r="AE161" s="32"/>
      <c r="AR161" s="159" t="s">
        <v>139</v>
      </c>
      <c r="AT161" s="159" t="s">
        <v>134</v>
      </c>
      <c r="AU161" s="159" t="s">
        <v>88</v>
      </c>
      <c r="AY161" s="17" t="s">
        <v>131</v>
      </c>
      <c r="BE161" s="160">
        <f>IF(O161="základní",K161,0)</f>
        <v>0</v>
      </c>
      <c r="BF161" s="160">
        <f>IF(O161="snížená",K161,0)</f>
        <v>0</v>
      </c>
      <c r="BG161" s="160">
        <f>IF(O161="zákl. přenesená",K161,0)</f>
        <v>0</v>
      </c>
      <c r="BH161" s="160">
        <f>IF(O161="sníž. přenesená",K161,0)</f>
        <v>0</v>
      </c>
      <c r="BI161" s="160">
        <f>IF(O161="nulová",K161,0)</f>
        <v>0</v>
      </c>
      <c r="BJ161" s="17" t="s">
        <v>86</v>
      </c>
      <c r="BK161" s="160">
        <f>ROUND(P161*H161,2)</f>
        <v>0</v>
      </c>
      <c r="BL161" s="17" t="s">
        <v>139</v>
      </c>
      <c r="BM161" s="159" t="s">
        <v>191</v>
      </c>
    </row>
    <row r="162" spans="1:65" s="2" customFormat="1">
      <c r="A162" s="32"/>
      <c r="B162" s="33"/>
      <c r="C162" s="32"/>
      <c r="D162" s="161" t="s">
        <v>141</v>
      </c>
      <c r="E162" s="32"/>
      <c r="F162" s="162" t="s">
        <v>190</v>
      </c>
      <c r="G162" s="32"/>
      <c r="H162" s="32"/>
      <c r="I162" s="163"/>
      <c r="J162" s="163"/>
      <c r="K162" s="32"/>
      <c r="L162" s="32"/>
      <c r="M162" s="33"/>
      <c r="N162" s="164"/>
      <c r="O162" s="165"/>
      <c r="P162" s="58"/>
      <c r="Q162" s="58"/>
      <c r="R162" s="58"/>
      <c r="S162" s="58"/>
      <c r="T162" s="58"/>
      <c r="U162" s="58"/>
      <c r="V162" s="58"/>
      <c r="W162" s="58"/>
      <c r="X162" s="59"/>
      <c r="Y162" s="32"/>
      <c r="Z162" s="32"/>
      <c r="AA162" s="32"/>
      <c r="AB162" s="32"/>
      <c r="AC162" s="32"/>
      <c r="AD162" s="32"/>
      <c r="AE162" s="32"/>
      <c r="AT162" s="17" t="s">
        <v>141</v>
      </c>
      <c r="AU162" s="17" t="s">
        <v>88</v>
      </c>
    </row>
    <row r="163" spans="1:65" s="13" customFormat="1">
      <c r="B163" s="166"/>
      <c r="D163" s="161" t="s">
        <v>142</v>
      </c>
      <c r="E163" s="167" t="s">
        <v>1</v>
      </c>
      <c r="F163" s="168" t="s">
        <v>192</v>
      </c>
      <c r="H163" s="167" t="s">
        <v>1</v>
      </c>
      <c r="I163" s="169"/>
      <c r="J163" s="169"/>
      <c r="M163" s="166"/>
      <c r="N163" s="170"/>
      <c r="O163" s="171"/>
      <c r="P163" s="171"/>
      <c r="Q163" s="171"/>
      <c r="R163" s="171"/>
      <c r="S163" s="171"/>
      <c r="T163" s="171"/>
      <c r="U163" s="171"/>
      <c r="V163" s="171"/>
      <c r="W163" s="171"/>
      <c r="X163" s="172"/>
      <c r="AT163" s="167" t="s">
        <v>142</v>
      </c>
      <c r="AU163" s="167" t="s">
        <v>88</v>
      </c>
      <c r="AV163" s="13" t="s">
        <v>86</v>
      </c>
      <c r="AW163" s="13" t="s">
        <v>4</v>
      </c>
      <c r="AX163" s="13" t="s">
        <v>78</v>
      </c>
      <c r="AY163" s="167" t="s">
        <v>131</v>
      </c>
    </row>
    <row r="164" spans="1:65" s="14" customFormat="1">
      <c r="B164" s="173"/>
      <c r="D164" s="161" t="s">
        <v>142</v>
      </c>
      <c r="E164" s="174" t="s">
        <v>1</v>
      </c>
      <c r="F164" s="175" t="s">
        <v>193</v>
      </c>
      <c r="H164" s="176">
        <v>1</v>
      </c>
      <c r="I164" s="177"/>
      <c r="J164" s="177"/>
      <c r="M164" s="173"/>
      <c r="N164" s="178"/>
      <c r="O164" s="179"/>
      <c r="P164" s="179"/>
      <c r="Q164" s="179"/>
      <c r="R164" s="179"/>
      <c r="S164" s="179"/>
      <c r="T164" s="179"/>
      <c r="U164" s="179"/>
      <c r="V164" s="179"/>
      <c r="W164" s="179"/>
      <c r="X164" s="180"/>
      <c r="AT164" s="174" t="s">
        <v>142</v>
      </c>
      <c r="AU164" s="174" t="s">
        <v>88</v>
      </c>
      <c r="AV164" s="14" t="s">
        <v>88</v>
      </c>
      <c r="AW164" s="14" t="s">
        <v>4</v>
      </c>
      <c r="AX164" s="14" t="s">
        <v>86</v>
      </c>
      <c r="AY164" s="174" t="s">
        <v>131</v>
      </c>
    </row>
    <row r="165" spans="1:65" s="13" customFormat="1">
      <c r="B165" s="166"/>
      <c r="D165" s="161" t="s">
        <v>142</v>
      </c>
      <c r="E165" s="167" t="s">
        <v>1</v>
      </c>
      <c r="F165" s="168" t="s">
        <v>194</v>
      </c>
      <c r="H165" s="167" t="s">
        <v>1</v>
      </c>
      <c r="I165" s="169"/>
      <c r="J165" s="169"/>
      <c r="M165" s="166"/>
      <c r="N165" s="170"/>
      <c r="O165" s="171"/>
      <c r="P165" s="171"/>
      <c r="Q165" s="171"/>
      <c r="R165" s="171"/>
      <c r="S165" s="171"/>
      <c r="T165" s="171"/>
      <c r="U165" s="171"/>
      <c r="V165" s="171"/>
      <c r="W165" s="171"/>
      <c r="X165" s="172"/>
      <c r="AT165" s="167" t="s">
        <v>142</v>
      </c>
      <c r="AU165" s="167" t="s">
        <v>88</v>
      </c>
      <c r="AV165" s="13" t="s">
        <v>86</v>
      </c>
      <c r="AW165" s="13" t="s">
        <v>4</v>
      </c>
      <c r="AX165" s="13" t="s">
        <v>78</v>
      </c>
      <c r="AY165" s="167" t="s">
        <v>131</v>
      </c>
    </row>
    <row r="166" spans="1:65" s="2" customFormat="1" ht="16.5" customHeight="1">
      <c r="A166" s="32"/>
      <c r="B166" s="146"/>
      <c r="C166" s="147" t="s">
        <v>195</v>
      </c>
      <c r="D166" s="147" t="s">
        <v>134</v>
      </c>
      <c r="E166" s="148" t="s">
        <v>196</v>
      </c>
      <c r="F166" s="149" t="s">
        <v>197</v>
      </c>
      <c r="G166" s="150" t="s">
        <v>198</v>
      </c>
      <c r="H166" s="151">
        <v>12000</v>
      </c>
      <c r="I166" s="152"/>
      <c r="J166" s="152"/>
      <c r="K166" s="153">
        <f>ROUND(P166*H166,2)</f>
        <v>0</v>
      </c>
      <c r="L166" s="149" t="s">
        <v>1</v>
      </c>
      <c r="M166" s="33"/>
      <c r="N166" s="154" t="s">
        <v>1</v>
      </c>
      <c r="O166" s="155" t="s">
        <v>41</v>
      </c>
      <c r="P166" s="156">
        <f>I166+J166</f>
        <v>0</v>
      </c>
      <c r="Q166" s="156">
        <f>ROUND(I166*H166,2)</f>
        <v>0</v>
      </c>
      <c r="R166" s="156">
        <f>ROUND(J166*H166,2)</f>
        <v>0</v>
      </c>
      <c r="S166" s="58"/>
      <c r="T166" s="157">
        <f>S166*H166</f>
        <v>0</v>
      </c>
      <c r="U166" s="157">
        <v>0</v>
      </c>
      <c r="V166" s="157">
        <f>U166*H166</f>
        <v>0</v>
      </c>
      <c r="W166" s="157">
        <v>0</v>
      </c>
      <c r="X166" s="158">
        <f>W166*H166</f>
        <v>0</v>
      </c>
      <c r="Y166" s="32"/>
      <c r="Z166" s="32"/>
      <c r="AA166" s="32"/>
      <c r="AB166" s="32"/>
      <c r="AC166" s="32"/>
      <c r="AD166" s="32"/>
      <c r="AE166" s="32"/>
      <c r="AR166" s="159" t="s">
        <v>139</v>
      </c>
      <c r="AT166" s="159" t="s">
        <v>134</v>
      </c>
      <c r="AU166" s="159" t="s">
        <v>88</v>
      </c>
      <c r="AY166" s="17" t="s">
        <v>131</v>
      </c>
      <c r="BE166" s="160">
        <f>IF(O166="základní",K166,0)</f>
        <v>0</v>
      </c>
      <c r="BF166" s="160">
        <f>IF(O166="snížená",K166,0)</f>
        <v>0</v>
      </c>
      <c r="BG166" s="160">
        <f>IF(O166="zákl. přenesená",K166,0)</f>
        <v>0</v>
      </c>
      <c r="BH166" s="160">
        <f>IF(O166="sníž. přenesená",K166,0)</f>
        <v>0</v>
      </c>
      <c r="BI166" s="160">
        <f>IF(O166="nulová",K166,0)</f>
        <v>0</v>
      </c>
      <c r="BJ166" s="17" t="s">
        <v>86</v>
      </c>
      <c r="BK166" s="160">
        <f>ROUND(P166*H166,2)</f>
        <v>0</v>
      </c>
      <c r="BL166" s="17" t="s">
        <v>139</v>
      </c>
      <c r="BM166" s="159" t="s">
        <v>199</v>
      </c>
    </row>
    <row r="167" spans="1:65" s="2" customFormat="1">
      <c r="A167" s="32"/>
      <c r="B167" s="33"/>
      <c r="C167" s="32"/>
      <c r="D167" s="161" t="s">
        <v>141</v>
      </c>
      <c r="E167" s="32"/>
      <c r="F167" s="162" t="s">
        <v>197</v>
      </c>
      <c r="G167" s="32"/>
      <c r="H167" s="32"/>
      <c r="I167" s="163"/>
      <c r="J167" s="163"/>
      <c r="K167" s="32"/>
      <c r="L167" s="32"/>
      <c r="M167" s="33"/>
      <c r="N167" s="164"/>
      <c r="O167" s="165"/>
      <c r="P167" s="58"/>
      <c r="Q167" s="58"/>
      <c r="R167" s="58"/>
      <c r="S167" s="58"/>
      <c r="T167" s="58"/>
      <c r="U167" s="58"/>
      <c r="V167" s="58"/>
      <c r="W167" s="58"/>
      <c r="X167" s="59"/>
      <c r="Y167" s="32"/>
      <c r="Z167" s="32"/>
      <c r="AA167" s="32"/>
      <c r="AB167" s="32"/>
      <c r="AC167" s="32"/>
      <c r="AD167" s="32"/>
      <c r="AE167" s="32"/>
      <c r="AT167" s="17" t="s">
        <v>141</v>
      </c>
      <c r="AU167" s="17" t="s">
        <v>88</v>
      </c>
    </row>
    <row r="168" spans="1:65" s="2" customFormat="1" ht="16.5" customHeight="1">
      <c r="A168" s="32"/>
      <c r="B168" s="146"/>
      <c r="C168" s="147" t="s">
        <v>200</v>
      </c>
      <c r="D168" s="147" t="s">
        <v>134</v>
      </c>
      <c r="E168" s="148" t="s">
        <v>201</v>
      </c>
      <c r="F168" s="149" t="s">
        <v>202</v>
      </c>
      <c r="G168" s="150" t="s">
        <v>137</v>
      </c>
      <c r="H168" s="151">
        <v>1</v>
      </c>
      <c r="I168" s="152"/>
      <c r="J168" s="152"/>
      <c r="K168" s="153">
        <f>ROUND(P168*H168,2)</f>
        <v>0</v>
      </c>
      <c r="L168" s="149" t="s">
        <v>1</v>
      </c>
      <c r="M168" s="33"/>
      <c r="N168" s="154" t="s">
        <v>1</v>
      </c>
      <c r="O168" s="155" t="s">
        <v>41</v>
      </c>
      <c r="P168" s="156">
        <f>I168+J168</f>
        <v>0</v>
      </c>
      <c r="Q168" s="156">
        <f>ROUND(I168*H168,2)</f>
        <v>0</v>
      </c>
      <c r="R168" s="156">
        <f>ROUND(J168*H168,2)</f>
        <v>0</v>
      </c>
      <c r="S168" s="58"/>
      <c r="T168" s="157">
        <f>S168*H168</f>
        <v>0</v>
      </c>
      <c r="U168" s="157">
        <v>0</v>
      </c>
      <c r="V168" s="157">
        <f>U168*H168</f>
        <v>0</v>
      </c>
      <c r="W168" s="157">
        <v>0</v>
      </c>
      <c r="X168" s="158">
        <f>W168*H168</f>
        <v>0</v>
      </c>
      <c r="Y168" s="32"/>
      <c r="Z168" s="32"/>
      <c r="AA168" s="32"/>
      <c r="AB168" s="32"/>
      <c r="AC168" s="32"/>
      <c r="AD168" s="32"/>
      <c r="AE168" s="32"/>
      <c r="AR168" s="159" t="s">
        <v>139</v>
      </c>
      <c r="AT168" s="159" t="s">
        <v>134</v>
      </c>
      <c r="AU168" s="159" t="s">
        <v>88</v>
      </c>
      <c r="AY168" s="17" t="s">
        <v>131</v>
      </c>
      <c r="BE168" s="160">
        <f>IF(O168="základní",K168,0)</f>
        <v>0</v>
      </c>
      <c r="BF168" s="160">
        <f>IF(O168="snížená",K168,0)</f>
        <v>0</v>
      </c>
      <c r="BG168" s="160">
        <f>IF(O168="zákl. přenesená",K168,0)</f>
        <v>0</v>
      </c>
      <c r="BH168" s="160">
        <f>IF(O168="sníž. přenesená",K168,0)</f>
        <v>0</v>
      </c>
      <c r="BI168" s="160">
        <f>IF(O168="nulová",K168,0)</f>
        <v>0</v>
      </c>
      <c r="BJ168" s="17" t="s">
        <v>86</v>
      </c>
      <c r="BK168" s="160">
        <f>ROUND(P168*H168,2)</f>
        <v>0</v>
      </c>
      <c r="BL168" s="17" t="s">
        <v>139</v>
      </c>
      <c r="BM168" s="159" t="s">
        <v>203</v>
      </c>
    </row>
    <row r="169" spans="1:65" s="2" customFormat="1">
      <c r="A169" s="32"/>
      <c r="B169" s="33"/>
      <c r="C169" s="32"/>
      <c r="D169" s="161" t="s">
        <v>141</v>
      </c>
      <c r="E169" s="32"/>
      <c r="F169" s="162" t="s">
        <v>202</v>
      </c>
      <c r="G169" s="32"/>
      <c r="H169" s="32"/>
      <c r="I169" s="163"/>
      <c r="J169" s="163"/>
      <c r="K169" s="32"/>
      <c r="L169" s="32"/>
      <c r="M169" s="33"/>
      <c r="N169" s="164"/>
      <c r="O169" s="165"/>
      <c r="P169" s="58"/>
      <c r="Q169" s="58"/>
      <c r="R169" s="58"/>
      <c r="S169" s="58"/>
      <c r="T169" s="58"/>
      <c r="U169" s="58"/>
      <c r="V169" s="58"/>
      <c r="W169" s="58"/>
      <c r="X169" s="59"/>
      <c r="Y169" s="32"/>
      <c r="Z169" s="32"/>
      <c r="AA169" s="32"/>
      <c r="AB169" s="32"/>
      <c r="AC169" s="32"/>
      <c r="AD169" s="32"/>
      <c r="AE169" s="32"/>
      <c r="AT169" s="17" t="s">
        <v>141</v>
      </c>
      <c r="AU169" s="17" t="s">
        <v>88</v>
      </c>
    </row>
    <row r="170" spans="1:65" s="13" customFormat="1">
      <c r="B170" s="166"/>
      <c r="D170" s="161" t="s">
        <v>142</v>
      </c>
      <c r="E170" s="167" t="s">
        <v>1</v>
      </c>
      <c r="F170" s="168" t="s">
        <v>204</v>
      </c>
      <c r="H170" s="167" t="s">
        <v>1</v>
      </c>
      <c r="I170" s="169"/>
      <c r="J170" s="169"/>
      <c r="M170" s="166"/>
      <c r="N170" s="170"/>
      <c r="O170" s="171"/>
      <c r="P170" s="171"/>
      <c r="Q170" s="171"/>
      <c r="R170" s="171"/>
      <c r="S170" s="171"/>
      <c r="T170" s="171"/>
      <c r="U170" s="171"/>
      <c r="V170" s="171"/>
      <c r="W170" s="171"/>
      <c r="X170" s="172"/>
      <c r="AT170" s="167" t="s">
        <v>142</v>
      </c>
      <c r="AU170" s="167" t="s">
        <v>88</v>
      </c>
      <c r="AV170" s="13" t="s">
        <v>86</v>
      </c>
      <c r="AW170" s="13" t="s">
        <v>4</v>
      </c>
      <c r="AX170" s="13" t="s">
        <v>78</v>
      </c>
      <c r="AY170" s="167" t="s">
        <v>131</v>
      </c>
    </row>
    <row r="171" spans="1:65" s="14" customFormat="1">
      <c r="B171" s="173"/>
      <c r="D171" s="161" t="s">
        <v>142</v>
      </c>
      <c r="E171" s="174" t="s">
        <v>1</v>
      </c>
      <c r="F171" s="175" t="s">
        <v>205</v>
      </c>
      <c r="H171" s="176">
        <v>1</v>
      </c>
      <c r="I171" s="177"/>
      <c r="J171" s="177"/>
      <c r="M171" s="173"/>
      <c r="N171" s="178"/>
      <c r="O171" s="179"/>
      <c r="P171" s="179"/>
      <c r="Q171" s="179"/>
      <c r="R171" s="179"/>
      <c r="S171" s="179"/>
      <c r="T171" s="179"/>
      <c r="U171" s="179"/>
      <c r="V171" s="179"/>
      <c r="W171" s="179"/>
      <c r="X171" s="180"/>
      <c r="AT171" s="174" t="s">
        <v>142</v>
      </c>
      <c r="AU171" s="174" t="s">
        <v>88</v>
      </c>
      <c r="AV171" s="14" t="s">
        <v>88</v>
      </c>
      <c r="AW171" s="14" t="s">
        <v>4</v>
      </c>
      <c r="AX171" s="14" t="s">
        <v>86</v>
      </c>
      <c r="AY171" s="174" t="s">
        <v>131</v>
      </c>
    </row>
    <row r="172" spans="1:65" s="2" customFormat="1" ht="16.5" customHeight="1">
      <c r="A172" s="32"/>
      <c r="B172" s="146"/>
      <c r="C172" s="147" t="s">
        <v>206</v>
      </c>
      <c r="D172" s="147" t="s">
        <v>134</v>
      </c>
      <c r="E172" s="148" t="s">
        <v>207</v>
      </c>
      <c r="F172" s="149" t="s">
        <v>208</v>
      </c>
      <c r="G172" s="150" t="s">
        <v>198</v>
      </c>
      <c r="H172" s="151">
        <v>10000</v>
      </c>
      <c r="I172" s="152"/>
      <c r="J172" s="152"/>
      <c r="K172" s="153">
        <f>ROUND(P172*H172,2)</f>
        <v>0</v>
      </c>
      <c r="L172" s="149" t="s">
        <v>1</v>
      </c>
      <c r="M172" s="33"/>
      <c r="N172" s="154" t="s">
        <v>1</v>
      </c>
      <c r="O172" s="155" t="s">
        <v>41</v>
      </c>
      <c r="P172" s="156">
        <f>I172+J172</f>
        <v>0</v>
      </c>
      <c r="Q172" s="156">
        <f>ROUND(I172*H172,2)</f>
        <v>0</v>
      </c>
      <c r="R172" s="156">
        <f>ROUND(J172*H172,2)</f>
        <v>0</v>
      </c>
      <c r="S172" s="58"/>
      <c r="T172" s="157">
        <f>S172*H172</f>
        <v>0</v>
      </c>
      <c r="U172" s="157">
        <v>0</v>
      </c>
      <c r="V172" s="157">
        <f>U172*H172</f>
        <v>0</v>
      </c>
      <c r="W172" s="157">
        <v>0</v>
      </c>
      <c r="X172" s="158">
        <f>W172*H172</f>
        <v>0</v>
      </c>
      <c r="Y172" s="32"/>
      <c r="Z172" s="32"/>
      <c r="AA172" s="32"/>
      <c r="AB172" s="32"/>
      <c r="AC172" s="32"/>
      <c r="AD172" s="32"/>
      <c r="AE172" s="32"/>
      <c r="AR172" s="159" t="s">
        <v>139</v>
      </c>
      <c r="AT172" s="159" t="s">
        <v>134</v>
      </c>
      <c r="AU172" s="159" t="s">
        <v>88</v>
      </c>
      <c r="AY172" s="17" t="s">
        <v>131</v>
      </c>
      <c r="BE172" s="160">
        <f>IF(O172="základní",K172,0)</f>
        <v>0</v>
      </c>
      <c r="BF172" s="160">
        <f>IF(O172="snížená",K172,0)</f>
        <v>0</v>
      </c>
      <c r="BG172" s="160">
        <f>IF(O172="zákl. přenesená",K172,0)</f>
        <v>0</v>
      </c>
      <c r="BH172" s="160">
        <f>IF(O172="sníž. přenesená",K172,0)</f>
        <v>0</v>
      </c>
      <c r="BI172" s="160">
        <f>IF(O172="nulová",K172,0)</f>
        <v>0</v>
      </c>
      <c r="BJ172" s="17" t="s">
        <v>86</v>
      </c>
      <c r="BK172" s="160">
        <f>ROUND(P172*H172,2)</f>
        <v>0</v>
      </c>
      <c r="BL172" s="17" t="s">
        <v>139</v>
      </c>
      <c r="BM172" s="159" t="s">
        <v>209</v>
      </c>
    </row>
    <row r="173" spans="1:65" s="2" customFormat="1">
      <c r="A173" s="32"/>
      <c r="B173" s="33"/>
      <c r="C173" s="32"/>
      <c r="D173" s="161" t="s">
        <v>141</v>
      </c>
      <c r="E173" s="32"/>
      <c r="F173" s="162" t="s">
        <v>208</v>
      </c>
      <c r="G173" s="32"/>
      <c r="H173" s="32"/>
      <c r="I173" s="163"/>
      <c r="J173" s="163"/>
      <c r="K173" s="32"/>
      <c r="L173" s="32"/>
      <c r="M173" s="33"/>
      <c r="N173" s="164"/>
      <c r="O173" s="165"/>
      <c r="P173" s="58"/>
      <c r="Q173" s="58"/>
      <c r="R173" s="58"/>
      <c r="S173" s="58"/>
      <c r="T173" s="58"/>
      <c r="U173" s="58"/>
      <c r="V173" s="58"/>
      <c r="W173" s="58"/>
      <c r="X173" s="59"/>
      <c r="Y173" s="32"/>
      <c r="Z173" s="32"/>
      <c r="AA173" s="32"/>
      <c r="AB173" s="32"/>
      <c r="AC173" s="32"/>
      <c r="AD173" s="32"/>
      <c r="AE173" s="32"/>
      <c r="AT173" s="17" t="s">
        <v>141</v>
      </c>
      <c r="AU173" s="17" t="s">
        <v>88</v>
      </c>
    </row>
    <row r="174" spans="1:65" s="12" customFormat="1" ht="22.9" customHeight="1">
      <c r="B174" s="132"/>
      <c r="D174" s="133" t="s">
        <v>77</v>
      </c>
      <c r="E174" s="144" t="s">
        <v>210</v>
      </c>
      <c r="F174" s="144" t="s">
        <v>211</v>
      </c>
      <c r="I174" s="135"/>
      <c r="J174" s="135"/>
      <c r="K174" s="145">
        <f>BK174</f>
        <v>0</v>
      </c>
      <c r="M174" s="132"/>
      <c r="N174" s="137"/>
      <c r="O174" s="138"/>
      <c r="P174" s="138"/>
      <c r="Q174" s="139">
        <f>SUM(Q175:Q177)</f>
        <v>0</v>
      </c>
      <c r="R174" s="139">
        <f>SUM(R175:R177)</f>
        <v>0</v>
      </c>
      <c r="S174" s="138"/>
      <c r="T174" s="140">
        <f>SUM(T175:T177)</f>
        <v>0</v>
      </c>
      <c r="U174" s="138"/>
      <c r="V174" s="140">
        <f>SUM(V175:V177)</f>
        <v>0</v>
      </c>
      <c r="W174" s="138"/>
      <c r="X174" s="141">
        <f>SUM(X175:X177)</f>
        <v>0</v>
      </c>
      <c r="AR174" s="133" t="s">
        <v>130</v>
      </c>
      <c r="AT174" s="142" t="s">
        <v>77</v>
      </c>
      <c r="AU174" s="142" t="s">
        <v>86</v>
      </c>
      <c r="AY174" s="133" t="s">
        <v>131</v>
      </c>
      <c r="BK174" s="143">
        <f>SUM(BK175:BK177)</f>
        <v>0</v>
      </c>
    </row>
    <row r="175" spans="1:65" s="2" customFormat="1" ht="24.2" customHeight="1">
      <c r="A175" s="32"/>
      <c r="B175" s="146"/>
      <c r="C175" s="147" t="s">
        <v>212</v>
      </c>
      <c r="D175" s="147" t="s">
        <v>134</v>
      </c>
      <c r="E175" s="148" t="s">
        <v>213</v>
      </c>
      <c r="F175" s="149" t="s">
        <v>214</v>
      </c>
      <c r="G175" s="150" t="s">
        <v>137</v>
      </c>
      <c r="H175" s="151">
        <v>1</v>
      </c>
      <c r="I175" s="152"/>
      <c r="J175" s="152"/>
      <c r="K175" s="153">
        <f>ROUND(P175*H175,2)</f>
        <v>0</v>
      </c>
      <c r="L175" s="149" t="s">
        <v>138</v>
      </c>
      <c r="M175" s="33"/>
      <c r="N175" s="154" t="s">
        <v>1</v>
      </c>
      <c r="O175" s="155" t="s">
        <v>41</v>
      </c>
      <c r="P175" s="156">
        <f>I175+J175</f>
        <v>0</v>
      </c>
      <c r="Q175" s="156">
        <f>ROUND(I175*H175,2)</f>
        <v>0</v>
      </c>
      <c r="R175" s="156">
        <f>ROUND(J175*H175,2)</f>
        <v>0</v>
      </c>
      <c r="S175" s="58"/>
      <c r="T175" s="157">
        <f>S175*H175</f>
        <v>0</v>
      </c>
      <c r="U175" s="157">
        <v>0</v>
      </c>
      <c r="V175" s="157">
        <f>U175*H175</f>
        <v>0</v>
      </c>
      <c r="W175" s="157">
        <v>0</v>
      </c>
      <c r="X175" s="158">
        <f>W175*H175</f>
        <v>0</v>
      </c>
      <c r="Y175" s="32"/>
      <c r="Z175" s="32"/>
      <c r="AA175" s="32"/>
      <c r="AB175" s="32"/>
      <c r="AC175" s="32"/>
      <c r="AD175" s="32"/>
      <c r="AE175" s="32"/>
      <c r="AR175" s="159" t="s">
        <v>139</v>
      </c>
      <c r="AT175" s="159" t="s">
        <v>134</v>
      </c>
      <c r="AU175" s="159" t="s">
        <v>88</v>
      </c>
      <c r="AY175" s="17" t="s">
        <v>131</v>
      </c>
      <c r="BE175" s="160">
        <f>IF(O175="základní",K175,0)</f>
        <v>0</v>
      </c>
      <c r="BF175" s="160">
        <f>IF(O175="snížená",K175,0)</f>
        <v>0</v>
      </c>
      <c r="BG175" s="160">
        <f>IF(O175="zákl. přenesená",K175,0)</f>
        <v>0</v>
      </c>
      <c r="BH175" s="160">
        <f>IF(O175="sníž. přenesená",K175,0)</f>
        <v>0</v>
      </c>
      <c r="BI175" s="160">
        <f>IF(O175="nulová",K175,0)</f>
        <v>0</v>
      </c>
      <c r="BJ175" s="17" t="s">
        <v>86</v>
      </c>
      <c r="BK175" s="160">
        <f>ROUND(P175*H175,2)</f>
        <v>0</v>
      </c>
      <c r="BL175" s="17" t="s">
        <v>139</v>
      </c>
      <c r="BM175" s="159" t="s">
        <v>215</v>
      </c>
    </row>
    <row r="176" spans="1:65" s="2" customFormat="1">
      <c r="A176" s="32"/>
      <c r="B176" s="33"/>
      <c r="C176" s="32"/>
      <c r="D176" s="161" t="s">
        <v>141</v>
      </c>
      <c r="E176" s="32"/>
      <c r="F176" s="162" t="s">
        <v>214</v>
      </c>
      <c r="G176" s="32"/>
      <c r="H176" s="32"/>
      <c r="I176" s="163"/>
      <c r="J176" s="163"/>
      <c r="K176" s="32"/>
      <c r="L176" s="32"/>
      <c r="M176" s="33"/>
      <c r="N176" s="164"/>
      <c r="O176" s="165"/>
      <c r="P176" s="58"/>
      <c r="Q176" s="58"/>
      <c r="R176" s="58"/>
      <c r="S176" s="58"/>
      <c r="T176" s="58"/>
      <c r="U176" s="58"/>
      <c r="V176" s="58"/>
      <c r="W176" s="58"/>
      <c r="X176" s="59"/>
      <c r="Y176" s="32"/>
      <c r="Z176" s="32"/>
      <c r="AA176" s="32"/>
      <c r="AB176" s="32"/>
      <c r="AC176" s="32"/>
      <c r="AD176" s="32"/>
      <c r="AE176" s="32"/>
      <c r="AT176" s="17" t="s">
        <v>141</v>
      </c>
      <c r="AU176" s="17" t="s">
        <v>88</v>
      </c>
    </row>
    <row r="177" spans="1:65" s="14" customFormat="1">
      <c r="B177" s="173"/>
      <c r="D177" s="161" t="s">
        <v>142</v>
      </c>
      <c r="E177" s="174" t="s">
        <v>1</v>
      </c>
      <c r="F177" s="175" t="s">
        <v>216</v>
      </c>
      <c r="H177" s="176">
        <v>1</v>
      </c>
      <c r="I177" s="177"/>
      <c r="J177" s="177"/>
      <c r="M177" s="173"/>
      <c r="N177" s="178"/>
      <c r="O177" s="179"/>
      <c r="P177" s="179"/>
      <c r="Q177" s="179"/>
      <c r="R177" s="179"/>
      <c r="S177" s="179"/>
      <c r="T177" s="179"/>
      <c r="U177" s="179"/>
      <c r="V177" s="179"/>
      <c r="W177" s="179"/>
      <c r="X177" s="180"/>
      <c r="AT177" s="174" t="s">
        <v>142</v>
      </c>
      <c r="AU177" s="174" t="s">
        <v>88</v>
      </c>
      <c r="AV177" s="14" t="s">
        <v>88</v>
      </c>
      <c r="AW177" s="14" t="s">
        <v>4</v>
      </c>
      <c r="AX177" s="14" t="s">
        <v>86</v>
      </c>
      <c r="AY177" s="174" t="s">
        <v>131</v>
      </c>
    </row>
    <row r="178" spans="1:65" s="12" customFormat="1" ht="22.9" customHeight="1">
      <c r="B178" s="132"/>
      <c r="D178" s="133" t="s">
        <v>77</v>
      </c>
      <c r="E178" s="144" t="s">
        <v>217</v>
      </c>
      <c r="F178" s="144" t="s">
        <v>218</v>
      </c>
      <c r="I178" s="135"/>
      <c r="J178" s="135"/>
      <c r="K178" s="145">
        <f>BK178</f>
        <v>0</v>
      </c>
      <c r="M178" s="132"/>
      <c r="N178" s="137"/>
      <c r="O178" s="138"/>
      <c r="P178" s="138"/>
      <c r="Q178" s="139">
        <f>SUM(Q179:Q181)</f>
        <v>0</v>
      </c>
      <c r="R178" s="139">
        <f>SUM(R179:R181)</f>
        <v>0</v>
      </c>
      <c r="S178" s="138"/>
      <c r="T178" s="140">
        <f>SUM(T179:T181)</f>
        <v>0</v>
      </c>
      <c r="U178" s="138"/>
      <c r="V178" s="140">
        <f>SUM(V179:V181)</f>
        <v>0</v>
      </c>
      <c r="W178" s="138"/>
      <c r="X178" s="141">
        <f>SUM(X179:X181)</f>
        <v>0</v>
      </c>
      <c r="AR178" s="133" t="s">
        <v>130</v>
      </c>
      <c r="AT178" s="142" t="s">
        <v>77</v>
      </c>
      <c r="AU178" s="142" t="s">
        <v>86</v>
      </c>
      <c r="AY178" s="133" t="s">
        <v>131</v>
      </c>
      <c r="BK178" s="143">
        <f>SUM(BK179:BK181)</f>
        <v>0</v>
      </c>
    </row>
    <row r="179" spans="1:65" s="2" customFormat="1" ht="16.5" customHeight="1">
      <c r="A179" s="32"/>
      <c r="B179" s="146"/>
      <c r="C179" s="147" t="s">
        <v>219</v>
      </c>
      <c r="D179" s="147" t="s">
        <v>134</v>
      </c>
      <c r="E179" s="148" t="s">
        <v>220</v>
      </c>
      <c r="F179" s="149" t="s">
        <v>221</v>
      </c>
      <c r="G179" s="150" t="s">
        <v>137</v>
      </c>
      <c r="H179" s="151">
        <v>1</v>
      </c>
      <c r="I179" s="152"/>
      <c r="J179" s="152"/>
      <c r="K179" s="153">
        <f>ROUND(P179*H179,2)</f>
        <v>0</v>
      </c>
      <c r="L179" s="149" t="s">
        <v>1</v>
      </c>
      <c r="M179" s="33"/>
      <c r="N179" s="154" t="s">
        <v>1</v>
      </c>
      <c r="O179" s="155" t="s">
        <v>41</v>
      </c>
      <c r="P179" s="156">
        <f>I179+J179</f>
        <v>0</v>
      </c>
      <c r="Q179" s="156">
        <f>ROUND(I179*H179,2)</f>
        <v>0</v>
      </c>
      <c r="R179" s="156">
        <f>ROUND(J179*H179,2)</f>
        <v>0</v>
      </c>
      <c r="S179" s="58"/>
      <c r="T179" s="157">
        <f>S179*H179</f>
        <v>0</v>
      </c>
      <c r="U179" s="157">
        <v>0</v>
      </c>
      <c r="V179" s="157">
        <f>U179*H179</f>
        <v>0</v>
      </c>
      <c r="W179" s="157">
        <v>0</v>
      </c>
      <c r="X179" s="158">
        <f>W179*H179</f>
        <v>0</v>
      </c>
      <c r="Y179" s="32"/>
      <c r="Z179" s="32"/>
      <c r="AA179" s="32"/>
      <c r="AB179" s="32"/>
      <c r="AC179" s="32"/>
      <c r="AD179" s="32"/>
      <c r="AE179" s="32"/>
      <c r="AR179" s="159" t="s">
        <v>139</v>
      </c>
      <c r="AT179" s="159" t="s">
        <v>134</v>
      </c>
      <c r="AU179" s="159" t="s">
        <v>88</v>
      </c>
      <c r="AY179" s="17" t="s">
        <v>131</v>
      </c>
      <c r="BE179" s="160">
        <f>IF(O179="základní",K179,0)</f>
        <v>0</v>
      </c>
      <c r="BF179" s="160">
        <f>IF(O179="snížená",K179,0)</f>
        <v>0</v>
      </c>
      <c r="BG179" s="160">
        <f>IF(O179="zákl. přenesená",K179,0)</f>
        <v>0</v>
      </c>
      <c r="BH179" s="160">
        <f>IF(O179="sníž. přenesená",K179,0)</f>
        <v>0</v>
      </c>
      <c r="BI179" s="160">
        <f>IF(O179="nulová",K179,0)</f>
        <v>0</v>
      </c>
      <c r="BJ179" s="17" t="s">
        <v>86</v>
      </c>
      <c r="BK179" s="160">
        <f>ROUND(P179*H179,2)</f>
        <v>0</v>
      </c>
      <c r="BL179" s="17" t="s">
        <v>139</v>
      </c>
      <c r="BM179" s="159" t="s">
        <v>222</v>
      </c>
    </row>
    <row r="180" spans="1:65" s="2" customFormat="1">
      <c r="A180" s="32"/>
      <c r="B180" s="33"/>
      <c r="C180" s="32"/>
      <c r="D180" s="161" t="s">
        <v>141</v>
      </c>
      <c r="E180" s="32"/>
      <c r="F180" s="162" t="s">
        <v>221</v>
      </c>
      <c r="G180" s="32"/>
      <c r="H180" s="32"/>
      <c r="I180" s="163"/>
      <c r="J180" s="163"/>
      <c r="K180" s="32"/>
      <c r="L180" s="32"/>
      <c r="M180" s="33"/>
      <c r="N180" s="164"/>
      <c r="O180" s="165"/>
      <c r="P180" s="58"/>
      <c r="Q180" s="58"/>
      <c r="R180" s="58"/>
      <c r="S180" s="58"/>
      <c r="T180" s="58"/>
      <c r="U180" s="58"/>
      <c r="V180" s="58"/>
      <c r="W180" s="58"/>
      <c r="X180" s="59"/>
      <c r="Y180" s="32"/>
      <c r="Z180" s="32"/>
      <c r="AA180" s="32"/>
      <c r="AB180" s="32"/>
      <c r="AC180" s="32"/>
      <c r="AD180" s="32"/>
      <c r="AE180" s="32"/>
      <c r="AT180" s="17" t="s">
        <v>141</v>
      </c>
      <c r="AU180" s="17" t="s">
        <v>88</v>
      </c>
    </row>
    <row r="181" spans="1:65" s="14" customFormat="1">
      <c r="B181" s="173"/>
      <c r="D181" s="161" t="s">
        <v>142</v>
      </c>
      <c r="E181" s="174" t="s">
        <v>1</v>
      </c>
      <c r="F181" s="175" t="s">
        <v>179</v>
      </c>
      <c r="H181" s="176">
        <v>1</v>
      </c>
      <c r="I181" s="177"/>
      <c r="J181" s="177"/>
      <c r="M181" s="173"/>
      <c r="N181" s="181"/>
      <c r="O181" s="182"/>
      <c r="P181" s="182"/>
      <c r="Q181" s="182"/>
      <c r="R181" s="182"/>
      <c r="S181" s="182"/>
      <c r="T181" s="182"/>
      <c r="U181" s="182"/>
      <c r="V181" s="182"/>
      <c r="W181" s="182"/>
      <c r="X181" s="183"/>
      <c r="AT181" s="174" t="s">
        <v>142</v>
      </c>
      <c r="AU181" s="174" t="s">
        <v>88</v>
      </c>
      <c r="AV181" s="14" t="s">
        <v>88</v>
      </c>
      <c r="AW181" s="14" t="s">
        <v>4</v>
      </c>
      <c r="AX181" s="14" t="s">
        <v>86</v>
      </c>
      <c r="AY181" s="174" t="s">
        <v>131</v>
      </c>
    </row>
    <row r="182" spans="1:65" s="2" customFormat="1" ht="6.95" customHeight="1">
      <c r="A182" s="32"/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33"/>
      <c r="N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</sheetData>
  <autoFilter ref="C121:L181"/>
  <mergeCells count="9">
    <mergeCell ref="E87:H87"/>
    <mergeCell ref="E112:H112"/>
    <mergeCell ref="E114:H114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91"/>
  <sheetViews>
    <sheetView showGridLines="0" tabSelected="1" topLeftCell="A448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02" t="s">
        <v>6</v>
      </c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T2" s="17" t="s">
        <v>91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88</v>
      </c>
    </row>
    <row r="4" spans="1:46" s="1" customFormat="1" ht="24.95" customHeight="1">
      <c r="B4" s="20"/>
      <c r="D4" s="21" t="s">
        <v>93</v>
      </c>
      <c r="M4" s="20"/>
      <c r="N4" s="94" t="s">
        <v>11</v>
      </c>
      <c r="AT4" s="17" t="s">
        <v>3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27" t="s">
        <v>17</v>
      </c>
      <c r="M6" s="20"/>
    </row>
    <row r="7" spans="1:46" s="1" customFormat="1" ht="16.5" customHeight="1">
      <c r="B7" s="20"/>
      <c r="E7" s="242" t="str">
        <f>'Rekapitulace stavby'!K6</f>
        <v>Chodník podél silnice II/152 - Nová Bystřice</v>
      </c>
      <c r="F7" s="243"/>
      <c r="G7" s="243"/>
      <c r="H7" s="243"/>
      <c r="M7" s="20"/>
    </row>
    <row r="8" spans="1:46" s="2" customFormat="1" ht="12" customHeight="1">
      <c r="A8" s="32"/>
      <c r="B8" s="33"/>
      <c r="C8" s="32"/>
      <c r="D8" s="27" t="s">
        <v>94</v>
      </c>
      <c r="E8" s="32"/>
      <c r="F8" s="32"/>
      <c r="G8" s="32"/>
      <c r="H8" s="32"/>
      <c r="I8" s="32"/>
      <c r="J8" s="32"/>
      <c r="K8" s="32"/>
      <c r="L8" s="32"/>
      <c r="M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4" t="s">
        <v>223</v>
      </c>
      <c r="F9" s="241"/>
      <c r="G9" s="241"/>
      <c r="H9" s="241"/>
      <c r="I9" s="32"/>
      <c r="J9" s="32"/>
      <c r="K9" s="32"/>
      <c r="L9" s="32"/>
      <c r="M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92</v>
      </c>
      <c r="G11" s="32"/>
      <c r="H11" s="32"/>
      <c r="I11" s="27" t="s">
        <v>19</v>
      </c>
      <c r="J11" s="25" t="s">
        <v>1</v>
      </c>
      <c r="K11" s="32"/>
      <c r="L11" s="32"/>
      <c r="M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6. 3. 2025</v>
      </c>
      <c r="K12" s="32"/>
      <c r="L12" s="32"/>
      <c r="M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">
        <v>1</v>
      </c>
      <c r="K14" s="32"/>
      <c r="L14" s="32"/>
      <c r="M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26</v>
      </c>
      <c r="F15" s="32"/>
      <c r="G15" s="32"/>
      <c r="H15" s="32"/>
      <c r="I15" s="27" t="s">
        <v>27</v>
      </c>
      <c r="J15" s="25" t="s">
        <v>1</v>
      </c>
      <c r="K15" s="32"/>
      <c r="L15" s="32"/>
      <c r="M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28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32"/>
      <c r="M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4" t="str">
        <f>'Rekapitulace stavby'!E14</f>
        <v>Vyplň údaj</v>
      </c>
      <c r="F18" s="233"/>
      <c r="G18" s="233"/>
      <c r="H18" s="233"/>
      <c r="I18" s="27" t="s">
        <v>27</v>
      </c>
      <c r="J18" s="28" t="str">
        <f>'Rekapitulace stavby'!AN14</f>
        <v>Vyplň údaj</v>
      </c>
      <c r="K18" s="32"/>
      <c r="L18" s="32"/>
      <c r="M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30</v>
      </c>
      <c r="E20" s="32"/>
      <c r="F20" s="32"/>
      <c r="G20" s="32"/>
      <c r="H20" s="32"/>
      <c r="I20" s="27" t="s">
        <v>25</v>
      </c>
      <c r="J20" s="25" t="s">
        <v>1</v>
      </c>
      <c r="K20" s="32"/>
      <c r="L20" s="32"/>
      <c r="M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27</v>
      </c>
      <c r="J21" s="25" t="s">
        <v>1</v>
      </c>
      <c r="K21" s="32"/>
      <c r="L21" s="32"/>
      <c r="M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33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32"/>
      <c r="M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27</v>
      </c>
      <c r="J24" s="25" t="str">
        <f>IF('Rekapitulace stavby'!AN20="","",'Rekapitulace stavby'!AN20)</f>
        <v/>
      </c>
      <c r="K24" s="32"/>
      <c r="L24" s="32"/>
      <c r="M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35</v>
      </c>
      <c r="E26" s="32"/>
      <c r="F26" s="32"/>
      <c r="G26" s="32"/>
      <c r="H26" s="32"/>
      <c r="I26" s="32"/>
      <c r="J26" s="32"/>
      <c r="K26" s="32"/>
      <c r="L26" s="32"/>
      <c r="M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5"/>
      <c r="B27" s="96"/>
      <c r="C27" s="95"/>
      <c r="D27" s="95"/>
      <c r="E27" s="237" t="s">
        <v>1</v>
      </c>
      <c r="F27" s="237"/>
      <c r="G27" s="237"/>
      <c r="H27" s="237"/>
      <c r="I27" s="95"/>
      <c r="J27" s="95"/>
      <c r="K27" s="95"/>
      <c r="L27" s="95"/>
      <c r="M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66"/>
      <c r="M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.75">
      <c r="A30" s="32"/>
      <c r="B30" s="33"/>
      <c r="C30" s="32"/>
      <c r="D30" s="32"/>
      <c r="E30" s="27" t="s">
        <v>96</v>
      </c>
      <c r="F30" s="32"/>
      <c r="G30" s="32"/>
      <c r="H30" s="32"/>
      <c r="I30" s="32"/>
      <c r="J30" s="32"/>
      <c r="K30" s="98">
        <f>I96</f>
        <v>0</v>
      </c>
      <c r="L30" s="32"/>
      <c r="M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2.75">
      <c r="A31" s="32"/>
      <c r="B31" s="33"/>
      <c r="C31" s="32"/>
      <c r="D31" s="32"/>
      <c r="E31" s="27" t="s">
        <v>97</v>
      </c>
      <c r="F31" s="32"/>
      <c r="G31" s="32"/>
      <c r="H31" s="32"/>
      <c r="I31" s="32"/>
      <c r="J31" s="32"/>
      <c r="K31" s="98">
        <f>J96</f>
        <v>0</v>
      </c>
      <c r="L31" s="32"/>
      <c r="M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99" t="s">
        <v>36</v>
      </c>
      <c r="E32" s="32"/>
      <c r="F32" s="32"/>
      <c r="G32" s="32"/>
      <c r="H32" s="32"/>
      <c r="I32" s="32"/>
      <c r="J32" s="32"/>
      <c r="K32" s="71">
        <f>ROUND(K126, 2)</f>
        <v>0</v>
      </c>
      <c r="L32" s="32"/>
      <c r="M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66"/>
      <c r="M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2"/>
      <c r="K34" s="36" t="s">
        <v>39</v>
      </c>
      <c r="L34" s="32"/>
      <c r="M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0" t="s">
        <v>40</v>
      </c>
      <c r="E35" s="27" t="s">
        <v>41</v>
      </c>
      <c r="F35" s="98">
        <f>ROUND((SUM(BE126:BE590)),  2)</f>
        <v>0</v>
      </c>
      <c r="G35" s="32"/>
      <c r="H35" s="32"/>
      <c r="I35" s="101">
        <v>0.21</v>
      </c>
      <c r="J35" s="32"/>
      <c r="K35" s="98">
        <f>ROUND(((SUM(BE126:BE590))*I35),  2)</f>
        <v>0</v>
      </c>
      <c r="L35" s="32"/>
      <c r="M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42</v>
      </c>
      <c r="F36" s="98">
        <f>ROUND((SUM(BF126:BF590)),  2)</f>
        <v>0</v>
      </c>
      <c r="G36" s="32"/>
      <c r="H36" s="32"/>
      <c r="I36" s="101">
        <v>0.15</v>
      </c>
      <c r="J36" s="32"/>
      <c r="K36" s="98">
        <f>ROUND(((SUM(BF126:BF590))*I36),  2)</f>
        <v>0</v>
      </c>
      <c r="L36" s="32"/>
      <c r="M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98">
        <f>ROUND((SUM(BG126:BG590)),  2)</f>
        <v>0</v>
      </c>
      <c r="G37" s="32"/>
      <c r="H37" s="32"/>
      <c r="I37" s="101">
        <v>0.21</v>
      </c>
      <c r="J37" s="32"/>
      <c r="K37" s="98">
        <f>0</f>
        <v>0</v>
      </c>
      <c r="L37" s="32"/>
      <c r="M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44</v>
      </c>
      <c r="F38" s="98">
        <f>ROUND((SUM(BH126:BH590)),  2)</f>
        <v>0</v>
      </c>
      <c r="G38" s="32"/>
      <c r="H38" s="32"/>
      <c r="I38" s="101">
        <v>0.15</v>
      </c>
      <c r="J38" s="32"/>
      <c r="K38" s="98">
        <f>0</f>
        <v>0</v>
      </c>
      <c r="L38" s="32"/>
      <c r="M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45</v>
      </c>
      <c r="F39" s="98">
        <f>ROUND((SUM(BI126:BI590)),  2)</f>
        <v>0</v>
      </c>
      <c r="G39" s="32"/>
      <c r="H39" s="32"/>
      <c r="I39" s="101">
        <v>0</v>
      </c>
      <c r="J39" s="32"/>
      <c r="K39" s="98">
        <f>0</f>
        <v>0</v>
      </c>
      <c r="L39" s="32"/>
      <c r="M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2"/>
      <c r="D41" s="103" t="s">
        <v>46</v>
      </c>
      <c r="E41" s="60"/>
      <c r="F41" s="60"/>
      <c r="G41" s="104" t="s">
        <v>47</v>
      </c>
      <c r="H41" s="105" t="s">
        <v>48</v>
      </c>
      <c r="I41" s="60"/>
      <c r="J41" s="60"/>
      <c r="K41" s="106">
        <f>SUM(K32:K39)</f>
        <v>0</v>
      </c>
      <c r="L41" s="107"/>
      <c r="M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M43" s="20"/>
    </row>
    <row r="44" spans="1:31" s="1" customFormat="1" ht="14.45" customHeight="1">
      <c r="B44" s="20"/>
      <c r="M44" s="20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4"/>
      <c r="M50" s="42"/>
    </row>
    <row r="51" spans="1:31">
      <c r="B51" s="20"/>
      <c r="M51" s="20"/>
    </row>
    <row r="52" spans="1:31">
      <c r="B52" s="20"/>
      <c r="M52" s="20"/>
    </row>
    <row r="53" spans="1:31">
      <c r="B53" s="20"/>
      <c r="M53" s="20"/>
    </row>
    <row r="54" spans="1:31">
      <c r="B54" s="20"/>
      <c r="M54" s="20"/>
    </row>
    <row r="55" spans="1:31">
      <c r="B55" s="20"/>
      <c r="M55" s="20"/>
    </row>
    <row r="56" spans="1:31">
      <c r="B56" s="20"/>
      <c r="M56" s="20"/>
    </row>
    <row r="57" spans="1:31">
      <c r="B57" s="20"/>
      <c r="M57" s="20"/>
    </row>
    <row r="58" spans="1:31">
      <c r="B58" s="20"/>
      <c r="M58" s="20"/>
    </row>
    <row r="59" spans="1:31">
      <c r="B59" s="20"/>
      <c r="M59" s="20"/>
    </row>
    <row r="60" spans="1:31">
      <c r="B60" s="20"/>
      <c r="M60" s="20"/>
    </row>
    <row r="61" spans="1:31" s="2" customFormat="1" ht="12.75">
      <c r="A61" s="32"/>
      <c r="B61" s="33"/>
      <c r="C61" s="32"/>
      <c r="D61" s="45" t="s">
        <v>51</v>
      </c>
      <c r="E61" s="35"/>
      <c r="F61" s="108" t="s">
        <v>52</v>
      </c>
      <c r="G61" s="45" t="s">
        <v>51</v>
      </c>
      <c r="H61" s="35"/>
      <c r="I61" s="35"/>
      <c r="J61" s="109" t="s">
        <v>52</v>
      </c>
      <c r="K61" s="35"/>
      <c r="L61" s="35"/>
      <c r="M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M62" s="20"/>
    </row>
    <row r="63" spans="1:31">
      <c r="B63" s="20"/>
      <c r="M63" s="20"/>
    </row>
    <row r="64" spans="1:31">
      <c r="B64" s="20"/>
      <c r="M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6"/>
      <c r="M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M66" s="20"/>
    </row>
    <row r="67" spans="1:31">
      <c r="B67" s="20"/>
      <c r="M67" s="20"/>
    </row>
    <row r="68" spans="1:31">
      <c r="B68" s="20"/>
      <c r="M68" s="20"/>
    </row>
    <row r="69" spans="1:31">
      <c r="B69" s="20"/>
      <c r="M69" s="20"/>
    </row>
    <row r="70" spans="1:31">
      <c r="B70" s="20"/>
      <c r="M70" s="20"/>
    </row>
    <row r="71" spans="1:31">
      <c r="B71" s="20"/>
      <c r="M71" s="20"/>
    </row>
    <row r="72" spans="1:31">
      <c r="B72" s="20"/>
      <c r="M72" s="20"/>
    </row>
    <row r="73" spans="1:31">
      <c r="B73" s="20"/>
      <c r="M73" s="20"/>
    </row>
    <row r="74" spans="1:31">
      <c r="B74" s="20"/>
      <c r="M74" s="20"/>
    </row>
    <row r="75" spans="1:31">
      <c r="B75" s="20"/>
      <c r="M75" s="20"/>
    </row>
    <row r="76" spans="1:31" s="2" customFormat="1" ht="12.75">
      <c r="A76" s="32"/>
      <c r="B76" s="33"/>
      <c r="C76" s="32"/>
      <c r="D76" s="45" t="s">
        <v>51</v>
      </c>
      <c r="E76" s="35"/>
      <c r="F76" s="108" t="s">
        <v>52</v>
      </c>
      <c r="G76" s="45" t="s">
        <v>51</v>
      </c>
      <c r="H76" s="35"/>
      <c r="I76" s="35"/>
      <c r="J76" s="109" t="s">
        <v>52</v>
      </c>
      <c r="K76" s="35"/>
      <c r="L76" s="35"/>
      <c r="M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98</v>
      </c>
      <c r="D82" s="32"/>
      <c r="E82" s="32"/>
      <c r="F82" s="32"/>
      <c r="G82" s="32"/>
      <c r="H82" s="32"/>
      <c r="I82" s="32"/>
      <c r="J82" s="32"/>
      <c r="K82" s="32"/>
      <c r="L82" s="32"/>
      <c r="M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32"/>
      <c r="M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2" t="str">
        <f>E7</f>
        <v>Chodník podél silnice II/152 - Nová Bystřice</v>
      </c>
      <c r="F85" s="243"/>
      <c r="G85" s="243"/>
      <c r="H85" s="243"/>
      <c r="I85" s="32"/>
      <c r="J85" s="32"/>
      <c r="K85" s="32"/>
      <c r="L85" s="32"/>
      <c r="M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94</v>
      </c>
      <c r="D86" s="32"/>
      <c r="E86" s="32"/>
      <c r="F86" s="32"/>
      <c r="G86" s="32"/>
      <c r="H86" s="32"/>
      <c r="I86" s="32"/>
      <c r="J86" s="32"/>
      <c r="K86" s="32"/>
      <c r="L86" s="32"/>
      <c r="M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4" t="str">
        <f>E9</f>
        <v>101 - Chodník</v>
      </c>
      <c r="F87" s="241"/>
      <c r="G87" s="241"/>
      <c r="H87" s="241"/>
      <c r="I87" s="32"/>
      <c r="J87" s="32"/>
      <c r="K87" s="32"/>
      <c r="L87" s="32"/>
      <c r="M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>Nová Bystřice</v>
      </c>
      <c r="G89" s="32"/>
      <c r="H89" s="32"/>
      <c r="I89" s="27" t="s">
        <v>22</v>
      </c>
      <c r="J89" s="55" t="str">
        <f>IF(J12="","",J12)</f>
        <v>6. 3. 2025</v>
      </c>
      <c r="K89" s="32"/>
      <c r="L89" s="32"/>
      <c r="M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>Město Nová Bystřice</v>
      </c>
      <c r="G91" s="32"/>
      <c r="H91" s="32"/>
      <c r="I91" s="27" t="s">
        <v>30</v>
      </c>
      <c r="J91" s="30" t="str">
        <f>E21</f>
        <v>WAY project s.r.o.</v>
      </c>
      <c r="K91" s="32"/>
      <c r="L91" s="32"/>
      <c r="M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27" t="s">
        <v>33</v>
      </c>
      <c r="J92" s="30" t="str">
        <f>E24</f>
        <v xml:space="preserve"> </v>
      </c>
      <c r="K92" s="32"/>
      <c r="L92" s="32"/>
      <c r="M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0" t="s">
        <v>99</v>
      </c>
      <c r="D94" s="102"/>
      <c r="E94" s="102"/>
      <c r="F94" s="102"/>
      <c r="G94" s="102"/>
      <c r="H94" s="102"/>
      <c r="I94" s="111" t="s">
        <v>100</v>
      </c>
      <c r="J94" s="111" t="s">
        <v>101</v>
      </c>
      <c r="K94" s="111" t="s">
        <v>102</v>
      </c>
      <c r="L94" s="102"/>
      <c r="M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2" t="s">
        <v>103</v>
      </c>
      <c r="D96" s="32"/>
      <c r="E96" s="32"/>
      <c r="F96" s="32"/>
      <c r="G96" s="32"/>
      <c r="H96" s="32"/>
      <c r="I96" s="71">
        <f t="shared" ref="I96:J98" si="0">Q126</f>
        <v>0</v>
      </c>
      <c r="J96" s="71">
        <f t="shared" si="0"/>
        <v>0</v>
      </c>
      <c r="K96" s="71">
        <f>K126</f>
        <v>0</v>
      </c>
      <c r="L96" s="32"/>
      <c r="M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104</v>
      </c>
    </row>
    <row r="97" spans="1:31" s="9" customFormat="1" ht="24.95" customHeight="1">
      <c r="B97" s="113"/>
      <c r="D97" s="114" t="s">
        <v>224</v>
      </c>
      <c r="E97" s="115"/>
      <c r="F97" s="115"/>
      <c r="G97" s="115"/>
      <c r="H97" s="115"/>
      <c r="I97" s="116">
        <f t="shared" si="0"/>
        <v>0</v>
      </c>
      <c r="J97" s="116">
        <f t="shared" si="0"/>
        <v>0</v>
      </c>
      <c r="K97" s="116">
        <f>K127</f>
        <v>0</v>
      </c>
      <c r="M97" s="113"/>
    </row>
    <row r="98" spans="1:31" s="10" customFormat="1" ht="19.899999999999999" customHeight="1">
      <c r="B98" s="117"/>
      <c r="D98" s="118" t="s">
        <v>225</v>
      </c>
      <c r="E98" s="119"/>
      <c r="F98" s="119"/>
      <c r="G98" s="119"/>
      <c r="H98" s="119"/>
      <c r="I98" s="120">
        <f t="shared" si="0"/>
        <v>0</v>
      </c>
      <c r="J98" s="120">
        <f t="shared" si="0"/>
        <v>0</v>
      </c>
      <c r="K98" s="120">
        <f>K128</f>
        <v>0</v>
      </c>
      <c r="M98" s="117"/>
    </row>
    <row r="99" spans="1:31" s="10" customFormat="1" ht="19.899999999999999" customHeight="1">
      <c r="B99" s="117"/>
      <c r="D99" s="118" t="s">
        <v>226</v>
      </c>
      <c r="E99" s="119"/>
      <c r="F99" s="119"/>
      <c r="G99" s="119"/>
      <c r="H99" s="119"/>
      <c r="I99" s="120">
        <f>Q292</f>
        <v>0</v>
      </c>
      <c r="J99" s="120">
        <f>R292</f>
        <v>0</v>
      </c>
      <c r="K99" s="120">
        <f>K292</f>
        <v>0</v>
      </c>
      <c r="M99" s="117"/>
    </row>
    <row r="100" spans="1:31" s="10" customFormat="1" ht="19.899999999999999" customHeight="1">
      <c r="B100" s="117"/>
      <c r="D100" s="118" t="s">
        <v>227</v>
      </c>
      <c r="E100" s="119"/>
      <c r="F100" s="119"/>
      <c r="G100" s="119"/>
      <c r="H100" s="119"/>
      <c r="I100" s="120">
        <f>Q303</f>
        <v>0</v>
      </c>
      <c r="J100" s="120">
        <f>R303</f>
        <v>0</v>
      </c>
      <c r="K100" s="120">
        <f>K303</f>
        <v>0</v>
      </c>
      <c r="M100" s="117"/>
    </row>
    <row r="101" spans="1:31" s="10" customFormat="1" ht="19.899999999999999" customHeight="1">
      <c r="B101" s="117"/>
      <c r="D101" s="118" t="s">
        <v>228</v>
      </c>
      <c r="E101" s="119"/>
      <c r="F101" s="119"/>
      <c r="G101" s="119"/>
      <c r="H101" s="119"/>
      <c r="I101" s="120">
        <f>Q307</f>
        <v>0</v>
      </c>
      <c r="J101" s="120">
        <f>R307</f>
        <v>0</v>
      </c>
      <c r="K101" s="120">
        <f>K307</f>
        <v>0</v>
      </c>
      <c r="M101" s="117"/>
    </row>
    <row r="102" spans="1:31" s="10" customFormat="1" ht="19.899999999999999" customHeight="1">
      <c r="B102" s="117"/>
      <c r="D102" s="118" t="s">
        <v>229</v>
      </c>
      <c r="E102" s="119"/>
      <c r="F102" s="119"/>
      <c r="G102" s="119"/>
      <c r="H102" s="119"/>
      <c r="I102" s="120">
        <f>Q323</f>
        <v>0</v>
      </c>
      <c r="J102" s="120">
        <f>R323</f>
        <v>0</v>
      </c>
      <c r="K102" s="120">
        <f>K323</f>
        <v>0</v>
      </c>
      <c r="M102" s="117"/>
    </row>
    <row r="103" spans="1:31" s="10" customFormat="1" ht="19.899999999999999" customHeight="1">
      <c r="B103" s="117"/>
      <c r="D103" s="118" t="s">
        <v>230</v>
      </c>
      <c r="E103" s="119"/>
      <c r="F103" s="119"/>
      <c r="G103" s="119"/>
      <c r="H103" s="119"/>
      <c r="I103" s="120">
        <f>Q422</f>
        <v>0</v>
      </c>
      <c r="J103" s="120">
        <f>R422</f>
        <v>0</v>
      </c>
      <c r="K103" s="120">
        <f>K422</f>
        <v>0</v>
      </c>
      <c r="M103" s="117"/>
    </row>
    <row r="104" spans="1:31" s="10" customFormat="1" ht="19.899999999999999" customHeight="1">
      <c r="B104" s="117"/>
      <c r="D104" s="118" t="s">
        <v>231</v>
      </c>
      <c r="E104" s="119"/>
      <c r="F104" s="119"/>
      <c r="G104" s="119"/>
      <c r="H104" s="119"/>
      <c r="I104" s="120">
        <f>Q471</f>
        <v>0</v>
      </c>
      <c r="J104" s="120">
        <f>R471</f>
        <v>0</v>
      </c>
      <c r="K104" s="120">
        <f>K471</f>
        <v>0</v>
      </c>
      <c r="M104" s="117"/>
    </row>
    <row r="105" spans="1:31" s="10" customFormat="1" ht="19.899999999999999" customHeight="1">
      <c r="B105" s="117"/>
      <c r="D105" s="118" t="s">
        <v>232</v>
      </c>
      <c r="E105" s="119"/>
      <c r="F105" s="119"/>
      <c r="G105" s="119"/>
      <c r="H105" s="119"/>
      <c r="I105" s="120">
        <f>Q539</f>
        <v>0</v>
      </c>
      <c r="J105" s="120">
        <f>R539</f>
        <v>0</v>
      </c>
      <c r="K105" s="120">
        <f>K539</f>
        <v>0</v>
      </c>
      <c r="M105" s="117"/>
    </row>
    <row r="106" spans="1:31" s="10" customFormat="1" ht="19.899999999999999" customHeight="1">
      <c r="B106" s="117"/>
      <c r="D106" s="118" t="s">
        <v>233</v>
      </c>
      <c r="E106" s="119"/>
      <c r="F106" s="119"/>
      <c r="G106" s="119"/>
      <c r="H106" s="119"/>
      <c r="I106" s="120">
        <f>Q584</f>
        <v>0</v>
      </c>
      <c r="J106" s="120">
        <f>R584</f>
        <v>0</v>
      </c>
      <c r="K106" s="120">
        <f>K584</f>
        <v>0</v>
      </c>
      <c r="M106" s="117"/>
    </row>
    <row r="107" spans="1:31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111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17</v>
      </c>
      <c r="D115" s="32"/>
      <c r="E115" s="32"/>
      <c r="F115" s="32"/>
      <c r="G115" s="32"/>
      <c r="H115" s="32"/>
      <c r="I115" s="32"/>
      <c r="J115" s="32"/>
      <c r="K115" s="32"/>
      <c r="L115" s="32"/>
      <c r="M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42" t="str">
        <f>E7</f>
        <v>Chodník podél silnice II/152 - Nová Bystřice</v>
      </c>
      <c r="F116" s="243"/>
      <c r="G116" s="243"/>
      <c r="H116" s="243"/>
      <c r="I116" s="32"/>
      <c r="J116" s="32"/>
      <c r="K116" s="32"/>
      <c r="L116" s="32"/>
      <c r="M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94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14" t="str">
        <f>E9</f>
        <v>101 - Chodník</v>
      </c>
      <c r="F118" s="241"/>
      <c r="G118" s="241"/>
      <c r="H118" s="241"/>
      <c r="I118" s="32"/>
      <c r="J118" s="32"/>
      <c r="K118" s="32"/>
      <c r="L118" s="32"/>
      <c r="M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20</v>
      </c>
      <c r="D120" s="32"/>
      <c r="E120" s="32"/>
      <c r="F120" s="25" t="str">
        <f>F12</f>
        <v>Nová Bystřice</v>
      </c>
      <c r="G120" s="32"/>
      <c r="H120" s="32"/>
      <c r="I120" s="27" t="s">
        <v>22</v>
      </c>
      <c r="J120" s="55" t="str">
        <f>IF(J12="","",J12)</f>
        <v>6. 3. 2025</v>
      </c>
      <c r="K120" s="32"/>
      <c r="L120" s="32"/>
      <c r="M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24</v>
      </c>
      <c r="D122" s="32"/>
      <c r="E122" s="32"/>
      <c r="F122" s="25" t="str">
        <f>E15</f>
        <v>Město Nová Bystřice</v>
      </c>
      <c r="G122" s="32"/>
      <c r="H122" s="32"/>
      <c r="I122" s="27" t="s">
        <v>30</v>
      </c>
      <c r="J122" s="30" t="str">
        <f>E21</f>
        <v>WAY project s.r.o.</v>
      </c>
      <c r="K122" s="32"/>
      <c r="L122" s="32"/>
      <c r="M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28</v>
      </c>
      <c r="D123" s="32"/>
      <c r="E123" s="32"/>
      <c r="F123" s="25" t="str">
        <f>IF(E18="","",E18)</f>
        <v>Vyplň údaj</v>
      </c>
      <c r="G123" s="32"/>
      <c r="H123" s="32"/>
      <c r="I123" s="27" t="s">
        <v>33</v>
      </c>
      <c r="J123" s="30" t="str">
        <f>E24</f>
        <v xml:space="preserve"> </v>
      </c>
      <c r="K123" s="32"/>
      <c r="L123" s="32"/>
      <c r="M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1"/>
      <c r="B125" s="122"/>
      <c r="C125" s="123" t="s">
        <v>112</v>
      </c>
      <c r="D125" s="124" t="s">
        <v>61</v>
      </c>
      <c r="E125" s="124" t="s">
        <v>57</v>
      </c>
      <c r="F125" s="124" t="s">
        <v>58</v>
      </c>
      <c r="G125" s="124" t="s">
        <v>113</v>
      </c>
      <c r="H125" s="124" t="s">
        <v>114</v>
      </c>
      <c r="I125" s="124" t="s">
        <v>115</v>
      </c>
      <c r="J125" s="124" t="s">
        <v>116</v>
      </c>
      <c r="K125" s="124" t="s">
        <v>102</v>
      </c>
      <c r="L125" s="125" t="s">
        <v>117</v>
      </c>
      <c r="M125" s="126"/>
      <c r="N125" s="62" t="s">
        <v>1</v>
      </c>
      <c r="O125" s="63" t="s">
        <v>40</v>
      </c>
      <c r="P125" s="63" t="s">
        <v>118</v>
      </c>
      <c r="Q125" s="63" t="s">
        <v>119</v>
      </c>
      <c r="R125" s="63" t="s">
        <v>120</v>
      </c>
      <c r="S125" s="63" t="s">
        <v>121</v>
      </c>
      <c r="T125" s="63" t="s">
        <v>122</v>
      </c>
      <c r="U125" s="63" t="s">
        <v>123</v>
      </c>
      <c r="V125" s="63" t="s">
        <v>124</v>
      </c>
      <c r="W125" s="63" t="s">
        <v>125</v>
      </c>
      <c r="X125" s="64" t="s">
        <v>126</v>
      </c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>
      <c r="A126" s="32"/>
      <c r="B126" s="33"/>
      <c r="C126" s="69" t="s">
        <v>127</v>
      </c>
      <c r="D126" s="32"/>
      <c r="E126" s="32"/>
      <c r="F126" s="32"/>
      <c r="G126" s="32"/>
      <c r="H126" s="32"/>
      <c r="I126" s="32"/>
      <c r="J126" s="32"/>
      <c r="K126" s="127">
        <f>BK126</f>
        <v>0</v>
      </c>
      <c r="L126" s="32"/>
      <c r="M126" s="33"/>
      <c r="N126" s="65"/>
      <c r="O126" s="56"/>
      <c r="P126" s="66"/>
      <c r="Q126" s="128">
        <f>Q127</f>
        <v>0</v>
      </c>
      <c r="R126" s="128">
        <f>R127</f>
        <v>0</v>
      </c>
      <c r="S126" s="66"/>
      <c r="T126" s="129">
        <f>T127</f>
        <v>0</v>
      </c>
      <c r="U126" s="66"/>
      <c r="V126" s="129">
        <f>V127</f>
        <v>248.55459734999999</v>
      </c>
      <c r="W126" s="66"/>
      <c r="X126" s="130">
        <f>X127</f>
        <v>164.56724</v>
      </c>
      <c r="Y126" s="32"/>
      <c r="Z126" s="32"/>
      <c r="AA126" s="32"/>
      <c r="AB126" s="32"/>
      <c r="AC126" s="32"/>
      <c r="AD126" s="32"/>
      <c r="AE126" s="32"/>
      <c r="AT126" s="17" t="s">
        <v>77</v>
      </c>
      <c r="AU126" s="17" t="s">
        <v>104</v>
      </c>
      <c r="BK126" s="131">
        <f>BK127</f>
        <v>0</v>
      </c>
    </row>
    <row r="127" spans="1:63" s="12" customFormat="1" ht="25.9" customHeight="1">
      <c r="B127" s="132"/>
      <c r="D127" s="133" t="s">
        <v>77</v>
      </c>
      <c r="E127" s="134" t="s">
        <v>234</v>
      </c>
      <c r="F127" s="134" t="s">
        <v>235</v>
      </c>
      <c r="I127" s="135"/>
      <c r="J127" s="135"/>
      <c r="K127" s="136">
        <f>BK127</f>
        <v>0</v>
      </c>
      <c r="M127" s="132"/>
      <c r="N127" s="137"/>
      <c r="O127" s="138"/>
      <c r="P127" s="138"/>
      <c r="Q127" s="139">
        <f>Q128+Q292+Q303+Q307+Q323+Q422+Q471+Q539+Q584</f>
        <v>0</v>
      </c>
      <c r="R127" s="139">
        <f>R128+R292+R303+R307+R323+R422+R471+R539+R584</f>
        <v>0</v>
      </c>
      <c r="S127" s="138"/>
      <c r="T127" s="140">
        <f>T128+T292+T303+T307+T323+T422+T471+T539+T584</f>
        <v>0</v>
      </c>
      <c r="U127" s="138"/>
      <c r="V127" s="140">
        <f>V128+V292+V303+V307+V323+V422+V471+V539+V584</f>
        <v>248.55459734999999</v>
      </c>
      <c r="W127" s="138"/>
      <c r="X127" s="141">
        <f>X128+X292+X303+X307+X323+X422+X471+X539+X584</f>
        <v>164.56724</v>
      </c>
      <c r="AR127" s="133" t="s">
        <v>86</v>
      </c>
      <c r="AT127" s="142" t="s">
        <v>77</v>
      </c>
      <c r="AU127" s="142" t="s">
        <v>78</v>
      </c>
      <c r="AY127" s="133" t="s">
        <v>131</v>
      </c>
      <c r="BK127" s="143">
        <f>BK128+BK292+BK303+BK307+BK323+BK422+BK471+BK539+BK584</f>
        <v>0</v>
      </c>
    </row>
    <row r="128" spans="1:63" s="12" customFormat="1" ht="22.9" customHeight="1">
      <c r="B128" s="132"/>
      <c r="D128" s="133" t="s">
        <v>77</v>
      </c>
      <c r="E128" s="144" t="s">
        <v>86</v>
      </c>
      <c r="F128" s="144" t="s">
        <v>236</v>
      </c>
      <c r="I128" s="135"/>
      <c r="J128" s="135"/>
      <c r="K128" s="145">
        <f>BK128</f>
        <v>0</v>
      </c>
      <c r="M128" s="132"/>
      <c r="N128" s="137"/>
      <c r="O128" s="138"/>
      <c r="P128" s="138"/>
      <c r="Q128" s="139">
        <f>SUM(Q129:Q291)</f>
        <v>0</v>
      </c>
      <c r="R128" s="139">
        <f>SUM(R129:R291)</f>
        <v>0</v>
      </c>
      <c r="S128" s="138"/>
      <c r="T128" s="140">
        <f>SUM(T129:T291)</f>
        <v>0</v>
      </c>
      <c r="U128" s="138"/>
      <c r="V128" s="140">
        <f>SUM(V129:V291)</f>
        <v>37.774827000000002</v>
      </c>
      <c r="W128" s="138"/>
      <c r="X128" s="141">
        <f>SUM(X129:X291)</f>
        <v>163.08324000000002</v>
      </c>
      <c r="AR128" s="133" t="s">
        <v>86</v>
      </c>
      <c r="AT128" s="142" t="s">
        <v>77</v>
      </c>
      <c r="AU128" s="142" t="s">
        <v>86</v>
      </c>
      <c r="AY128" s="133" t="s">
        <v>131</v>
      </c>
      <c r="BK128" s="143">
        <f>SUM(BK129:BK291)</f>
        <v>0</v>
      </c>
    </row>
    <row r="129" spans="1:65" s="2" customFormat="1" ht="24.2" customHeight="1">
      <c r="A129" s="32"/>
      <c r="B129" s="146"/>
      <c r="C129" s="147" t="s">
        <v>86</v>
      </c>
      <c r="D129" s="147" t="s">
        <v>134</v>
      </c>
      <c r="E129" s="148" t="s">
        <v>237</v>
      </c>
      <c r="F129" s="149" t="s">
        <v>238</v>
      </c>
      <c r="G129" s="150" t="s">
        <v>239</v>
      </c>
      <c r="H129" s="151">
        <v>5</v>
      </c>
      <c r="I129" s="152"/>
      <c r="J129" s="152"/>
      <c r="K129" s="153">
        <f>ROUND(P129*H129,2)</f>
        <v>0</v>
      </c>
      <c r="L129" s="149" t="s">
        <v>138</v>
      </c>
      <c r="M129" s="33"/>
      <c r="N129" s="154" t="s">
        <v>1</v>
      </c>
      <c r="O129" s="155" t="s">
        <v>41</v>
      </c>
      <c r="P129" s="156">
        <f>I129+J129</f>
        <v>0</v>
      </c>
      <c r="Q129" s="156">
        <f>ROUND(I129*H129,2)</f>
        <v>0</v>
      </c>
      <c r="R129" s="156">
        <f>ROUND(J129*H129,2)</f>
        <v>0</v>
      </c>
      <c r="S129" s="58"/>
      <c r="T129" s="157">
        <f>S129*H129</f>
        <v>0</v>
      </c>
      <c r="U129" s="157">
        <v>0</v>
      </c>
      <c r="V129" s="157">
        <f>U129*H129</f>
        <v>0</v>
      </c>
      <c r="W129" s="157">
        <v>0</v>
      </c>
      <c r="X129" s="158">
        <f>W129*H129</f>
        <v>0</v>
      </c>
      <c r="Y129" s="32"/>
      <c r="Z129" s="32"/>
      <c r="AA129" s="32"/>
      <c r="AB129" s="32"/>
      <c r="AC129" s="32"/>
      <c r="AD129" s="32"/>
      <c r="AE129" s="32"/>
      <c r="AR129" s="159" t="s">
        <v>155</v>
      </c>
      <c r="AT129" s="159" t="s">
        <v>134</v>
      </c>
      <c r="AU129" s="159" t="s">
        <v>88</v>
      </c>
      <c r="AY129" s="17" t="s">
        <v>131</v>
      </c>
      <c r="BE129" s="160">
        <f>IF(O129="základní",K129,0)</f>
        <v>0</v>
      </c>
      <c r="BF129" s="160">
        <f>IF(O129="snížená",K129,0)</f>
        <v>0</v>
      </c>
      <c r="BG129" s="160">
        <f>IF(O129="zákl. přenesená",K129,0)</f>
        <v>0</v>
      </c>
      <c r="BH129" s="160">
        <f>IF(O129="sníž. přenesená",K129,0)</f>
        <v>0</v>
      </c>
      <c r="BI129" s="160">
        <f>IF(O129="nulová",K129,0)</f>
        <v>0</v>
      </c>
      <c r="BJ129" s="17" t="s">
        <v>86</v>
      </c>
      <c r="BK129" s="160">
        <f>ROUND(P129*H129,2)</f>
        <v>0</v>
      </c>
      <c r="BL129" s="17" t="s">
        <v>155</v>
      </c>
      <c r="BM129" s="159" t="s">
        <v>240</v>
      </c>
    </row>
    <row r="130" spans="1:65" s="2" customFormat="1">
      <c r="A130" s="32"/>
      <c r="B130" s="33"/>
      <c r="C130" s="32"/>
      <c r="D130" s="161" t="s">
        <v>141</v>
      </c>
      <c r="E130" s="32"/>
      <c r="F130" s="162" t="s">
        <v>241</v>
      </c>
      <c r="G130" s="32"/>
      <c r="H130" s="32"/>
      <c r="I130" s="163"/>
      <c r="J130" s="163"/>
      <c r="K130" s="32"/>
      <c r="L130" s="32"/>
      <c r="M130" s="33"/>
      <c r="N130" s="164"/>
      <c r="O130" s="165"/>
      <c r="P130" s="58"/>
      <c r="Q130" s="58"/>
      <c r="R130" s="58"/>
      <c r="S130" s="58"/>
      <c r="T130" s="58"/>
      <c r="U130" s="58"/>
      <c r="V130" s="58"/>
      <c r="W130" s="58"/>
      <c r="X130" s="59"/>
      <c r="Y130" s="32"/>
      <c r="Z130" s="32"/>
      <c r="AA130" s="32"/>
      <c r="AB130" s="32"/>
      <c r="AC130" s="32"/>
      <c r="AD130" s="32"/>
      <c r="AE130" s="32"/>
      <c r="AT130" s="17" t="s">
        <v>141</v>
      </c>
      <c r="AU130" s="17" t="s">
        <v>88</v>
      </c>
    </row>
    <row r="131" spans="1:65" s="14" customFormat="1">
      <c r="B131" s="173"/>
      <c r="D131" s="161" t="s">
        <v>142</v>
      </c>
      <c r="E131" s="174" t="s">
        <v>1</v>
      </c>
      <c r="F131" s="175" t="s">
        <v>242</v>
      </c>
      <c r="H131" s="176">
        <v>5</v>
      </c>
      <c r="I131" s="177"/>
      <c r="J131" s="177"/>
      <c r="M131" s="173"/>
      <c r="N131" s="178"/>
      <c r="O131" s="179"/>
      <c r="P131" s="179"/>
      <c r="Q131" s="179"/>
      <c r="R131" s="179"/>
      <c r="S131" s="179"/>
      <c r="T131" s="179"/>
      <c r="U131" s="179"/>
      <c r="V131" s="179"/>
      <c r="W131" s="179"/>
      <c r="X131" s="180"/>
      <c r="AT131" s="174" t="s">
        <v>142</v>
      </c>
      <c r="AU131" s="174" t="s">
        <v>88</v>
      </c>
      <c r="AV131" s="14" t="s">
        <v>88</v>
      </c>
      <c r="AW131" s="14" t="s">
        <v>4</v>
      </c>
      <c r="AX131" s="14" t="s">
        <v>86</v>
      </c>
      <c r="AY131" s="174" t="s">
        <v>131</v>
      </c>
    </row>
    <row r="132" spans="1:65" s="2" customFormat="1" ht="24.2" customHeight="1">
      <c r="A132" s="32"/>
      <c r="B132" s="146"/>
      <c r="C132" s="147" t="s">
        <v>88</v>
      </c>
      <c r="D132" s="147" t="s">
        <v>134</v>
      </c>
      <c r="E132" s="148" t="s">
        <v>243</v>
      </c>
      <c r="F132" s="149" t="s">
        <v>244</v>
      </c>
      <c r="G132" s="150" t="s">
        <v>239</v>
      </c>
      <c r="H132" s="151">
        <v>5</v>
      </c>
      <c r="I132" s="152"/>
      <c r="J132" s="152"/>
      <c r="K132" s="153">
        <f>ROUND(P132*H132,2)</f>
        <v>0</v>
      </c>
      <c r="L132" s="149" t="s">
        <v>138</v>
      </c>
      <c r="M132" s="33"/>
      <c r="N132" s="154" t="s">
        <v>1</v>
      </c>
      <c r="O132" s="155" t="s">
        <v>41</v>
      </c>
      <c r="P132" s="156">
        <f>I132+J132</f>
        <v>0</v>
      </c>
      <c r="Q132" s="156">
        <f>ROUND(I132*H132,2)</f>
        <v>0</v>
      </c>
      <c r="R132" s="156">
        <f>ROUND(J132*H132,2)</f>
        <v>0</v>
      </c>
      <c r="S132" s="58"/>
      <c r="T132" s="157">
        <f>S132*H132</f>
        <v>0</v>
      </c>
      <c r="U132" s="157">
        <v>0</v>
      </c>
      <c r="V132" s="157">
        <f>U132*H132</f>
        <v>0</v>
      </c>
      <c r="W132" s="157">
        <v>0</v>
      </c>
      <c r="X132" s="158">
        <f>W132*H132</f>
        <v>0</v>
      </c>
      <c r="Y132" s="32"/>
      <c r="Z132" s="32"/>
      <c r="AA132" s="32"/>
      <c r="AB132" s="32"/>
      <c r="AC132" s="32"/>
      <c r="AD132" s="32"/>
      <c r="AE132" s="32"/>
      <c r="AR132" s="159" t="s">
        <v>155</v>
      </c>
      <c r="AT132" s="159" t="s">
        <v>134</v>
      </c>
      <c r="AU132" s="159" t="s">
        <v>88</v>
      </c>
      <c r="AY132" s="17" t="s">
        <v>131</v>
      </c>
      <c r="BE132" s="160">
        <f>IF(O132="základní",K132,0)</f>
        <v>0</v>
      </c>
      <c r="BF132" s="160">
        <f>IF(O132="snížená",K132,0)</f>
        <v>0</v>
      </c>
      <c r="BG132" s="160">
        <f>IF(O132="zákl. přenesená",K132,0)</f>
        <v>0</v>
      </c>
      <c r="BH132" s="160">
        <f>IF(O132="sníž. přenesená",K132,0)</f>
        <v>0</v>
      </c>
      <c r="BI132" s="160">
        <f>IF(O132="nulová",K132,0)</f>
        <v>0</v>
      </c>
      <c r="BJ132" s="17" t="s">
        <v>86</v>
      </c>
      <c r="BK132" s="160">
        <f>ROUND(P132*H132,2)</f>
        <v>0</v>
      </c>
      <c r="BL132" s="17" t="s">
        <v>155</v>
      </c>
      <c r="BM132" s="159" t="s">
        <v>245</v>
      </c>
    </row>
    <row r="133" spans="1:65" s="2" customFormat="1">
      <c r="A133" s="32"/>
      <c r="B133" s="33"/>
      <c r="C133" s="32"/>
      <c r="D133" s="161" t="s">
        <v>141</v>
      </c>
      <c r="E133" s="32"/>
      <c r="F133" s="162" t="s">
        <v>246</v>
      </c>
      <c r="G133" s="32"/>
      <c r="H133" s="32"/>
      <c r="I133" s="163"/>
      <c r="J133" s="163"/>
      <c r="K133" s="32"/>
      <c r="L133" s="32"/>
      <c r="M133" s="33"/>
      <c r="N133" s="164"/>
      <c r="O133" s="165"/>
      <c r="P133" s="58"/>
      <c r="Q133" s="58"/>
      <c r="R133" s="58"/>
      <c r="S133" s="58"/>
      <c r="T133" s="58"/>
      <c r="U133" s="58"/>
      <c r="V133" s="58"/>
      <c r="W133" s="58"/>
      <c r="X133" s="59"/>
      <c r="Y133" s="32"/>
      <c r="Z133" s="32"/>
      <c r="AA133" s="32"/>
      <c r="AB133" s="32"/>
      <c r="AC133" s="32"/>
      <c r="AD133" s="32"/>
      <c r="AE133" s="32"/>
      <c r="AT133" s="17" t="s">
        <v>141</v>
      </c>
      <c r="AU133" s="17" t="s">
        <v>88</v>
      </c>
    </row>
    <row r="134" spans="1:65" s="14" customFormat="1">
      <c r="B134" s="173"/>
      <c r="D134" s="161" t="s">
        <v>142</v>
      </c>
      <c r="E134" s="174" t="s">
        <v>1</v>
      </c>
      <c r="F134" s="175" t="s">
        <v>247</v>
      </c>
      <c r="H134" s="176">
        <v>5</v>
      </c>
      <c r="I134" s="177"/>
      <c r="J134" s="177"/>
      <c r="M134" s="173"/>
      <c r="N134" s="178"/>
      <c r="O134" s="179"/>
      <c r="P134" s="179"/>
      <c r="Q134" s="179"/>
      <c r="R134" s="179"/>
      <c r="S134" s="179"/>
      <c r="T134" s="179"/>
      <c r="U134" s="179"/>
      <c r="V134" s="179"/>
      <c r="W134" s="179"/>
      <c r="X134" s="180"/>
      <c r="AT134" s="174" t="s">
        <v>142</v>
      </c>
      <c r="AU134" s="174" t="s">
        <v>88</v>
      </c>
      <c r="AV134" s="14" t="s">
        <v>88</v>
      </c>
      <c r="AW134" s="14" t="s">
        <v>4</v>
      </c>
      <c r="AX134" s="14" t="s">
        <v>86</v>
      </c>
      <c r="AY134" s="174" t="s">
        <v>131</v>
      </c>
    </row>
    <row r="135" spans="1:65" s="2" customFormat="1" ht="24.2" customHeight="1">
      <c r="A135" s="32"/>
      <c r="B135" s="146"/>
      <c r="C135" s="147" t="s">
        <v>150</v>
      </c>
      <c r="D135" s="147" t="s">
        <v>134</v>
      </c>
      <c r="E135" s="148" t="s">
        <v>248</v>
      </c>
      <c r="F135" s="149" t="s">
        <v>249</v>
      </c>
      <c r="G135" s="150" t="s">
        <v>239</v>
      </c>
      <c r="H135" s="151">
        <v>1</v>
      </c>
      <c r="I135" s="152"/>
      <c r="J135" s="152"/>
      <c r="K135" s="153">
        <f>ROUND(P135*H135,2)</f>
        <v>0</v>
      </c>
      <c r="L135" s="149" t="s">
        <v>138</v>
      </c>
      <c r="M135" s="33"/>
      <c r="N135" s="154" t="s">
        <v>1</v>
      </c>
      <c r="O135" s="155" t="s">
        <v>41</v>
      </c>
      <c r="P135" s="156">
        <f>I135+J135</f>
        <v>0</v>
      </c>
      <c r="Q135" s="156">
        <f>ROUND(I135*H135,2)</f>
        <v>0</v>
      </c>
      <c r="R135" s="156">
        <f>ROUND(J135*H135,2)</f>
        <v>0</v>
      </c>
      <c r="S135" s="58"/>
      <c r="T135" s="157">
        <f>S135*H135</f>
        <v>0</v>
      </c>
      <c r="U135" s="157">
        <v>0</v>
      </c>
      <c r="V135" s="157">
        <f>U135*H135</f>
        <v>0</v>
      </c>
      <c r="W135" s="157">
        <v>0</v>
      </c>
      <c r="X135" s="158">
        <f>W135*H135</f>
        <v>0</v>
      </c>
      <c r="Y135" s="32"/>
      <c r="Z135" s="32"/>
      <c r="AA135" s="32"/>
      <c r="AB135" s="32"/>
      <c r="AC135" s="32"/>
      <c r="AD135" s="32"/>
      <c r="AE135" s="32"/>
      <c r="AR135" s="159" t="s">
        <v>155</v>
      </c>
      <c r="AT135" s="159" t="s">
        <v>134</v>
      </c>
      <c r="AU135" s="159" t="s">
        <v>88</v>
      </c>
      <c r="AY135" s="17" t="s">
        <v>131</v>
      </c>
      <c r="BE135" s="160">
        <f>IF(O135="základní",K135,0)</f>
        <v>0</v>
      </c>
      <c r="BF135" s="160">
        <f>IF(O135="snížená",K135,0)</f>
        <v>0</v>
      </c>
      <c r="BG135" s="160">
        <f>IF(O135="zákl. přenesená",K135,0)</f>
        <v>0</v>
      </c>
      <c r="BH135" s="160">
        <f>IF(O135="sníž. přenesená",K135,0)</f>
        <v>0</v>
      </c>
      <c r="BI135" s="160">
        <f>IF(O135="nulová",K135,0)</f>
        <v>0</v>
      </c>
      <c r="BJ135" s="17" t="s">
        <v>86</v>
      </c>
      <c r="BK135" s="160">
        <f>ROUND(P135*H135,2)</f>
        <v>0</v>
      </c>
      <c r="BL135" s="17" t="s">
        <v>155</v>
      </c>
      <c r="BM135" s="159" t="s">
        <v>250</v>
      </c>
    </row>
    <row r="136" spans="1:65" s="2" customFormat="1">
      <c r="A136" s="32"/>
      <c r="B136" s="33"/>
      <c r="C136" s="32"/>
      <c r="D136" s="161" t="s">
        <v>141</v>
      </c>
      <c r="E136" s="32"/>
      <c r="F136" s="162" t="s">
        <v>251</v>
      </c>
      <c r="G136" s="32"/>
      <c r="H136" s="32"/>
      <c r="I136" s="163"/>
      <c r="J136" s="163"/>
      <c r="K136" s="32"/>
      <c r="L136" s="32"/>
      <c r="M136" s="33"/>
      <c r="N136" s="164"/>
      <c r="O136" s="165"/>
      <c r="P136" s="58"/>
      <c r="Q136" s="58"/>
      <c r="R136" s="58"/>
      <c r="S136" s="58"/>
      <c r="T136" s="58"/>
      <c r="U136" s="58"/>
      <c r="V136" s="58"/>
      <c r="W136" s="58"/>
      <c r="X136" s="59"/>
      <c r="Y136" s="32"/>
      <c r="Z136" s="32"/>
      <c r="AA136" s="32"/>
      <c r="AB136" s="32"/>
      <c r="AC136" s="32"/>
      <c r="AD136" s="32"/>
      <c r="AE136" s="32"/>
      <c r="AT136" s="17" t="s">
        <v>141</v>
      </c>
      <c r="AU136" s="17" t="s">
        <v>88</v>
      </c>
    </row>
    <row r="137" spans="1:65" s="14" customFormat="1">
      <c r="B137" s="173"/>
      <c r="D137" s="161" t="s">
        <v>142</v>
      </c>
      <c r="E137" s="174" t="s">
        <v>1</v>
      </c>
      <c r="F137" s="175" t="s">
        <v>252</v>
      </c>
      <c r="H137" s="176">
        <v>1</v>
      </c>
      <c r="I137" s="177"/>
      <c r="J137" s="177"/>
      <c r="M137" s="173"/>
      <c r="N137" s="178"/>
      <c r="O137" s="179"/>
      <c r="P137" s="179"/>
      <c r="Q137" s="179"/>
      <c r="R137" s="179"/>
      <c r="S137" s="179"/>
      <c r="T137" s="179"/>
      <c r="U137" s="179"/>
      <c r="V137" s="179"/>
      <c r="W137" s="179"/>
      <c r="X137" s="180"/>
      <c r="AT137" s="174" t="s">
        <v>142</v>
      </c>
      <c r="AU137" s="174" t="s">
        <v>88</v>
      </c>
      <c r="AV137" s="14" t="s">
        <v>88</v>
      </c>
      <c r="AW137" s="14" t="s">
        <v>4</v>
      </c>
      <c r="AX137" s="14" t="s">
        <v>86</v>
      </c>
      <c r="AY137" s="174" t="s">
        <v>131</v>
      </c>
    </row>
    <row r="138" spans="1:65" s="2" customFormat="1" ht="24.2" customHeight="1">
      <c r="A138" s="32"/>
      <c r="B138" s="146"/>
      <c r="C138" s="147" t="s">
        <v>155</v>
      </c>
      <c r="D138" s="147" t="s">
        <v>134</v>
      </c>
      <c r="E138" s="148" t="s">
        <v>253</v>
      </c>
      <c r="F138" s="149" t="s">
        <v>254</v>
      </c>
      <c r="G138" s="150" t="s">
        <v>255</v>
      </c>
      <c r="H138" s="151">
        <v>12.1</v>
      </c>
      <c r="I138" s="152"/>
      <c r="J138" s="152"/>
      <c r="K138" s="153">
        <f>ROUND(P138*H138,2)</f>
        <v>0</v>
      </c>
      <c r="L138" s="149" t="s">
        <v>138</v>
      </c>
      <c r="M138" s="33"/>
      <c r="N138" s="154" t="s">
        <v>1</v>
      </c>
      <c r="O138" s="155" t="s">
        <v>41</v>
      </c>
      <c r="P138" s="156">
        <f>I138+J138</f>
        <v>0</v>
      </c>
      <c r="Q138" s="156">
        <f>ROUND(I138*H138,2)</f>
        <v>0</v>
      </c>
      <c r="R138" s="156">
        <f>ROUND(J138*H138,2)</f>
        <v>0</v>
      </c>
      <c r="S138" s="58"/>
      <c r="T138" s="157">
        <f>S138*H138</f>
        <v>0</v>
      </c>
      <c r="U138" s="157">
        <v>0</v>
      </c>
      <c r="V138" s="157">
        <f>U138*H138</f>
        <v>0</v>
      </c>
      <c r="W138" s="157">
        <v>0.26</v>
      </c>
      <c r="X138" s="158">
        <f>W138*H138</f>
        <v>3.1459999999999999</v>
      </c>
      <c r="Y138" s="32"/>
      <c r="Z138" s="32"/>
      <c r="AA138" s="32"/>
      <c r="AB138" s="32"/>
      <c r="AC138" s="32"/>
      <c r="AD138" s="32"/>
      <c r="AE138" s="32"/>
      <c r="AR138" s="159" t="s">
        <v>155</v>
      </c>
      <c r="AT138" s="159" t="s">
        <v>134</v>
      </c>
      <c r="AU138" s="159" t="s">
        <v>88</v>
      </c>
      <c r="AY138" s="17" t="s">
        <v>131</v>
      </c>
      <c r="BE138" s="160">
        <f>IF(O138="základní",K138,0)</f>
        <v>0</v>
      </c>
      <c r="BF138" s="160">
        <f>IF(O138="snížená",K138,0)</f>
        <v>0</v>
      </c>
      <c r="BG138" s="160">
        <f>IF(O138="zákl. přenesená",K138,0)</f>
        <v>0</v>
      </c>
      <c r="BH138" s="160">
        <f>IF(O138="sníž. přenesená",K138,0)</f>
        <v>0</v>
      </c>
      <c r="BI138" s="160">
        <f>IF(O138="nulová",K138,0)</f>
        <v>0</v>
      </c>
      <c r="BJ138" s="17" t="s">
        <v>86</v>
      </c>
      <c r="BK138" s="160">
        <f>ROUND(P138*H138,2)</f>
        <v>0</v>
      </c>
      <c r="BL138" s="17" t="s">
        <v>155</v>
      </c>
      <c r="BM138" s="159" t="s">
        <v>256</v>
      </c>
    </row>
    <row r="139" spans="1:65" s="2" customFormat="1" ht="19.5">
      <c r="A139" s="32"/>
      <c r="B139" s="33"/>
      <c r="C139" s="32"/>
      <c r="D139" s="161" t="s">
        <v>141</v>
      </c>
      <c r="E139" s="32"/>
      <c r="F139" s="162" t="s">
        <v>257</v>
      </c>
      <c r="G139" s="32"/>
      <c r="H139" s="32"/>
      <c r="I139" s="163"/>
      <c r="J139" s="163"/>
      <c r="K139" s="32"/>
      <c r="L139" s="32"/>
      <c r="M139" s="33"/>
      <c r="N139" s="164"/>
      <c r="O139" s="165"/>
      <c r="P139" s="58"/>
      <c r="Q139" s="58"/>
      <c r="R139" s="58"/>
      <c r="S139" s="58"/>
      <c r="T139" s="58"/>
      <c r="U139" s="58"/>
      <c r="V139" s="58"/>
      <c r="W139" s="58"/>
      <c r="X139" s="59"/>
      <c r="Y139" s="32"/>
      <c r="Z139" s="32"/>
      <c r="AA139" s="32"/>
      <c r="AB139" s="32"/>
      <c r="AC139" s="32"/>
      <c r="AD139" s="32"/>
      <c r="AE139" s="32"/>
      <c r="AT139" s="17" t="s">
        <v>141</v>
      </c>
      <c r="AU139" s="17" t="s">
        <v>88</v>
      </c>
    </row>
    <row r="140" spans="1:65" s="14" customFormat="1">
      <c r="B140" s="173"/>
      <c r="D140" s="161" t="s">
        <v>142</v>
      </c>
      <c r="E140" s="174" t="s">
        <v>1</v>
      </c>
      <c r="F140" s="175" t="s">
        <v>258</v>
      </c>
      <c r="H140" s="176">
        <v>10.1</v>
      </c>
      <c r="I140" s="177"/>
      <c r="J140" s="177"/>
      <c r="M140" s="173"/>
      <c r="N140" s="178"/>
      <c r="O140" s="179"/>
      <c r="P140" s="179"/>
      <c r="Q140" s="179"/>
      <c r="R140" s="179"/>
      <c r="S140" s="179"/>
      <c r="T140" s="179"/>
      <c r="U140" s="179"/>
      <c r="V140" s="179"/>
      <c r="W140" s="179"/>
      <c r="X140" s="180"/>
      <c r="AT140" s="174" t="s">
        <v>142</v>
      </c>
      <c r="AU140" s="174" t="s">
        <v>88</v>
      </c>
      <c r="AV140" s="14" t="s">
        <v>88</v>
      </c>
      <c r="AW140" s="14" t="s">
        <v>4</v>
      </c>
      <c r="AX140" s="14" t="s">
        <v>78</v>
      </c>
      <c r="AY140" s="174" t="s">
        <v>131</v>
      </c>
    </row>
    <row r="141" spans="1:65" s="14" customFormat="1">
      <c r="B141" s="173"/>
      <c r="D141" s="161" t="s">
        <v>142</v>
      </c>
      <c r="E141" s="174" t="s">
        <v>1</v>
      </c>
      <c r="F141" s="175" t="s">
        <v>259</v>
      </c>
      <c r="H141" s="176">
        <v>2</v>
      </c>
      <c r="I141" s="177"/>
      <c r="J141" s="177"/>
      <c r="M141" s="173"/>
      <c r="N141" s="178"/>
      <c r="O141" s="179"/>
      <c r="P141" s="179"/>
      <c r="Q141" s="179"/>
      <c r="R141" s="179"/>
      <c r="S141" s="179"/>
      <c r="T141" s="179"/>
      <c r="U141" s="179"/>
      <c r="V141" s="179"/>
      <c r="W141" s="179"/>
      <c r="X141" s="180"/>
      <c r="AT141" s="174" t="s">
        <v>142</v>
      </c>
      <c r="AU141" s="174" t="s">
        <v>88</v>
      </c>
      <c r="AV141" s="14" t="s">
        <v>88</v>
      </c>
      <c r="AW141" s="14" t="s">
        <v>4</v>
      </c>
      <c r="AX141" s="14" t="s">
        <v>78</v>
      </c>
      <c r="AY141" s="174" t="s">
        <v>131</v>
      </c>
    </row>
    <row r="142" spans="1:65" s="15" customFormat="1">
      <c r="B142" s="184"/>
      <c r="D142" s="161" t="s">
        <v>142</v>
      </c>
      <c r="E142" s="185" t="s">
        <v>1</v>
      </c>
      <c r="F142" s="186" t="s">
        <v>260</v>
      </c>
      <c r="H142" s="187">
        <v>12.1</v>
      </c>
      <c r="I142" s="188"/>
      <c r="J142" s="188"/>
      <c r="M142" s="184"/>
      <c r="N142" s="189"/>
      <c r="O142" s="190"/>
      <c r="P142" s="190"/>
      <c r="Q142" s="190"/>
      <c r="R142" s="190"/>
      <c r="S142" s="190"/>
      <c r="T142" s="190"/>
      <c r="U142" s="190"/>
      <c r="V142" s="190"/>
      <c r="W142" s="190"/>
      <c r="X142" s="191"/>
      <c r="AT142" s="185" t="s">
        <v>142</v>
      </c>
      <c r="AU142" s="185" t="s">
        <v>88</v>
      </c>
      <c r="AV142" s="15" t="s">
        <v>155</v>
      </c>
      <c r="AW142" s="15" t="s">
        <v>4</v>
      </c>
      <c r="AX142" s="15" t="s">
        <v>86</v>
      </c>
      <c r="AY142" s="185" t="s">
        <v>131</v>
      </c>
    </row>
    <row r="143" spans="1:65" s="2" customFormat="1" ht="24.2" customHeight="1">
      <c r="A143" s="32"/>
      <c r="B143" s="146"/>
      <c r="C143" s="147" t="s">
        <v>130</v>
      </c>
      <c r="D143" s="147" t="s">
        <v>134</v>
      </c>
      <c r="E143" s="148" t="s">
        <v>261</v>
      </c>
      <c r="F143" s="149" t="s">
        <v>262</v>
      </c>
      <c r="G143" s="150" t="s">
        <v>255</v>
      </c>
      <c r="H143" s="151">
        <v>2.08</v>
      </c>
      <c r="I143" s="152"/>
      <c r="J143" s="152"/>
      <c r="K143" s="153">
        <f>ROUND(P143*H143,2)</f>
        <v>0</v>
      </c>
      <c r="L143" s="149" t="s">
        <v>138</v>
      </c>
      <c r="M143" s="33"/>
      <c r="N143" s="154" t="s">
        <v>1</v>
      </c>
      <c r="O143" s="155" t="s">
        <v>41</v>
      </c>
      <c r="P143" s="156">
        <f>I143+J143</f>
        <v>0</v>
      </c>
      <c r="Q143" s="156">
        <f>ROUND(I143*H143,2)</f>
        <v>0</v>
      </c>
      <c r="R143" s="156">
        <f>ROUND(J143*H143,2)</f>
        <v>0</v>
      </c>
      <c r="S143" s="58"/>
      <c r="T143" s="157">
        <f>S143*H143</f>
        <v>0</v>
      </c>
      <c r="U143" s="157">
        <v>0</v>
      </c>
      <c r="V143" s="157">
        <f>U143*H143</f>
        <v>0</v>
      </c>
      <c r="W143" s="157">
        <v>0.38800000000000001</v>
      </c>
      <c r="X143" s="158">
        <f>W143*H143</f>
        <v>0.80704000000000009</v>
      </c>
      <c r="Y143" s="32"/>
      <c r="Z143" s="32"/>
      <c r="AA143" s="32"/>
      <c r="AB143" s="32"/>
      <c r="AC143" s="32"/>
      <c r="AD143" s="32"/>
      <c r="AE143" s="32"/>
      <c r="AR143" s="159" t="s">
        <v>155</v>
      </c>
      <c r="AT143" s="159" t="s">
        <v>134</v>
      </c>
      <c r="AU143" s="159" t="s">
        <v>88</v>
      </c>
      <c r="AY143" s="17" t="s">
        <v>131</v>
      </c>
      <c r="BE143" s="160">
        <f>IF(O143="základní",K143,0)</f>
        <v>0</v>
      </c>
      <c r="BF143" s="160">
        <f>IF(O143="snížená",K143,0)</f>
        <v>0</v>
      </c>
      <c r="BG143" s="160">
        <f>IF(O143="zákl. přenesená",K143,0)</f>
        <v>0</v>
      </c>
      <c r="BH143" s="160">
        <f>IF(O143="sníž. přenesená",K143,0)</f>
        <v>0</v>
      </c>
      <c r="BI143" s="160">
        <f>IF(O143="nulová",K143,0)</f>
        <v>0</v>
      </c>
      <c r="BJ143" s="17" t="s">
        <v>86</v>
      </c>
      <c r="BK143" s="160">
        <f>ROUND(P143*H143,2)</f>
        <v>0</v>
      </c>
      <c r="BL143" s="17" t="s">
        <v>155</v>
      </c>
      <c r="BM143" s="159" t="s">
        <v>263</v>
      </c>
    </row>
    <row r="144" spans="1:65" s="2" customFormat="1" ht="19.5">
      <c r="A144" s="32"/>
      <c r="B144" s="33"/>
      <c r="C144" s="32"/>
      <c r="D144" s="161" t="s">
        <v>141</v>
      </c>
      <c r="E144" s="32"/>
      <c r="F144" s="162" t="s">
        <v>264</v>
      </c>
      <c r="G144" s="32"/>
      <c r="H144" s="32"/>
      <c r="I144" s="163"/>
      <c r="J144" s="163"/>
      <c r="K144" s="32"/>
      <c r="L144" s="32"/>
      <c r="M144" s="33"/>
      <c r="N144" s="164"/>
      <c r="O144" s="165"/>
      <c r="P144" s="58"/>
      <c r="Q144" s="58"/>
      <c r="R144" s="58"/>
      <c r="S144" s="58"/>
      <c r="T144" s="58"/>
      <c r="U144" s="58"/>
      <c r="V144" s="58"/>
      <c r="W144" s="58"/>
      <c r="X144" s="59"/>
      <c r="Y144" s="32"/>
      <c r="Z144" s="32"/>
      <c r="AA144" s="32"/>
      <c r="AB144" s="32"/>
      <c r="AC144" s="32"/>
      <c r="AD144" s="32"/>
      <c r="AE144" s="32"/>
      <c r="AT144" s="17" t="s">
        <v>141</v>
      </c>
      <c r="AU144" s="17" t="s">
        <v>88</v>
      </c>
    </row>
    <row r="145" spans="1:65" s="14" customFormat="1">
      <c r="B145" s="173"/>
      <c r="D145" s="161" t="s">
        <v>142</v>
      </c>
      <c r="E145" s="174" t="s">
        <v>1</v>
      </c>
      <c r="F145" s="175" t="s">
        <v>265</v>
      </c>
      <c r="H145" s="176">
        <v>2.08</v>
      </c>
      <c r="I145" s="177"/>
      <c r="J145" s="177"/>
      <c r="M145" s="173"/>
      <c r="N145" s="178"/>
      <c r="O145" s="179"/>
      <c r="P145" s="179"/>
      <c r="Q145" s="179"/>
      <c r="R145" s="179"/>
      <c r="S145" s="179"/>
      <c r="T145" s="179"/>
      <c r="U145" s="179"/>
      <c r="V145" s="179"/>
      <c r="W145" s="179"/>
      <c r="X145" s="180"/>
      <c r="AT145" s="174" t="s">
        <v>142</v>
      </c>
      <c r="AU145" s="174" t="s">
        <v>88</v>
      </c>
      <c r="AV145" s="14" t="s">
        <v>88</v>
      </c>
      <c r="AW145" s="14" t="s">
        <v>4</v>
      </c>
      <c r="AX145" s="14" t="s">
        <v>86</v>
      </c>
      <c r="AY145" s="174" t="s">
        <v>131</v>
      </c>
    </row>
    <row r="146" spans="1:65" s="2" customFormat="1" ht="24">
      <c r="A146" s="32"/>
      <c r="B146" s="146"/>
      <c r="C146" s="147" t="s">
        <v>167</v>
      </c>
      <c r="D146" s="147" t="s">
        <v>134</v>
      </c>
      <c r="E146" s="148" t="s">
        <v>266</v>
      </c>
      <c r="F146" s="149" t="s">
        <v>267</v>
      </c>
      <c r="G146" s="150" t="s">
        <v>255</v>
      </c>
      <c r="H146" s="151">
        <v>76.17</v>
      </c>
      <c r="I146" s="152"/>
      <c r="J146" s="152"/>
      <c r="K146" s="153">
        <f>ROUND(P146*H146,2)</f>
        <v>0</v>
      </c>
      <c r="L146" s="149" t="s">
        <v>138</v>
      </c>
      <c r="M146" s="33"/>
      <c r="N146" s="154" t="s">
        <v>1</v>
      </c>
      <c r="O146" s="155" t="s">
        <v>41</v>
      </c>
      <c r="P146" s="156">
        <f>I146+J146</f>
        <v>0</v>
      </c>
      <c r="Q146" s="156">
        <f>ROUND(I146*H146,2)</f>
        <v>0</v>
      </c>
      <c r="R146" s="156">
        <f>ROUND(J146*H146,2)</f>
        <v>0</v>
      </c>
      <c r="S146" s="58"/>
      <c r="T146" s="157">
        <f>S146*H146</f>
        <v>0</v>
      </c>
      <c r="U146" s="157">
        <v>0</v>
      </c>
      <c r="V146" s="157">
        <f>U146*H146</f>
        <v>0</v>
      </c>
      <c r="W146" s="157">
        <v>0.28999999999999998</v>
      </c>
      <c r="X146" s="158">
        <f>W146*H146</f>
        <v>22.089299999999998</v>
      </c>
      <c r="Y146" s="32"/>
      <c r="Z146" s="32"/>
      <c r="AA146" s="32"/>
      <c r="AB146" s="32"/>
      <c r="AC146" s="32"/>
      <c r="AD146" s="32"/>
      <c r="AE146" s="32"/>
      <c r="AR146" s="159" t="s">
        <v>155</v>
      </c>
      <c r="AT146" s="159" t="s">
        <v>134</v>
      </c>
      <c r="AU146" s="159" t="s">
        <v>88</v>
      </c>
      <c r="AY146" s="17" t="s">
        <v>131</v>
      </c>
      <c r="BE146" s="160">
        <f>IF(O146="základní",K146,0)</f>
        <v>0</v>
      </c>
      <c r="BF146" s="160">
        <f>IF(O146="snížená",K146,0)</f>
        <v>0</v>
      </c>
      <c r="BG146" s="160">
        <f>IF(O146="zákl. přenesená",K146,0)</f>
        <v>0</v>
      </c>
      <c r="BH146" s="160">
        <f>IF(O146="sníž. přenesená",K146,0)</f>
        <v>0</v>
      </c>
      <c r="BI146" s="160">
        <f>IF(O146="nulová",K146,0)</f>
        <v>0</v>
      </c>
      <c r="BJ146" s="17" t="s">
        <v>86</v>
      </c>
      <c r="BK146" s="160">
        <f>ROUND(P146*H146,2)</f>
        <v>0</v>
      </c>
      <c r="BL146" s="17" t="s">
        <v>155</v>
      </c>
      <c r="BM146" s="159" t="s">
        <v>268</v>
      </c>
    </row>
    <row r="147" spans="1:65" s="2" customFormat="1" ht="19.5">
      <c r="A147" s="32"/>
      <c r="B147" s="33"/>
      <c r="C147" s="32"/>
      <c r="D147" s="161" t="s">
        <v>141</v>
      </c>
      <c r="E147" s="32"/>
      <c r="F147" s="162" t="s">
        <v>269</v>
      </c>
      <c r="G147" s="32"/>
      <c r="H147" s="32"/>
      <c r="I147" s="163"/>
      <c r="J147" s="163"/>
      <c r="K147" s="32"/>
      <c r="L147" s="32"/>
      <c r="M147" s="33"/>
      <c r="N147" s="164"/>
      <c r="O147" s="165"/>
      <c r="P147" s="58"/>
      <c r="Q147" s="58"/>
      <c r="R147" s="58"/>
      <c r="S147" s="58"/>
      <c r="T147" s="58"/>
      <c r="U147" s="58"/>
      <c r="V147" s="58"/>
      <c r="W147" s="58"/>
      <c r="X147" s="59"/>
      <c r="Y147" s="32"/>
      <c r="Z147" s="32"/>
      <c r="AA147" s="32"/>
      <c r="AB147" s="32"/>
      <c r="AC147" s="32"/>
      <c r="AD147" s="32"/>
      <c r="AE147" s="32"/>
      <c r="AT147" s="17" t="s">
        <v>141</v>
      </c>
      <c r="AU147" s="17" t="s">
        <v>88</v>
      </c>
    </row>
    <row r="148" spans="1:65" s="13" customFormat="1">
      <c r="B148" s="166"/>
      <c r="D148" s="161" t="s">
        <v>142</v>
      </c>
      <c r="E148" s="167" t="s">
        <v>1</v>
      </c>
      <c r="F148" s="168" t="s">
        <v>270</v>
      </c>
      <c r="H148" s="167" t="s">
        <v>1</v>
      </c>
      <c r="I148" s="169"/>
      <c r="J148" s="169"/>
      <c r="M148" s="166"/>
      <c r="N148" s="170"/>
      <c r="O148" s="171"/>
      <c r="P148" s="171"/>
      <c r="Q148" s="171"/>
      <c r="R148" s="171"/>
      <c r="S148" s="171"/>
      <c r="T148" s="171"/>
      <c r="U148" s="171"/>
      <c r="V148" s="171"/>
      <c r="W148" s="171"/>
      <c r="X148" s="172"/>
      <c r="AT148" s="167" t="s">
        <v>142</v>
      </c>
      <c r="AU148" s="167" t="s">
        <v>88</v>
      </c>
      <c r="AV148" s="13" t="s">
        <v>86</v>
      </c>
      <c r="AW148" s="13" t="s">
        <v>4</v>
      </c>
      <c r="AX148" s="13" t="s">
        <v>78</v>
      </c>
      <c r="AY148" s="167" t="s">
        <v>131</v>
      </c>
    </row>
    <row r="149" spans="1:65" s="14" customFormat="1">
      <c r="B149" s="173"/>
      <c r="D149" s="161" t="s">
        <v>142</v>
      </c>
      <c r="E149" s="174" t="s">
        <v>1</v>
      </c>
      <c r="F149" s="175" t="s">
        <v>271</v>
      </c>
      <c r="H149" s="176">
        <v>76.17</v>
      </c>
      <c r="I149" s="177"/>
      <c r="J149" s="177"/>
      <c r="M149" s="173"/>
      <c r="N149" s="178"/>
      <c r="O149" s="179"/>
      <c r="P149" s="179"/>
      <c r="Q149" s="179"/>
      <c r="R149" s="179"/>
      <c r="S149" s="179"/>
      <c r="T149" s="179"/>
      <c r="U149" s="179"/>
      <c r="V149" s="179"/>
      <c r="W149" s="179"/>
      <c r="X149" s="180"/>
      <c r="AT149" s="174" t="s">
        <v>142</v>
      </c>
      <c r="AU149" s="174" t="s">
        <v>88</v>
      </c>
      <c r="AV149" s="14" t="s">
        <v>88</v>
      </c>
      <c r="AW149" s="14" t="s">
        <v>4</v>
      </c>
      <c r="AX149" s="14" t="s">
        <v>86</v>
      </c>
      <c r="AY149" s="174" t="s">
        <v>131</v>
      </c>
    </row>
    <row r="150" spans="1:65" s="2" customFormat="1" ht="24.2" customHeight="1">
      <c r="A150" s="32"/>
      <c r="B150" s="146"/>
      <c r="C150" s="147" t="s">
        <v>174</v>
      </c>
      <c r="D150" s="147" t="s">
        <v>134</v>
      </c>
      <c r="E150" s="148" t="s">
        <v>272</v>
      </c>
      <c r="F150" s="149" t="s">
        <v>273</v>
      </c>
      <c r="G150" s="150" t="s">
        <v>255</v>
      </c>
      <c r="H150" s="151">
        <v>34.520000000000003</v>
      </c>
      <c r="I150" s="152"/>
      <c r="J150" s="152"/>
      <c r="K150" s="153">
        <f>ROUND(P150*H150,2)</f>
        <v>0</v>
      </c>
      <c r="L150" s="149" t="s">
        <v>138</v>
      </c>
      <c r="M150" s="33"/>
      <c r="N150" s="154" t="s">
        <v>1</v>
      </c>
      <c r="O150" s="155" t="s">
        <v>41</v>
      </c>
      <c r="P150" s="156">
        <f>I150+J150</f>
        <v>0</v>
      </c>
      <c r="Q150" s="156">
        <f>ROUND(I150*H150,2)</f>
        <v>0</v>
      </c>
      <c r="R150" s="156">
        <f>ROUND(J150*H150,2)</f>
        <v>0</v>
      </c>
      <c r="S150" s="58"/>
      <c r="T150" s="157">
        <f>S150*H150</f>
        <v>0</v>
      </c>
      <c r="U150" s="157">
        <v>0</v>
      </c>
      <c r="V150" s="157">
        <f>U150*H150</f>
        <v>0</v>
      </c>
      <c r="W150" s="157">
        <v>0.22</v>
      </c>
      <c r="X150" s="158">
        <f>W150*H150</f>
        <v>7.5944000000000011</v>
      </c>
      <c r="Y150" s="32"/>
      <c r="Z150" s="32"/>
      <c r="AA150" s="32"/>
      <c r="AB150" s="32"/>
      <c r="AC150" s="32"/>
      <c r="AD150" s="32"/>
      <c r="AE150" s="32"/>
      <c r="AR150" s="159" t="s">
        <v>155</v>
      </c>
      <c r="AT150" s="159" t="s">
        <v>134</v>
      </c>
      <c r="AU150" s="159" t="s">
        <v>88</v>
      </c>
      <c r="AY150" s="17" t="s">
        <v>131</v>
      </c>
      <c r="BE150" s="160">
        <f>IF(O150="základní",K150,0)</f>
        <v>0</v>
      </c>
      <c r="BF150" s="160">
        <f>IF(O150="snížená",K150,0)</f>
        <v>0</v>
      </c>
      <c r="BG150" s="160">
        <f>IF(O150="zákl. přenesená",K150,0)</f>
        <v>0</v>
      </c>
      <c r="BH150" s="160">
        <f>IF(O150="sníž. přenesená",K150,0)</f>
        <v>0</v>
      </c>
      <c r="BI150" s="160">
        <f>IF(O150="nulová",K150,0)</f>
        <v>0</v>
      </c>
      <c r="BJ150" s="17" t="s">
        <v>86</v>
      </c>
      <c r="BK150" s="160">
        <f>ROUND(P150*H150,2)</f>
        <v>0</v>
      </c>
      <c r="BL150" s="17" t="s">
        <v>155</v>
      </c>
      <c r="BM150" s="159" t="s">
        <v>274</v>
      </c>
    </row>
    <row r="151" spans="1:65" s="2" customFormat="1" ht="19.5">
      <c r="A151" s="32"/>
      <c r="B151" s="33"/>
      <c r="C151" s="32"/>
      <c r="D151" s="161" t="s">
        <v>141</v>
      </c>
      <c r="E151" s="32"/>
      <c r="F151" s="162" t="s">
        <v>275</v>
      </c>
      <c r="G151" s="32"/>
      <c r="H151" s="32"/>
      <c r="I151" s="163"/>
      <c r="J151" s="163"/>
      <c r="K151" s="32"/>
      <c r="L151" s="32"/>
      <c r="M151" s="33"/>
      <c r="N151" s="164"/>
      <c r="O151" s="165"/>
      <c r="P151" s="58"/>
      <c r="Q151" s="58"/>
      <c r="R151" s="58"/>
      <c r="S151" s="58"/>
      <c r="T151" s="58"/>
      <c r="U151" s="58"/>
      <c r="V151" s="58"/>
      <c r="W151" s="58"/>
      <c r="X151" s="59"/>
      <c r="Y151" s="32"/>
      <c r="Z151" s="32"/>
      <c r="AA151" s="32"/>
      <c r="AB151" s="32"/>
      <c r="AC151" s="32"/>
      <c r="AD151" s="32"/>
      <c r="AE151" s="32"/>
      <c r="AT151" s="17" t="s">
        <v>141</v>
      </c>
      <c r="AU151" s="17" t="s">
        <v>88</v>
      </c>
    </row>
    <row r="152" spans="1:65" s="13" customFormat="1">
      <c r="B152" s="166"/>
      <c r="D152" s="161" t="s">
        <v>142</v>
      </c>
      <c r="E152" s="167" t="s">
        <v>1</v>
      </c>
      <c r="F152" s="168" t="s">
        <v>276</v>
      </c>
      <c r="H152" s="167" t="s">
        <v>1</v>
      </c>
      <c r="I152" s="169"/>
      <c r="J152" s="169"/>
      <c r="M152" s="166"/>
      <c r="N152" s="170"/>
      <c r="O152" s="171"/>
      <c r="P152" s="171"/>
      <c r="Q152" s="171"/>
      <c r="R152" s="171"/>
      <c r="S152" s="171"/>
      <c r="T152" s="171"/>
      <c r="U152" s="171"/>
      <c r="V152" s="171"/>
      <c r="W152" s="171"/>
      <c r="X152" s="172"/>
      <c r="AT152" s="167" t="s">
        <v>142</v>
      </c>
      <c r="AU152" s="167" t="s">
        <v>88</v>
      </c>
      <c r="AV152" s="13" t="s">
        <v>86</v>
      </c>
      <c r="AW152" s="13" t="s">
        <v>4</v>
      </c>
      <c r="AX152" s="13" t="s">
        <v>78</v>
      </c>
      <c r="AY152" s="167" t="s">
        <v>131</v>
      </c>
    </row>
    <row r="153" spans="1:65" s="14" customFormat="1">
      <c r="B153" s="173"/>
      <c r="D153" s="161" t="s">
        <v>142</v>
      </c>
      <c r="E153" s="174" t="s">
        <v>1</v>
      </c>
      <c r="F153" s="175" t="s">
        <v>277</v>
      </c>
      <c r="H153" s="176">
        <v>33.799999999999997</v>
      </c>
      <c r="I153" s="177"/>
      <c r="J153" s="177"/>
      <c r="M153" s="173"/>
      <c r="N153" s="178"/>
      <c r="O153" s="179"/>
      <c r="P153" s="179"/>
      <c r="Q153" s="179"/>
      <c r="R153" s="179"/>
      <c r="S153" s="179"/>
      <c r="T153" s="179"/>
      <c r="U153" s="179"/>
      <c r="V153" s="179"/>
      <c r="W153" s="179"/>
      <c r="X153" s="180"/>
      <c r="AT153" s="174" t="s">
        <v>142</v>
      </c>
      <c r="AU153" s="174" t="s">
        <v>88</v>
      </c>
      <c r="AV153" s="14" t="s">
        <v>88</v>
      </c>
      <c r="AW153" s="14" t="s">
        <v>4</v>
      </c>
      <c r="AX153" s="14" t="s">
        <v>78</v>
      </c>
      <c r="AY153" s="174" t="s">
        <v>131</v>
      </c>
    </row>
    <row r="154" spans="1:65" s="14" customFormat="1">
      <c r="B154" s="173"/>
      <c r="D154" s="161" t="s">
        <v>142</v>
      </c>
      <c r="E154" s="174" t="s">
        <v>1</v>
      </c>
      <c r="F154" s="175" t="s">
        <v>278</v>
      </c>
      <c r="H154" s="176">
        <v>-14.64</v>
      </c>
      <c r="I154" s="177"/>
      <c r="J154" s="177"/>
      <c r="M154" s="173"/>
      <c r="N154" s="178"/>
      <c r="O154" s="179"/>
      <c r="P154" s="179"/>
      <c r="Q154" s="179"/>
      <c r="R154" s="179"/>
      <c r="S154" s="179"/>
      <c r="T154" s="179"/>
      <c r="U154" s="179"/>
      <c r="V154" s="179"/>
      <c r="W154" s="179"/>
      <c r="X154" s="180"/>
      <c r="AT154" s="174" t="s">
        <v>142</v>
      </c>
      <c r="AU154" s="174" t="s">
        <v>88</v>
      </c>
      <c r="AV154" s="14" t="s">
        <v>88</v>
      </c>
      <c r="AW154" s="14" t="s">
        <v>4</v>
      </c>
      <c r="AX154" s="14" t="s">
        <v>78</v>
      </c>
      <c r="AY154" s="174" t="s">
        <v>131</v>
      </c>
    </row>
    <row r="155" spans="1:65" s="14" customFormat="1">
      <c r="B155" s="173"/>
      <c r="D155" s="161" t="s">
        <v>142</v>
      </c>
      <c r="E155" s="174" t="s">
        <v>1</v>
      </c>
      <c r="F155" s="175" t="s">
        <v>279</v>
      </c>
      <c r="H155" s="176">
        <v>15.36</v>
      </c>
      <c r="I155" s="177"/>
      <c r="J155" s="177"/>
      <c r="M155" s="173"/>
      <c r="N155" s="178"/>
      <c r="O155" s="179"/>
      <c r="P155" s="179"/>
      <c r="Q155" s="179"/>
      <c r="R155" s="179"/>
      <c r="S155" s="179"/>
      <c r="T155" s="179"/>
      <c r="U155" s="179"/>
      <c r="V155" s="179"/>
      <c r="W155" s="179"/>
      <c r="X155" s="180"/>
      <c r="AT155" s="174" t="s">
        <v>142</v>
      </c>
      <c r="AU155" s="174" t="s">
        <v>88</v>
      </c>
      <c r="AV155" s="14" t="s">
        <v>88</v>
      </c>
      <c r="AW155" s="14" t="s">
        <v>4</v>
      </c>
      <c r="AX155" s="14" t="s">
        <v>78</v>
      </c>
      <c r="AY155" s="174" t="s">
        <v>131</v>
      </c>
    </row>
    <row r="156" spans="1:65" s="15" customFormat="1">
      <c r="B156" s="184"/>
      <c r="D156" s="161" t="s">
        <v>142</v>
      </c>
      <c r="E156" s="185" t="s">
        <v>1</v>
      </c>
      <c r="F156" s="186" t="s">
        <v>260</v>
      </c>
      <c r="H156" s="187">
        <v>34.520000000000003</v>
      </c>
      <c r="I156" s="188"/>
      <c r="J156" s="188"/>
      <c r="M156" s="184"/>
      <c r="N156" s="189"/>
      <c r="O156" s="190"/>
      <c r="P156" s="190"/>
      <c r="Q156" s="190"/>
      <c r="R156" s="190"/>
      <c r="S156" s="190"/>
      <c r="T156" s="190"/>
      <c r="U156" s="190"/>
      <c r="V156" s="190"/>
      <c r="W156" s="190"/>
      <c r="X156" s="191"/>
      <c r="AT156" s="185" t="s">
        <v>142</v>
      </c>
      <c r="AU156" s="185" t="s">
        <v>88</v>
      </c>
      <c r="AV156" s="15" t="s">
        <v>155</v>
      </c>
      <c r="AW156" s="15" t="s">
        <v>4</v>
      </c>
      <c r="AX156" s="15" t="s">
        <v>86</v>
      </c>
      <c r="AY156" s="185" t="s">
        <v>131</v>
      </c>
    </row>
    <row r="157" spans="1:65" s="2" customFormat="1" ht="24.2" customHeight="1">
      <c r="A157" s="32"/>
      <c r="B157" s="146"/>
      <c r="C157" s="147" t="s">
        <v>180</v>
      </c>
      <c r="D157" s="147" t="s">
        <v>134</v>
      </c>
      <c r="E157" s="148" t="s">
        <v>280</v>
      </c>
      <c r="F157" s="149" t="s">
        <v>281</v>
      </c>
      <c r="G157" s="150" t="s">
        <v>255</v>
      </c>
      <c r="H157" s="151">
        <v>2</v>
      </c>
      <c r="I157" s="152"/>
      <c r="J157" s="152"/>
      <c r="K157" s="153">
        <f>ROUND(P157*H157,2)</f>
        <v>0</v>
      </c>
      <c r="L157" s="149" t="s">
        <v>138</v>
      </c>
      <c r="M157" s="33"/>
      <c r="N157" s="154" t="s">
        <v>1</v>
      </c>
      <c r="O157" s="155" t="s">
        <v>41</v>
      </c>
      <c r="P157" s="156">
        <f>I157+J157</f>
        <v>0</v>
      </c>
      <c r="Q157" s="156">
        <f>ROUND(I157*H157,2)</f>
        <v>0</v>
      </c>
      <c r="R157" s="156">
        <f>ROUND(J157*H157,2)</f>
        <v>0</v>
      </c>
      <c r="S157" s="58"/>
      <c r="T157" s="157">
        <f>S157*H157</f>
        <v>0</v>
      </c>
      <c r="U157" s="157">
        <v>0</v>
      </c>
      <c r="V157" s="157">
        <f>U157*H157</f>
        <v>0</v>
      </c>
      <c r="W157" s="157">
        <v>0.17</v>
      </c>
      <c r="X157" s="158">
        <f>W157*H157</f>
        <v>0.34</v>
      </c>
      <c r="Y157" s="32"/>
      <c r="Z157" s="32"/>
      <c r="AA157" s="32"/>
      <c r="AB157" s="32"/>
      <c r="AC157" s="32"/>
      <c r="AD157" s="32"/>
      <c r="AE157" s="32"/>
      <c r="AR157" s="159" t="s">
        <v>155</v>
      </c>
      <c r="AT157" s="159" t="s">
        <v>134</v>
      </c>
      <c r="AU157" s="159" t="s">
        <v>88</v>
      </c>
      <c r="AY157" s="17" t="s">
        <v>131</v>
      </c>
      <c r="BE157" s="160">
        <f>IF(O157="základní",K157,0)</f>
        <v>0</v>
      </c>
      <c r="BF157" s="160">
        <f>IF(O157="snížená",K157,0)</f>
        <v>0</v>
      </c>
      <c r="BG157" s="160">
        <f>IF(O157="zákl. přenesená",K157,0)</f>
        <v>0</v>
      </c>
      <c r="BH157" s="160">
        <f>IF(O157="sníž. přenesená",K157,0)</f>
        <v>0</v>
      </c>
      <c r="BI157" s="160">
        <f>IF(O157="nulová",K157,0)</f>
        <v>0</v>
      </c>
      <c r="BJ157" s="17" t="s">
        <v>86</v>
      </c>
      <c r="BK157" s="160">
        <f>ROUND(P157*H157,2)</f>
        <v>0</v>
      </c>
      <c r="BL157" s="17" t="s">
        <v>155</v>
      </c>
      <c r="BM157" s="159" t="s">
        <v>282</v>
      </c>
    </row>
    <row r="158" spans="1:65" s="2" customFormat="1" ht="19.5">
      <c r="A158" s="32"/>
      <c r="B158" s="33"/>
      <c r="C158" s="32"/>
      <c r="D158" s="161" t="s">
        <v>141</v>
      </c>
      <c r="E158" s="32"/>
      <c r="F158" s="162" t="s">
        <v>283</v>
      </c>
      <c r="G158" s="32"/>
      <c r="H158" s="32"/>
      <c r="I158" s="163"/>
      <c r="J158" s="163"/>
      <c r="K158" s="32"/>
      <c r="L158" s="32"/>
      <c r="M158" s="33"/>
      <c r="N158" s="164"/>
      <c r="O158" s="165"/>
      <c r="P158" s="58"/>
      <c r="Q158" s="58"/>
      <c r="R158" s="58"/>
      <c r="S158" s="58"/>
      <c r="T158" s="58"/>
      <c r="U158" s="58"/>
      <c r="V158" s="58"/>
      <c r="W158" s="58"/>
      <c r="X158" s="59"/>
      <c r="Y158" s="32"/>
      <c r="Z158" s="32"/>
      <c r="AA158" s="32"/>
      <c r="AB158" s="32"/>
      <c r="AC158" s="32"/>
      <c r="AD158" s="32"/>
      <c r="AE158" s="32"/>
      <c r="AT158" s="17" t="s">
        <v>141</v>
      </c>
      <c r="AU158" s="17" t="s">
        <v>88</v>
      </c>
    </row>
    <row r="159" spans="1:65" s="14" customFormat="1">
      <c r="B159" s="173"/>
      <c r="D159" s="161" t="s">
        <v>142</v>
      </c>
      <c r="E159" s="174" t="s">
        <v>1</v>
      </c>
      <c r="F159" s="175" t="s">
        <v>284</v>
      </c>
      <c r="H159" s="176">
        <v>2</v>
      </c>
      <c r="I159" s="177"/>
      <c r="J159" s="177"/>
      <c r="M159" s="173"/>
      <c r="N159" s="178"/>
      <c r="O159" s="179"/>
      <c r="P159" s="179"/>
      <c r="Q159" s="179"/>
      <c r="R159" s="179"/>
      <c r="S159" s="179"/>
      <c r="T159" s="179"/>
      <c r="U159" s="179"/>
      <c r="V159" s="179"/>
      <c r="W159" s="179"/>
      <c r="X159" s="180"/>
      <c r="AT159" s="174" t="s">
        <v>142</v>
      </c>
      <c r="AU159" s="174" t="s">
        <v>88</v>
      </c>
      <c r="AV159" s="14" t="s">
        <v>88</v>
      </c>
      <c r="AW159" s="14" t="s">
        <v>4</v>
      </c>
      <c r="AX159" s="14" t="s">
        <v>86</v>
      </c>
      <c r="AY159" s="174" t="s">
        <v>131</v>
      </c>
    </row>
    <row r="160" spans="1:65" s="2" customFormat="1" ht="24.2" customHeight="1">
      <c r="A160" s="32"/>
      <c r="B160" s="146"/>
      <c r="C160" s="147" t="s">
        <v>188</v>
      </c>
      <c r="D160" s="147" t="s">
        <v>134</v>
      </c>
      <c r="E160" s="148" t="s">
        <v>285</v>
      </c>
      <c r="F160" s="149" t="s">
        <v>286</v>
      </c>
      <c r="G160" s="150" t="s">
        <v>255</v>
      </c>
      <c r="H160" s="151">
        <v>137.5</v>
      </c>
      <c r="I160" s="152"/>
      <c r="J160" s="152"/>
      <c r="K160" s="153">
        <f>ROUND(P160*H160,2)</f>
        <v>0</v>
      </c>
      <c r="L160" s="149" t="s">
        <v>138</v>
      </c>
      <c r="M160" s="33"/>
      <c r="N160" s="154" t="s">
        <v>1</v>
      </c>
      <c r="O160" s="155" t="s">
        <v>41</v>
      </c>
      <c r="P160" s="156">
        <f>I160+J160</f>
        <v>0</v>
      </c>
      <c r="Q160" s="156">
        <f>ROUND(I160*H160,2)</f>
        <v>0</v>
      </c>
      <c r="R160" s="156">
        <f>ROUND(J160*H160,2)</f>
        <v>0</v>
      </c>
      <c r="S160" s="58"/>
      <c r="T160" s="157">
        <f>S160*H160</f>
        <v>0</v>
      </c>
      <c r="U160" s="157">
        <v>1.0000000000000001E-5</v>
      </c>
      <c r="V160" s="157">
        <f>U160*H160</f>
        <v>1.3750000000000001E-3</v>
      </c>
      <c r="W160" s="157">
        <v>9.1999999999999998E-2</v>
      </c>
      <c r="X160" s="158">
        <f>W160*H160</f>
        <v>12.65</v>
      </c>
      <c r="Y160" s="32"/>
      <c r="Z160" s="32"/>
      <c r="AA160" s="32"/>
      <c r="AB160" s="32"/>
      <c r="AC160" s="32"/>
      <c r="AD160" s="32"/>
      <c r="AE160" s="32"/>
      <c r="AR160" s="159" t="s">
        <v>155</v>
      </c>
      <c r="AT160" s="159" t="s">
        <v>134</v>
      </c>
      <c r="AU160" s="159" t="s">
        <v>88</v>
      </c>
      <c r="AY160" s="17" t="s">
        <v>131</v>
      </c>
      <c r="BE160" s="160">
        <f>IF(O160="základní",K160,0)</f>
        <v>0</v>
      </c>
      <c r="BF160" s="160">
        <f>IF(O160="snížená",K160,0)</f>
        <v>0</v>
      </c>
      <c r="BG160" s="160">
        <f>IF(O160="zákl. přenesená",K160,0)</f>
        <v>0</v>
      </c>
      <c r="BH160" s="160">
        <f>IF(O160="sníž. přenesená",K160,0)</f>
        <v>0</v>
      </c>
      <c r="BI160" s="160">
        <f>IF(O160="nulová",K160,0)</f>
        <v>0</v>
      </c>
      <c r="BJ160" s="17" t="s">
        <v>86</v>
      </c>
      <c r="BK160" s="160">
        <f>ROUND(P160*H160,2)</f>
        <v>0</v>
      </c>
      <c r="BL160" s="17" t="s">
        <v>155</v>
      </c>
      <c r="BM160" s="159" t="s">
        <v>287</v>
      </c>
    </row>
    <row r="161" spans="1:65" s="2" customFormat="1" ht="19.5">
      <c r="A161" s="32"/>
      <c r="B161" s="33"/>
      <c r="C161" s="32"/>
      <c r="D161" s="161" t="s">
        <v>141</v>
      </c>
      <c r="E161" s="32"/>
      <c r="F161" s="162" t="s">
        <v>288</v>
      </c>
      <c r="G161" s="32"/>
      <c r="H161" s="32"/>
      <c r="I161" s="163"/>
      <c r="J161" s="163"/>
      <c r="K161" s="32"/>
      <c r="L161" s="32"/>
      <c r="M161" s="33"/>
      <c r="N161" s="164"/>
      <c r="O161" s="165"/>
      <c r="P161" s="58"/>
      <c r="Q161" s="58"/>
      <c r="R161" s="58"/>
      <c r="S161" s="58"/>
      <c r="T161" s="58"/>
      <c r="U161" s="58"/>
      <c r="V161" s="58"/>
      <c r="W161" s="58"/>
      <c r="X161" s="59"/>
      <c r="Y161" s="32"/>
      <c r="Z161" s="32"/>
      <c r="AA161" s="32"/>
      <c r="AB161" s="32"/>
      <c r="AC161" s="32"/>
      <c r="AD161" s="32"/>
      <c r="AE161" s="32"/>
      <c r="AT161" s="17" t="s">
        <v>141</v>
      </c>
      <c r="AU161" s="17" t="s">
        <v>88</v>
      </c>
    </row>
    <row r="162" spans="1:65" s="14" customFormat="1">
      <c r="B162" s="173"/>
      <c r="D162" s="161" t="s">
        <v>142</v>
      </c>
      <c r="E162" s="174" t="s">
        <v>1</v>
      </c>
      <c r="F162" s="175" t="s">
        <v>289</v>
      </c>
      <c r="H162" s="176">
        <v>137.5</v>
      </c>
      <c r="I162" s="177"/>
      <c r="J162" s="177"/>
      <c r="M162" s="173"/>
      <c r="N162" s="178"/>
      <c r="O162" s="179"/>
      <c r="P162" s="179"/>
      <c r="Q162" s="179"/>
      <c r="R162" s="179"/>
      <c r="S162" s="179"/>
      <c r="T162" s="179"/>
      <c r="U162" s="179"/>
      <c r="V162" s="179"/>
      <c r="W162" s="179"/>
      <c r="X162" s="180"/>
      <c r="AT162" s="174" t="s">
        <v>142</v>
      </c>
      <c r="AU162" s="174" t="s">
        <v>88</v>
      </c>
      <c r="AV162" s="14" t="s">
        <v>88</v>
      </c>
      <c r="AW162" s="14" t="s">
        <v>4</v>
      </c>
      <c r="AX162" s="14" t="s">
        <v>86</v>
      </c>
      <c r="AY162" s="174" t="s">
        <v>131</v>
      </c>
    </row>
    <row r="163" spans="1:65" s="2" customFormat="1" ht="24.2" customHeight="1">
      <c r="A163" s="32"/>
      <c r="B163" s="146"/>
      <c r="C163" s="147" t="s">
        <v>195</v>
      </c>
      <c r="D163" s="147" t="s">
        <v>134</v>
      </c>
      <c r="E163" s="148" t="s">
        <v>290</v>
      </c>
      <c r="F163" s="149" t="s">
        <v>291</v>
      </c>
      <c r="G163" s="150" t="s">
        <v>255</v>
      </c>
      <c r="H163" s="151">
        <v>329</v>
      </c>
      <c r="I163" s="152"/>
      <c r="J163" s="152"/>
      <c r="K163" s="153">
        <f>ROUND(P163*H163,2)</f>
        <v>0</v>
      </c>
      <c r="L163" s="149" t="s">
        <v>138</v>
      </c>
      <c r="M163" s="33"/>
      <c r="N163" s="154" t="s">
        <v>1</v>
      </c>
      <c r="O163" s="155" t="s">
        <v>41</v>
      </c>
      <c r="P163" s="156">
        <f>I163+J163</f>
        <v>0</v>
      </c>
      <c r="Q163" s="156">
        <f>ROUND(I163*H163,2)</f>
        <v>0</v>
      </c>
      <c r="R163" s="156">
        <f>ROUND(J163*H163,2)</f>
        <v>0</v>
      </c>
      <c r="S163" s="58"/>
      <c r="T163" s="157">
        <f>S163*H163</f>
        <v>0</v>
      </c>
      <c r="U163" s="157">
        <v>1.0000000000000001E-5</v>
      </c>
      <c r="V163" s="157">
        <f>U163*H163</f>
        <v>3.2900000000000004E-3</v>
      </c>
      <c r="W163" s="157">
        <v>6.9000000000000006E-2</v>
      </c>
      <c r="X163" s="158">
        <f>W163*H163</f>
        <v>22.701000000000001</v>
      </c>
      <c r="Y163" s="32"/>
      <c r="Z163" s="32"/>
      <c r="AA163" s="32"/>
      <c r="AB163" s="32"/>
      <c r="AC163" s="32"/>
      <c r="AD163" s="32"/>
      <c r="AE163" s="32"/>
      <c r="AR163" s="159" t="s">
        <v>155</v>
      </c>
      <c r="AT163" s="159" t="s">
        <v>134</v>
      </c>
      <c r="AU163" s="159" t="s">
        <v>88</v>
      </c>
      <c r="AY163" s="17" t="s">
        <v>131</v>
      </c>
      <c r="BE163" s="160">
        <f>IF(O163="základní",K163,0)</f>
        <v>0</v>
      </c>
      <c r="BF163" s="160">
        <f>IF(O163="snížená",K163,0)</f>
        <v>0</v>
      </c>
      <c r="BG163" s="160">
        <f>IF(O163="zákl. přenesená",K163,0)</f>
        <v>0</v>
      </c>
      <c r="BH163" s="160">
        <f>IF(O163="sníž. přenesená",K163,0)</f>
        <v>0</v>
      </c>
      <c r="BI163" s="160">
        <f>IF(O163="nulová",K163,0)</f>
        <v>0</v>
      </c>
      <c r="BJ163" s="17" t="s">
        <v>86</v>
      </c>
      <c r="BK163" s="160">
        <f>ROUND(P163*H163,2)</f>
        <v>0</v>
      </c>
      <c r="BL163" s="17" t="s">
        <v>155</v>
      </c>
      <c r="BM163" s="159" t="s">
        <v>292</v>
      </c>
    </row>
    <row r="164" spans="1:65" s="2" customFormat="1" ht="19.5">
      <c r="A164" s="32"/>
      <c r="B164" s="33"/>
      <c r="C164" s="32"/>
      <c r="D164" s="161" t="s">
        <v>141</v>
      </c>
      <c r="E164" s="32"/>
      <c r="F164" s="162" t="s">
        <v>293</v>
      </c>
      <c r="G164" s="32"/>
      <c r="H164" s="32"/>
      <c r="I164" s="163"/>
      <c r="J164" s="163"/>
      <c r="K164" s="32"/>
      <c r="L164" s="32"/>
      <c r="M164" s="33"/>
      <c r="N164" s="164"/>
      <c r="O164" s="165"/>
      <c r="P164" s="58"/>
      <c r="Q164" s="58"/>
      <c r="R164" s="58"/>
      <c r="S164" s="58"/>
      <c r="T164" s="58"/>
      <c r="U164" s="58"/>
      <c r="V164" s="58"/>
      <c r="W164" s="58"/>
      <c r="X164" s="59"/>
      <c r="Y164" s="32"/>
      <c r="Z164" s="32"/>
      <c r="AA164" s="32"/>
      <c r="AB164" s="32"/>
      <c r="AC164" s="32"/>
      <c r="AD164" s="32"/>
      <c r="AE164" s="32"/>
      <c r="AT164" s="17" t="s">
        <v>141</v>
      </c>
      <c r="AU164" s="17" t="s">
        <v>88</v>
      </c>
    </row>
    <row r="165" spans="1:65" s="14" customFormat="1">
      <c r="B165" s="173"/>
      <c r="D165" s="161" t="s">
        <v>142</v>
      </c>
      <c r="E165" s="174" t="s">
        <v>1</v>
      </c>
      <c r="F165" s="175" t="s">
        <v>294</v>
      </c>
      <c r="H165" s="176">
        <v>329</v>
      </c>
      <c r="I165" s="177"/>
      <c r="J165" s="177"/>
      <c r="M165" s="173"/>
      <c r="N165" s="178"/>
      <c r="O165" s="179"/>
      <c r="P165" s="179"/>
      <c r="Q165" s="179"/>
      <c r="R165" s="179"/>
      <c r="S165" s="179"/>
      <c r="T165" s="179"/>
      <c r="U165" s="179"/>
      <c r="V165" s="179"/>
      <c r="W165" s="179"/>
      <c r="X165" s="180"/>
      <c r="AT165" s="174" t="s">
        <v>142</v>
      </c>
      <c r="AU165" s="174" t="s">
        <v>88</v>
      </c>
      <c r="AV165" s="14" t="s">
        <v>88</v>
      </c>
      <c r="AW165" s="14" t="s">
        <v>4</v>
      </c>
      <c r="AX165" s="14" t="s">
        <v>86</v>
      </c>
      <c r="AY165" s="174" t="s">
        <v>131</v>
      </c>
    </row>
    <row r="166" spans="1:65" s="2" customFormat="1" ht="24.2" customHeight="1">
      <c r="A166" s="32"/>
      <c r="B166" s="146"/>
      <c r="C166" s="147" t="s">
        <v>200</v>
      </c>
      <c r="D166" s="147" t="s">
        <v>134</v>
      </c>
      <c r="E166" s="148" t="s">
        <v>295</v>
      </c>
      <c r="F166" s="149" t="s">
        <v>296</v>
      </c>
      <c r="G166" s="150" t="s">
        <v>255</v>
      </c>
      <c r="H166" s="151">
        <v>329</v>
      </c>
      <c r="I166" s="152"/>
      <c r="J166" s="152"/>
      <c r="K166" s="153">
        <f>ROUND(P166*H166,2)</f>
        <v>0</v>
      </c>
      <c r="L166" s="149" t="s">
        <v>138</v>
      </c>
      <c r="M166" s="33"/>
      <c r="N166" s="154" t="s">
        <v>1</v>
      </c>
      <c r="O166" s="155" t="s">
        <v>41</v>
      </c>
      <c r="P166" s="156">
        <f>I166+J166</f>
        <v>0</v>
      </c>
      <c r="Q166" s="156">
        <f>ROUND(I166*H166,2)</f>
        <v>0</v>
      </c>
      <c r="R166" s="156">
        <f>ROUND(J166*H166,2)</f>
        <v>0</v>
      </c>
      <c r="S166" s="58"/>
      <c r="T166" s="157">
        <f>S166*H166</f>
        <v>0</v>
      </c>
      <c r="U166" s="157">
        <v>3.0000000000000001E-5</v>
      </c>
      <c r="V166" s="157">
        <f>U166*H166</f>
        <v>9.8700000000000003E-3</v>
      </c>
      <c r="W166" s="157">
        <v>0.23</v>
      </c>
      <c r="X166" s="158">
        <f>W166*H166</f>
        <v>75.67</v>
      </c>
      <c r="Y166" s="32"/>
      <c r="Z166" s="32"/>
      <c r="AA166" s="32"/>
      <c r="AB166" s="32"/>
      <c r="AC166" s="32"/>
      <c r="AD166" s="32"/>
      <c r="AE166" s="32"/>
      <c r="AR166" s="159" t="s">
        <v>155</v>
      </c>
      <c r="AT166" s="159" t="s">
        <v>134</v>
      </c>
      <c r="AU166" s="159" t="s">
        <v>88</v>
      </c>
      <c r="AY166" s="17" t="s">
        <v>131</v>
      </c>
      <c r="BE166" s="160">
        <f>IF(O166="základní",K166,0)</f>
        <v>0</v>
      </c>
      <c r="BF166" s="160">
        <f>IF(O166="snížená",K166,0)</f>
        <v>0</v>
      </c>
      <c r="BG166" s="160">
        <f>IF(O166="zákl. přenesená",K166,0)</f>
        <v>0</v>
      </c>
      <c r="BH166" s="160">
        <f>IF(O166="sníž. přenesená",K166,0)</f>
        <v>0</v>
      </c>
      <c r="BI166" s="160">
        <f>IF(O166="nulová",K166,0)</f>
        <v>0</v>
      </c>
      <c r="BJ166" s="17" t="s">
        <v>86</v>
      </c>
      <c r="BK166" s="160">
        <f>ROUND(P166*H166,2)</f>
        <v>0</v>
      </c>
      <c r="BL166" s="17" t="s">
        <v>155</v>
      </c>
      <c r="BM166" s="159" t="s">
        <v>297</v>
      </c>
    </row>
    <row r="167" spans="1:65" s="2" customFormat="1" ht="19.5">
      <c r="A167" s="32"/>
      <c r="B167" s="33"/>
      <c r="C167" s="32"/>
      <c r="D167" s="161" t="s">
        <v>141</v>
      </c>
      <c r="E167" s="32"/>
      <c r="F167" s="162" t="s">
        <v>298</v>
      </c>
      <c r="G167" s="32"/>
      <c r="H167" s="32"/>
      <c r="I167" s="163"/>
      <c r="J167" s="163"/>
      <c r="K167" s="32"/>
      <c r="L167" s="32"/>
      <c r="M167" s="33"/>
      <c r="N167" s="164"/>
      <c r="O167" s="165"/>
      <c r="P167" s="58"/>
      <c r="Q167" s="58"/>
      <c r="R167" s="58"/>
      <c r="S167" s="58"/>
      <c r="T167" s="58"/>
      <c r="U167" s="58"/>
      <c r="V167" s="58"/>
      <c r="W167" s="58"/>
      <c r="X167" s="59"/>
      <c r="Y167" s="32"/>
      <c r="Z167" s="32"/>
      <c r="AA167" s="32"/>
      <c r="AB167" s="32"/>
      <c r="AC167" s="32"/>
      <c r="AD167" s="32"/>
      <c r="AE167" s="32"/>
      <c r="AT167" s="17" t="s">
        <v>141</v>
      </c>
      <c r="AU167" s="17" t="s">
        <v>88</v>
      </c>
    </row>
    <row r="168" spans="1:65" s="14" customFormat="1">
      <c r="B168" s="173"/>
      <c r="D168" s="161" t="s">
        <v>142</v>
      </c>
      <c r="E168" s="174" t="s">
        <v>1</v>
      </c>
      <c r="F168" s="175" t="s">
        <v>299</v>
      </c>
      <c r="H168" s="176">
        <v>329</v>
      </c>
      <c r="I168" s="177"/>
      <c r="J168" s="177"/>
      <c r="M168" s="173"/>
      <c r="N168" s="178"/>
      <c r="O168" s="179"/>
      <c r="P168" s="179"/>
      <c r="Q168" s="179"/>
      <c r="R168" s="179"/>
      <c r="S168" s="179"/>
      <c r="T168" s="179"/>
      <c r="U168" s="179"/>
      <c r="V168" s="179"/>
      <c r="W168" s="179"/>
      <c r="X168" s="180"/>
      <c r="AT168" s="174" t="s">
        <v>142</v>
      </c>
      <c r="AU168" s="174" t="s">
        <v>88</v>
      </c>
      <c r="AV168" s="14" t="s">
        <v>88</v>
      </c>
      <c r="AW168" s="14" t="s">
        <v>4</v>
      </c>
      <c r="AX168" s="14" t="s">
        <v>86</v>
      </c>
      <c r="AY168" s="174" t="s">
        <v>131</v>
      </c>
    </row>
    <row r="169" spans="1:65" s="2" customFormat="1" ht="24.2" customHeight="1">
      <c r="A169" s="32"/>
      <c r="B169" s="146"/>
      <c r="C169" s="147" t="s">
        <v>206</v>
      </c>
      <c r="D169" s="147" t="s">
        <v>134</v>
      </c>
      <c r="E169" s="148" t="s">
        <v>300</v>
      </c>
      <c r="F169" s="149" t="s">
        <v>301</v>
      </c>
      <c r="G169" s="150" t="s">
        <v>302</v>
      </c>
      <c r="H169" s="151">
        <v>3.7</v>
      </c>
      <c r="I169" s="152"/>
      <c r="J169" s="152"/>
      <c r="K169" s="153">
        <f>ROUND(P169*H169,2)</f>
        <v>0</v>
      </c>
      <c r="L169" s="149" t="s">
        <v>138</v>
      </c>
      <c r="M169" s="33"/>
      <c r="N169" s="154" t="s">
        <v>1</v>
      </c>
      <c r="O169" s="155" t="s">
        <v>41</v>
      </c>
      <c r="P169" s="156">
        <f>I169+J169</f>
        <v>0</v>
      </c>
      <c r="Q169" s="156">
        <f>ROUND(I169*H169,2)</f>
        <v>0</v>
      </c>
      <c r="R169" s="156">
        <f>ROUND(J169*H169,2)</f>
        <v>0</v>
      </c>
      <c r="S169" s="58"/>
      <c r="T169" s="157">
        <f>S169*H169</f>
        <v>0</v>
      </c>
      <c r="U169" s="157">
        <v>0</v>
      </c>
      <c r="V169" s="157">
        <f>U169*H169</f>
        <v>0</v>
      </c>
      <c r="W169" s="157">
        <v>0.04</v>
      </c>
      <c r="X169" s="158">
        <f>W169*H169</f>
        <v>0.14800000000000002</v>
      </c>
      <c r="Y169" s="32"/>
      <c r="Z169" s="32"/>
      <c r="AA169" s="32"/>
      <c r="AB169" s="32"/>
      <c r="AC169" s="32"/>
      <c r="AD169" s="32"/>
      <c r="AE169" s="32"/>
      <c r="AR169" s="159" t="s">
        <v>155</v>
      </c>
      <c r="AT169" s="159" t="s">
        <v>134</v>
      </c>
      <c r="AU169" s="159" t="s">
        <v>88</v>
      </c>
      <c r="AY169" s="17" t="s">
        <v>131</v>
      </c>
      <c r="BE169" s="160">
        <f>IF(O169="základní",K169,0)</f>
        <v>0</v>
      </c>
      <c r="BF169" s="160">
        <f>IF(O169="snížená",K169,0)</f>
        <v>0</v>
      </c>
      <c r="BG169" s="160">
        <f>IF(O169="zákl. přenesená",K169,0)</f>
        <v>0</v>
      </c>
      <c r="BH169" s="160">
        <f>IF(O169="sníž. přenesená",K169,0)</f>
        <v>0</v>
      </c>
      <c r="BI169" s="160">
        <f>IF(O169="nulová",K169,0)</f>
        <v>0</v>
      </c>
      <c r="BJ169" s="17" t="s">
        <v>86</v>
      </c>
      <c r="BK169" s="160">
        <f>ROUND(P169*H169,2)</f>
        <v>0</v>
      </c>
      <c r="BL169" s="17" t="s">
        <v>155</v>
      </c>
      <c r="BM169" s="159" t="s">
        <v>303</v>
      </c>
    </row>
    <row r="170" spans="1:65" s="2" customFormat="1" ht="19.5">
      <c r="A170" s="32"/>
      <c r="B170" s="33"/>
      <c r="C170" s="32"/>
      <c r="D170" s="161" t="s">
        <v>141</v>
      </c>
      <c r="E170" s="32"/>
      <c r="F170" s="162" t="s">
        <v>304</v>
      </c>
      <c r="G170" s="32"/>
      <c r="H170" s="32"/>
      <c r="I170" s="163"/>
      <c r="J170" s="163"/>
      <c r="K170" s="32"/>
      <c r="L170" s="32"/>
      <c r="M170" s="33"/>
      <c r="N170" s="164"/>
      <c r="O170" s="165"/>
      <c r="P170" s="58"/>
      <c r="Q170" s="58"/>
      <c r="R170" s="58"/>
      <c r="S170" s="58"/>
      <c r="T170" s="58"/>
      <c r="U170" s="58"/>
      <c r="V170" s="58"/>
      <c r="W170" s="58"/>
      <c r="X170" s="59"/>
      <c r="Y170" s="32"/>
      <c r="Z170" s="32"/>
      <c r="AA170" s="32"/>
      <c r="AB170" s="32"/>
      <c r="AC170" s="32"/>
      <c r="AD170" s="32"/>
      <c r="AE170" s="32"/>
      <c r="AT170" s="17" t="s">
        <v>141</v>
      </c>
      <c r="AU170" s="17" t="s">
        <v>88</v>
      </c>
    </row>
    <row r="171" spans="1:65" s="14" customFormat="1">
      <c r="B171" s="173"/>
      <c r="D171" s="161" t="s">
        <v>142</v>
      </c>
      <c r="E171" s="174" t="s">
        <v>1</v>
      </c>
      <c r="F171" s="175" t="s">
        <v>305</v>
      </c>
      <c r="H171" s="176">
        <v>3.7</v>
      </c>
      <c r="I171" s="177"/>
      <c r="J171" s="177"/>
      <c r="M171" s="173"/>
      <c r="N171" s="178"/>
      <c r="O171" s="179"/>
      <c r="P171" s="179"/>
      <c r="Q171" s="179"/>
      <c r="R171" s="179"/>
      <c r="S171" s="179"/>
      <c r="T171" s="179"/>
      <c r="U171" s="179"/>
      <c r="V171" s="179"/>
      <c r="W171" s="179"/>
      <c r="X171" s="180"/>
      <c r="AT171" s="174" t="s">
        <v>142</v>
      </c>
      <c r="AU171" s="174" t="s">
        <v>88</v>
      </c>
      <c r="AV171" s="14" t="s">
        <v>88</v>
      </c>
      <c r="AW171" s="14" t="s">
        <v>4</v>
      </c>
      <c r="AX171" s="14" t="s">
        <v>86</v>
      </c>
      <c r="AY171" s="174" t="s">
        <v>131</v>
      </c>
    </row>
    <row r="172" spans="1:65" s="2" customFormat="1" ht="24.2" customHeight="1">
      <c r="A172" s="32"/>
      <c r="B172" s="146"/>
      <c r="C172" s="147" t="s">
        <v>212</v>
      </c>
      <c r="D172" s="147" t="s">
        <v>134</v>
      </c>
      <c r="E172" s="148" t="s">
        <v>306</v>
      </c>
      <c r="F172" s="149" t="s">
        <v>307</v>
      </c>
      <c r="G172" s="150" t="s">
        <v>302</v>
      </c>
      <c r="H172" s="151">
        <v>87.5</v>
      </c>
      <c r="I172" s="152"/>
      <c r="J172" s="152"/>
      <c r="K172" s="153">
        <f>ROUND(P172*H172,2)</f>
        <v>0</v>
      </c>
      <c r="L172" s="149" t="s">
        <v>138</v>
      </c>
      <c r="M172" s="33"/>
      <c r="N172" s="154" t="s">
        <v>1</v>
      </c>
      <c r="O172" s="155" t="s">
        <v>41</v>
      </c>
      <c r="P172" s="156">
        <f>I172+J172</f>
        <v>0</v>
      </c>
      <c r="Q172" s="156">
        <f>ROUND(I172*H172,2)</f>
        <v>0</v>
      </c>
      <c r="R172" s="156">
        <f>ROUND(J172*H172,2)</f>
        <v>0</v>
      </c>
      <c r="S172" s="58"/>
      <c r="T172" s="157">
        <f>S172*H172</f>
        <v>0</v>
      </c>
      <c r="U172" s="157">
        <v>0</v>
      </c>
      <c r="V172" s="157">
        <f>U172*H172</f>
        <v>0</v>
      </c>
      <c r="W172" s="157">
        <v>0.20499999999999999</v>
      </c>
      <c r="X172" s="158">
        <f>W172*H172</f>
        <v>17.9375</v>
      </c>
      <c r="Y172" s="32"/>
      <c r="Z172" s="32"/>
      <c r="AA172" s="32"/>
      <c r="AB172" s="32"/>
      <c r="AC172" s="32"/>
      <c r="AD172" s="32"/>
      <c r="AE172" s="32"/>
      <c r="AR172" s="159" t="s">
        <v>155</v>
      </c>
      <c r="AT172" s="159" t="s">
        <v>134</v>
      </c>
      <c r="AU172" s="159" t="s">
        <v>88</v>
      </c>
      <c r="AY172" s="17" t="s">
        <v>131</v>
      </c>
      <c r="BE172" s="160">
        <f>IF(O172="základní",K172,0)</f>
        <v>0</v>
      </c>
      <c r="BF172" s="160">
        <f>IF(O172="snížená",K172,0)</f>
        <v>0</v>
      </c>
      <c r="BG172" s="160">
        <f>IF(O172="zákl. přenesená",K172,0)</f>
        <v>0</v>
      </c>
      <c r="BH172" s="160">
        <f>IF(O172="sníž. přenesená",K172,0)</f>
        <v>0</v>
      </c>
      <c r="BI172" s="160">
        <f>IF(O172="nulová",K172,0)</f>
        <v>0</v>
      </c>
      <c r="BJ172" s="17" t="s">
        <v>86</v>
      </c>
      <c r="BK172" s="160">
        <f>ROUND(P172*H172,2)</f>
        <v>0</v>
      </c>
      <c r="BL172" s="17" t="s">
        <v>155</v>
      </c>
      <c r="BM172" s="159" t="s">
        <v>308</v>
      </c>
    </row>
    <row r="173" spans="1:65" s="2" customFormat="1" ht="19.5">
      <c r="A173" s="32"/>
      <c r="B173" s="33"/>
      <c r="C173" s="32"/>
      <c r="D173" s="161" t="s">
        <v>141</v>
      </c>
      <c r="E173" s="32"/>
      <c r="F173" s="162" t="s">
        <v>309</v>
      </c>
      <c r="G173" s="32"/>
      <c r="H173" s="32"/>
      <c r="I173" s="163"/>
      <c r="J173" s="163"/>
      <c r="K173" s="32"/>
      <c r="L173" s="32"/>
      <c r="M173" s="33"/>
      <c r="N173" s="164"/>
      <c r="O173" s="165"/>
      <c r="P173" s="58"/>
      <c r="Q173" s="58"/>
      <c r="R173" s="58"/>
      <c r="S173" s="58"/>
      <c r="T173" s="58"/>
      <c r="U173" s="58"/>
      <c r="V173" s="58"/>
      <c r="W173" s="58"/>
      <c r="X173" s="59"/>
      <c r="Y173" s="32"/>
      <c r="Z173" s="32"/>
      <c r="AA173" s="32"/>
      <c r="AB173" s="32"/>
      <c r="AC173" s="32"/>
      <c r="AD173" s="32"/>
      <c r="AE173" s="32"/>
      <c r="AT173" s="17" t="s">
        <v>141</v>
      </c>
      <c r="AU173" s="17" t="s">
        <v>88</v>
      </c>
    </row>
    <row r="174" spans="1:65" s="14" customFormat="1">
      <c r="B174" s="173"/>
      <c r="D174" s="161" t="s">
        <v>142</v>
      </c>
      <c r="E174" s="174" t="s">
        <v>1</v>
      </c>
      <c r="F174" s="175" t="s">
        <v>310</v>
      </c>
      <c r="H174" s="176">
        <v>77.400000000000006</v>
      </c>
      <c r="I174" s="177"/>
      <c r="J174" s="177"/>
      <c r="M174" s="173"/>
      <c r="N174" s="178"/>
      <c r="O174" s="179"/>
      <c r="P174" s="179"/>
      <c r="Q174" s="179"/>
      <c r="R174" s="179"/>
      <c r="S174" s="179"/>
      <c r="T174" s="179"/>
      <c r="U174" s="179"/>
      <c r="V174" s="179"/>
      <c r="W174" s="179"/>
      <c r="X174" s="180"/>
      <c r="AT174" s="174" t="s">
        <v>142</v>
      </c>
      <c r="AU174" s="174" t="s">
        <v>88</v>
      </c>
      <c r="AV174" s="14" t="s">
        <v>88</v>
      </c>
      <c r="AW174" s="14" t="s">
        <v>4</v>
      </c>
      <c r="AX174" s="14" t="s">
        <v>78</v>
      </c>
      <c r="AY174" s="174" t="s">
        <v>131</v>
      </c>
    </row>
    <row r="175" spans="1:65" s="14" customFormat="1">
      <c r="B175" s="173"/>
      <c r="D175" s="161" t="s">
        <v>142</v>
      </c>
      <c r="E175" s="174" t="s">
        <v>1</v>
      </c>
      <c r="F175" s="175" t="s">
        <v>311</v>
      </c>
      <c r="H175" s="176">
        <v>10.1</v>
      </c>
      <c r="I175" s="177"/>
      <c r="J175" s="177"/>
      <c r="M175" s="173"/>
      <c r="N175" s="178"/>
      <c r="O175" s="179"/>
      <c r="P175" s="179"/>
      <c r="Q175" s="179"/>
      <c r="R175" s="179"/>
      <c r="S175" s="179"/>
      <c r="T175" s="179"/>
      <c r="U175" s="179"/>
      <c r="V175" s="179"/>
      <c r="W175" s="179"/>
      <c r="X175" s="180"/>
      <c r="AT175" s="174" t="s">
        <v>142</v>
      </c>
      <c r="AU175" s="174" t="s">
        <v>88</v>
      </c>
      <c r="AV175" s="14" t="s">
        <v>88</v>
      </c>
      <c r="AW175" s="14" t="s">
        <v>4</v>
      </c>
      <c r="AX175" s="14" t="s">
        <v>78</v>
      </c>
      <c r="AY175" s="174" t="s">
        <v>131</v>
      </c>
    </row>
    <row r="176" spans="1:65" s="15" customFormat="1">
      <c r="B176" s="184"/>
      <c r="D176" s="161" t="s">
        <v>142</v>
      </c>
      <c r="E176" s="185" t="s">
        <v>1</v>
      </c>
      <c r="F176" s="186" t="s">
        <v>260</v>
      </c>
      <c r="H176" s="187">
        <v>87.5</v>
      </c>
      <c r="I176" s="188"/>
      <c r="J176" s="188"/>
      <c r="M176" s="184"/>
      <c r="N176" s="189"/>
      <c r="O176" s="190"/>
      <c r="P176" s="190"/>
      <c r="Q176" s="190"/>
      <c r="R176" s="190"/>
      <c r="S176" s="190"/>
      <c r="T176" s="190"/>
      <c r="U176" s="190"/>
      <c r="V176" s="190"/>
      <c r="W176" s="190"/>
      <c r="X176" s="191"/>
      <c r="AT176" s="185" t="s">
        <v>142</v>
      </c>
      <c r="AU176" s="185" t="s">
        <v>88</v>
      </c>
      <c r="AV176" s="15" t="s">
        <v>155</v>
      </c>
      <c r="AW176" s="15" t="s">
        <v>4</v>
      </c>
      <c r="AX176" s="15" t="s">
        <v>86</v>
      </c>
      <c r="AY176" s="185" t="s">
        <v>131</v>
      </c>
    </row>
    <row r="177" spans="1:65" s="2" customFormat="1" ht="24.2" customHeight="1">
      <c r="A177" s="32"/>
      <c r="B177" s="146"/>
      <c r="C177" s="147" t="s">
        <v>219</v>
      </c>
      <c r="D177" s="147" t="s">
        <v>134</v>
      </c>
      <c r="E177" s="148" t="s">
        <v>312</v>
      </c>
      <c r="F177" s="149" t="s">
        <v>313</v>
      </c>
      <c r="G177" s="150" t="s">
        <v>255</v>
      </c>
      <c r="H177" s="151">
        <v>102.9</v>
      </c>
      <c r="I177" s="152"/>
      <c r="J177" s="152"/>
      <c r="K177" s="153">
        <f>ROUND(P177*H177,2)</f>
        <v>0</v>
      </c>
      <c r="L177" s="149" t="s">
        <v>138</v>
      </c>
      <c r="M177" s="33"/>
      <c r="N177" s="154" t="s">
        <v>1</v>
      </c>
      <c r="O177" s="155" t="s">
        <v>41</v>
      </c>
      <c r="P177" s="156">
        <f>I177+J177</f>
        <v>0</v>
      </c>
      <c r="Q177" s="156">
        <f>ROUND(I177*H177,2)</f>
        <v>0</v>
      </c>
      <c r="R177" s="156">
        <f>ROUND(J177*H177,2)</f>
        <v>0</v>
      </c>
      <c r="S177" s="58"/>
      <c r="T177" s="157">
        <f>S177*H177</f>
        <v>0</v>
      </c>
      <c r="U177" s="157">
        <v>0</v>
      </c>
      <c r="V177" s="157">
        <f>U177*H177</f>
        <v>0</v>
      </c>
      <c r="W177" s="157">
        <v>0</v>
      </c>
      <c r="X177" s="158">
        <f>W177*H177</f>
        <v>0</v>
      </c>
      <c r="Y177" s="32"/>
      <c r="Z177" s="32"/>
      <c r="AA177" s="32"/>
      <c r="AB177" s="32"/>
      <c r="AC177" s="32"/>
      <c r="AD177" s="32"/>
      <c r="AE177" s="32"/>
      <c r="AR177" s="159" t="s">
        <v>155</v>
      </c>
      <c r="AT177" s="159" t="s">
        <v>134</v>
      </c>
      <c r="AU177" s="159" t="s">
        <v>88</v>
      </c>
      <c r="AY177" s="17" t="s">
        <v>131</v>
      </c>
      <c r="BE177" s="160">
        <f>IF(O177="základní",K177,0)</f>
        <v>0</v>
      </c>
      <c r="BF177" s="160">
        <f>IF(O177="snížená",K177,0)</f>
        <v>0</v>
      </c>
      <c r="BG177" s="160">
        <f>IF(O177="zákl. přenesená",K177,0)</f>
        <v>0</v>
      </c>
      <c r="BH177" s="160">
        <f>IF(O177="sníž. přenesená",K177,0)</f>
        <v>0</v>
      </c>
      <c r="BI177" s="160">
        <f>IF(O177="nulová",K177,0)</f>
        <v>0</v>
      </c>
      <c r="BJ177" s="17" t="s">
        <v>86</v>
      </c>
      <c r="BK177" s="160">
        <f>ROUND(P177*H177,2)</f>
        <v>0</v>
      </c>
      <c r="BL177" s="17" t="s">
        <v>155</v>
      </c>
      <c r="BM177" s="159" t="s">
        <v>314</v>
      </c>
    </row>
    <row r="178" spans="1:65" s="2" customFormat="1">
      <c r="A178" s="32"/>
      <c r="B178" s="33"/>
      <c r="C178" s="32"/>
      <c r="D178" s="161" t="s">
        <v>141</v>
      </c>
      <c r="E178" s="32"/>
      <c r="F178" s="162" t="s">
        <v>315</v>
      </c>
      <c r="G178" s="32"/>
      <c r="H178" s="32"/>
      <c r="I178" s="163"/>
      <c r="J178" s="163"/>
      <c r="K178" s="32"/>
      <c r="L178" s="32"/>
      <c r="M178" s="33"/>
      <c r="N178" s="164"/>
      <c r="O178" s="165"/>
      <c r="P178" s="58"/>
      <c r="Q178" s="58"/>
      <c r="R178" s="58"/>
      <c r="S178" s="58"/>
      <c r="T178" s="58"/>
      <c r="U178" s="58"/>
      <c r="V178" s="58"/>
      <c r="W178" s="58"/>
      <c r="X178" s="59"/>
      <c r="Y178" s="32"/>
      <c r="Z178" s="32"/>
      <c r="AA178" s="32"/>
      <c r="AB178" s="32"/>
      <c r="AC178" s="32"/>
      <c r="AD178" s="32"/>
      <c r="AE178" s="32"/>
      <c r="AT178" s="17" t="s">
        <v>141</v>
      </c>
      <c r="AU178" s="17" t="s">
        <v>88</v>
      </c>
    </row>
    <row r="179" spans="1:65" s="14" customFormat="1">
      <c r="B179" s="173"/>
      <c r="D179" s="161" t="s">
        <v>142</v>
      </c>
      <c r="E179" s="174" t="s">
        <v>1</v>
      </c>
      <c r="F179" s="175" t="s">
        <v>316</v>
      </c>
      <c r="H179" s="176">
        <v>102.9</v>
      </c>
      <c r="I179" s="177"/>
      <c r="J179" s="177"/>
      <c r="M179" s="173"/>
      <c r="N179" s="178"/>
      <c r="O179" s="179"/>
      <c r="P179" s="179"/>
      <c r="Q179" s="179"/>
      <c r="R179" s="179"/>
      <c r="S179" s="179"/>
      <c r="T179" s="179"/>
      <c r="U179" s="179"/>
      <c r="V179" s="179"/>
      <c r="W179" s="179"/>
      <c r="X179" s="180"/>
      <c r="AT179" s="174" t="s">
        <v>142</v>
      </c>
      <c r="AU179" s="174" t="s">
        <v>88</v>
      </c>
      <c r="AV179" s="14" t="s">
        <v>88</v>
      </c>
      <c r="AW179" s="14" t="s">
        <v>4</v>
      </c>
      <c r="AX179" s="14" t="s">
        <v>86</v>
      </c>
      <c r="AY179" s="174" t="s">
        <v>131</v>
      </c>
    </row>
    <row r="180" spans="1:65" s="2" customFormat="1" ht="24.2" customHeight="1">
      <c r="A180" s="32"/>
      <c r="B180" s="146"/>
      <c r="C180" s="147" t="s">
        <v>9</v>
      </c>
      <c r="D180" s="147" t="s">
        <v>134</v>
      </c>
      <c r="E180" s="148" t="s">
        <v>317</v>
      </c>
      <c r="F180" s="149" t="s">
        <v>318</v>
      </c>
      <c r="G180" s="150" t="s">
        <v>319</v>
      </c>
      <c r="H180" s="151">
        <v>7.407</v>
      </c>
      <c r="I180" s="152"/>
      <c r="J180" s="152"/>
      <c r="K180" s="153">
        <f>ROUND(P180*H180,2)</f>
        <v>0</v>
      </c>
      <c r="L180" s="149" t="s">
        <v>138</v>
      </c>
      <c r="M180" s="33"/>
      <c r="N180" s="154" t="s">
        <v>1</v>
      </c>
      <c r="O180" s="155" t="s">
        <v>41</v>
      </c>
      <c r="P180" s="156">
        <f>I180+J180</f>
        <v>0</v>
      </c>
      <c r="Q180" s="156">
        <f>ROUND(I180*H180,2)</f>
        <v>0</v>
      </c>
      <c r="R180" s="156">
        <f>ROUND(J180*H180,2)</f>
        <v>0</v>
      </c>
      <c r="S180" s="58"/>
      <c r="T180" s="157">
        <f>S180*H180</f>
        <v>0</v>
      </c>
      <c r="U180" s="157">
        <v>0</v>
      </c>
      <c r="V180" s="157">
        <f>U180*H180</f>
        <v>0</v>
      </c>
      <c r="W180" s="157">
        <v>0</v>
      </c>
      <c r="X180" s="158">
        <f>W180*H180</f>
        <v>0</v>
      </c>
      <c r="Y180" s="32"/>
      <c r="Z180" s="32"/>
      <c r="AA180" s="32"/>
      <c r="AB180" s="32"/>
      <c r="AC180" s="32"/>
      <c r="AD180" s="32"/>
      <c r="AE180" s="32"/>
      <c r="AR180" s="159" t="s">
        <v>155</v>
      </c>
      <c r="AT180" s="159" t="s">
        <v>134</v>
      </c>
      <c r="AU180" s="159" t="s">
        <v>88</v>
      </c>
      <c r="AY180" s="17" t="s">
        <v>131</v>
      </c>
      <c r="BE180" s="160">
        <f>IF(O180="základní",K180,0)</f>
        <v>0</v>
      </c>
      <c r="BF180" s="160">
        <f>IF(O180="snížená",K180,0)</f>
        <v>0</v>
      </c>
      <c r="BG180" s="160">
        <f>IF(O180="zákl. přenesená",K180,0)</f>
        <v>0</v>
      </c>
      <c r="BH180" s="160">
        <f>IF(O180="sníž. přenesená",K180,0)</f>
        <v>0</v>
      </c>
      <c r="BI180" s="160">
        <f>IF(O180="nulová",K180,0)</f>
        <v>0</v>
      </c>
      <c r="BJ180" s="17" t="s">
        <v>86</v>
      </c>
      <c r="BK180" s="160">
        <f>ROUND(P180*H180,2)</f>
        <v>0</v>
      </c>
      <c r="BL180" s="17" t="s">
        <v>155</v>
      </c>
      <c r="BM180" s="159" t="s">
        <v>320</v>
      </c>
    </row>
    <row r="181" spans="1:65" s="2" customFormat="1">
      <c r="A181" s="32"/>
      <c r="B181" s="33"/>
      <c r="C181" s="32"/>
      <c r="D181" s="161" t="s">
        <v>141</v>
      </c>
      <c r="E181" s="32"/>
      <c r="F181" s="162" t="s">
        <v>321</v>
      </c>
      <c r="G181" s="32"/>
      <c r="H181" s="32"/>
      <c r="I181" s="163"/>
      <c r="J181" s="163"/>
      <c r="K181" s="32"/>
      <c r="L181" s="32"/>
      <c r="M181" s="33"/>
      <c r="N181" s="164"/>
      <c r="O181" s="165"/>
      <c r="P181" s="58"/>
      <c r="Q181" s="58"/>
      <c r="R181" s="58"/>
      <c r="S181" s="58"/>
      <c r="T181" s="58"/>
      <c r="U181" s="58"/>
      <c r="V181" s="58"/>
      <c r="W181" s="58"/>
      <c r="X181" s="59"/>
      <c r="Y181" s="32"/>
      <c r="Z181" s="32"/>
      <c r="AA181" s="32"/>
      <c r="AB181" s="32"/>
      <c r="AC181" s="32"/>
      <c r="AD181" s="32"/>
      <c r="AE181" s="32"/>
      <c r="AT181" s="17" t="s">
        <v>141</v>
      </c>
      <c r="AU181" s="17" t="s">
        <v>88</v>
      </c>
    </row>
    <row r="182" spans="1:65" s="14" customFormat="1">
      <c r="B182" s="173"/>
      <c r="D182" s="161" t="s">
        <v>142</v>
      </c>
      <c r="E182" s="174" t="s">
        <v>1</v>
      </c>
      <c r="F182" s="175" t="s">
        <v>322</v>
      </c>
      <c r="H182" s="176">
        <v>7.407</v>
      </c>
      <c r="I182" s="177"/>
      <c r="J182" s="177"/>
      <c r="M182" s="173"/>
      <c r="N182" s="178"/>
      <c r="O182" s="179"/>
      <c r="P182" s="179"/>
      <c r="Q182" s="179"/>
      <c r="R182" s="179"/>
      <c r="S182" s="179"/>
      <c r="T182" s="179"/>
      <c r="U182" s="179"/>
      <c r="V182" s="179"/>
      <c r="W182" s="179"/>
      <c r="X182" s="180"/>
      <c r="AT182" s="174" t="s">
        <v>142</v>
      </c>
      <c r="AU182" s="174" t="s">
        <v>88</v>
      </c>
      <c r="AV182" s="14" t="s">
        <v>88</v>
      </c>
      <c r="AW182" s="14" t="s">
        <v>4</v>
      </c>
      <c r="AX182" s="14" t="s">
        <v>86</v>
      </c>
      <c r="AY182" s="174" t="s">
        <v>131</v>
      </c>
    </row>
    <row r="183" spans="1:65" s="2" customFormat="1" ht="24">
      <c r="A183" s="32"/>
      <c r="B183" s="146"/>
      <c r="C183" s="147" t="s">
        <v>323</v>
      </c>
      <c r="D183" s="147" t="s">
        <v>134</v>
      </c>
      <c r="E183" s="148" t="s">
        <v>324</v>
      </c>
      <c r="F183" s="149" t="s">
        <v>325</v>
      </c>
      <c r="G183" s="150" t="s">
        <v>319</v>
      </c>
      <c r="H183" s="151">
        <v>24.69</v>
      </c>
      <c r="I183" s="152"/>
      <c r="J183" s="152"/>
      <c r="K183" s="153">
        <f>ROUND(P183*H183,2)</f>
        <v>0</v>
      </c>
      <c r="L183" s="149" t="s">
        <v>138</v>
      </c>
      <c r="M183" s="33"/>
      <c r="N183" s="154" t="s">
        <v>1</v>
      </c>
      <c r="O183" s="155" t="s">
        <v>41</v>
      </c>
      <c r="P183" s="156">
        <f>I183+J183</f>
        <v>0</v>
      </c>
      <c r="Q183" s="156">
        <f>ROUND(I183*H183,2)</f>
        <v>0</v>
      </c>
      <c r="R183" s="156">
        <f>ROUND(J183*H183,2)</f>
        <v>0</v>
      </c>
      <c r="S183" s="58"/>
      <c r="T183" s="157">
        <f>S183*H183</f>
        <v>0</v>
      </c>
      <c r="U183" s="157">
        <v>0</v>
      </c>
      <c r="V183" s="157">
        <f>U183*H183</f>
        <v>0</v>
      </c>
      <c r="W183" s="157">
        <v>0</v>
      </c>
      <c r="X183" s="158">
        <f>W183*H183</f>
        <v>0</v>
      </c>
      <c r="Y183" s="32"/>
      <c r="Z183" s="32"/>
      <c r="AA183" s="32"/>
      <c r="AB183" s="32"/>
      <c r="AC183" s="32"/>
      <c r="AD183" s="32"/>
      <c r="AE183" s="32"/>
      <c r="AR183" s="159" t="s">
        <v>155</v>
      </c>
      <c r="AT183" s="159" t="s">
        <v>134</v>
      </c>
      <c r="AU183" s="159" t="s">
        <v>88</v>
      </c>
      <c r="AY183" s="17" t="s">
        <v>131</v>
      </c>
      <c r="BE183" s="160">
        <f>IF(O183="základní",K183,0)</f>
        <v>0</v>
      </c>
      <c r="BF183" s="160">
        <f>IF(O183="snížená",K183,0)</f>
        <v>0</v>
      </c>
      <c r="BG183" s="160">
        <f>IF(O183="zákl. přenesená",K183,0)</f>
        <v>0</v>
      </c>
      <c r="BH183" s="160">
        <f>IF(O183="sníž. přenesená",K183,0)</f>
        <v>0</v>
      </c>
      <c r="BI183" s="160">
        <f>IF(O183="nulová",K183,0)</f>
        <v>0</v>
      </c>
      <c r="BJ183" s="17" t="s">
        <v>86</v>
      </c>
      <c r="BK183" s="160">
        <f>ROUND(P183*H183,2)</f>
        <v>0</v>
      </c>
      <c r="BL183" s="17" t="s">
        <v>155</v>
      </c>
      <c r="BM183" s="159" t="s">
        <v>326</v>
      </c>
    </row>
    <row r="184" spans="1:65" s="2" customFormat="1">
      <c r="A184" s="32"/>
      <c r="B184" s="33"/>
      <c r="C184" s="32"/>
      <c r="D184" s="161" t="s">
        <v>141</v>
      </c>
      <c r="E184" s="32"/>
      <c r="F184" s="162" t="s">
        <v>327</v>
      </c>
      <c r="G184" s="32"/>
      <c r="H184" s="32"/>
      <c r="I184" s="163"/>
      <c r="J184" s="163"/>
      <c r="K184" s="32"/>
      <c r="L184" s="32"/>
      <c r="M184" s="33"/>
      <c r="N184" s="164"/>
      <c r="O184" s="165"/>
      <c r="P184" s="58"/>
      <c r="Q184" s="58"/>
      <c r="R184" s="58"/>
      <c r="S184" s="58"/>
      <c r="T184" s="58"/>
      <c r="U184" s="58"/>
      <c r="V184" s="58"/>
      <c r="W184" s="58"/>
      <c r="X184" s="59"/>
      <c r="Y184" s="32"/>
      <c r="Z184" s="32"/>
      <c r="AA184" s="32"/>
      <c r="AB184" s="32"/>
      <c r="AC184" s="32"/>
      <c r="AD184" s="32"/>
      <c r="AE184" s="32"/>
      <c r="AT184" s="17" t="s">
        <v>141</v>
      </c>
      <c r="AU184" s="17" t="s">
        <v>88</v>
      </c>
    </row>
    <row r="185" spans="1:65" s="14" customFormat="1">
      <c r="B185" s="173"/>
      <c r="D185" s="161" t="s">
        <v>142</v>
      </c>
      <c r="E185" s="174" t="s">
        <v>1</v>
      </c>
      <c r="F185" s="175" t="s">
        <v>328</v>
      </c>
      <c r="H185" s="176">
        <v>12.86</v>
      </c>
      <c r="I185" s="177"/>
      <c r="J185" s="177"/>
      <c r="M185" s="173"/>
      <c r="N185" s="178"/>
      <c r="O185" s="179"/>
      <c r="P185" s="179"/>
      <c r="Q185" s="179"/>
      <c r="R185" s="179"/>
      <c r="S185" s="179"/>
      <c r="T185" s="179"/>
      <c r="U185" s="179"/>
      <c r="V185" s="179"/>
      <c r="W185" s="179"/>
      <c r="X185" s="180"/>
      <c r="AT185" s="174" t="s">
        <v>142</v>
      </c>
      <c r="AU185" s="174" t="s">
        <v>88</v>
      </c>
      <c r="AV185" s="14" t="s">
        <v>88</v>
      </c>
      <c r="AW185" s="14" t="s">
        <v>4</v>
      </c>
      <c r="AX185" s="14" t="s">
        <v>78</v>
      </c>
      <c r="AY185" s="174" t="s">
        <v>131</v>
      </c>
    </row>
    <row r="186" spans="1:65" s="14" customFormat="1">
      <c r="B186" s="173"/>
      <c r="D186" s="161" t="s">
        <v>142</v>
      </c>
      <c r="E186" s="174" t="s">
        <v>1</v>
      </c>
      <c r="F186" s="175" t="s">
        <v>329</v>
      </c>
      <c r="H186" s="176">
        <v>11.83</v>
      </c>
      <c r="I186" s="177"/>
      <c r="J186" s="177"/>
      <c r="M186" s="173"/>
      <c r="N186" s="178"/>
      <c r="O186" s="179"/>
      <c r="P186" s="179"/>
      <c r="Q186" s="179"/>
      <c r="R186" s="179"/>
      <c r="S186" s="179"/>
      <c r="T186" s="179"/>
      <c r="U186" s="179"/>
      <c r="V186" s="179"/>
      <c r="W186" s="179"/>
      <c r="X186" s="180"/>
      <c r="AT186" s="174" t="s">
        <v>142</v>
      </c>
      <c r="AU186" s="174" t="s">
        <v>88</v>
      </c>
      <c r="AV186" s="14" t="s">
        <v>88</v>
      </c>
      <c r="AW186" s="14" t="s">
        <v>4</v>
      </c>
      <c r="AX186" s="14" t="s">
        <v>78</v>
      </c>
      <c r="AY186" s="174" t="s">
        <v>131</v>
      </c>
    </row>
    <row r="187" spans="1:65" s="15" customFormat="1">
      <c r="B187" s="184"/>
      <c r="D187" s="161" t="s">
        <v>142</v>
      </c>
      <c r="E187" s="185" t="s">
        <v>1</v>
      </c>
      <c r="F187" s="186" t="s">
        <v>260</v>
      </c>
      <c r="H187" s="187">
        <v>24.69</v>
      </c>
      <c r="I187" s="188"/>
      <c r="J187" s="188"/>
      <c r="M187" s="184"/>
      <c r="N187" s="189"/>
      <c r="O187" s="190"/>
      <c r="P187" s="190"/>
      <c r="Q187" s="190"/>
      <c r="R187" s="190"/>
      <c r="S187" s="190"/>
      <c r="T187" s="190"/>
      <c r="U187" s="190"/>
      <c r="V187" s="190"/>
      <c r="W187" s="190"/>
      <c r="X187" s="191"/>
      <c r="AT187" s="185" t="s">
        <v>142</v>
      </c>
      <c r="AU187" s="185" t="s">
        <v>88</v>
      </c>
      <c r="AV187" s="15" t="s">
        <v>155</v>
      </c>
      <c r="AW187" s="15" t="s">
        <v>4</v>
      </c>
      <c r="AX187" s="15" t="s">
        <v>86</v>
      </c>
      <c r="AY187" s="185" t="s">
        <v>131</v>
      </c>
    </row>
    <row r="188" spans="1:65" s="2" customFormat="1" ht="24">
      <c r="A188" s="32"/>
      <c r="B188" s="146"/>
      <c r="C188" s="147" t="s">
        <v>330</v>
      </c>
      <c r="D188" s="147" t="s">
        <v>134</v>
      </c>
      <c r="E188" s="148" t="s">
        <v>331</v>
      </c>
      <c r="F188" s="149" t="s">
        <v>332</v>
      </c>
      <c r="G188" s="150" t="s">
        <v>319</v>
      </c>
      <c r="H188" s="151">
        <v>8.19</v>
      </c>
      <c r="I188" s="152"/>
      <c r="J188" s="152"/>
      <c r="K188" s="153">
        <f>ROUND(P188*H188,2)</f>
        <v>0</v>
      </c>
      <c r="L188" s="149" t="s">
        <v>138</v>
      </c>
      <c r="M188" s="33"/>
      <c r="N188" s="154" t="s">
        <v>1</v>
      </c>
      <c r="O188" s="155" t="s">
        <v>41</v>
      </c>
      <c r="P188" s="156">
        <f>I188+J188</f>
        <v>0</v>
      </c>
      <c r="Q188" s="156">
        <f>ROUND(I188*H188,2)</f>
        <v>0</v>
      </c>
      <c r="R188" s="156">
        <f>ROUND(J188*H188,2)</f>
        <v>0</v>
      </c>
      <c r="S188" s="58"/>
      <c r="T188" s="157">
        <f>S188*H188</f>
        <v>0</v>
      </c>
      <c r="U188" s="157">
        <v>0</v>
      </c>
      <c r="V188" s="157">
        <f>U188*H188</f>
        <v>0</v>
      </c>
      <c r="W188" s="157">
        <v>0</v>
      </c>
      <c r="X188" s="158">
        <f>W188*H188</f>
        <v>0</v>
      </c>
      <c r="Y188" s="32"/>
      <c r="Z188" s="32"/>
      <c r="AA188" s="32"/>
      <c r="AB188" s="32"/>
      <c r="AC188" s="32"/>
      <c r="AD188" s="32"/>
      <c r="AE188" s="32"/>
      <c r="AR188" s="159" t="s">
        <v>155</v>
      </c>
      <c r="AT188" s="159" t="s">
        <v>134</v>
      </c>
      <c r="AU188" s="159" t="s">
        <v>88</v>
      </c>
      <c r="AY188" s="17" t="s">
        <v>131</v>
      </c>
      <c r="BE188" s="160">
        <f>IF(O188="základní",K188,0)</f>
        <v>0</v>
      </c>
      <c r="BF188" s="160">
        <f>IF(O188="snížená",K188,0)</f>
        <v>0</v>
      </c>
      <c r="BG188" s="160">
        <f>IF(O188="zákl. přenesená",K188,0)</f>
        <v>0</v>
      </c>
      <c r="BH188" s="160">
        <f>IF(O188="sníž. přenesená",K188,0)</f>
        <v>0</v>
      </c>
      <c r="BI188" s="160">
        <f>IF(O188="nulová",K188,0)</f>
        <v>0</v>
      </c>
      <c r="BJ188" s="17" t="s">
        <v>86</v>
      </c>
      <c r="BK188" s="160">
        <f>ROUND(P188*H188,2)</f>
        <v>0</v>
      </c>
      <c r="BL188" s="17" t="s">
        <v>155</v>
      </c>
      <c r="BM188" s="159" t="s">
        <v>333</v>
      </c>
    </row>
    <row r="189" spans="1:65" s="2" customFormat="1" ht="19.5">
      <c r="A189" s="32"/>
      <c r="B189" s="33"/>
      <c r="C189" s="32"/>
      <c r="D189" s="161" t="s">
        <v>141</v>
      </c>
      <c r="E189" s="32"/>
      <c r="F189" s="162" t="s">
        <v>334</v>
      </c>
      <c r="G189" s="32"/>
      <c r="H189" s="32"/>
      <c r="I189" s="163"/>
      <c r="J189" s="163"/>
      <c r="K189" s="32"/>
      <c r="L189" s="32"/>
      <c r="M189" s="33"/>
      <c r="N189" s="164"/>
      <c r="O189" s="165"/>
      <c r="P189" s="58"/>
      <c r="Q189" s="58"/>
      <c r="R189" s="58"/>
      <c r="S189" s="58"/>
      <c r="T189" s="58"/>
      <c r="U189" s="58"/>
      <c r="V189" s="58"/>
      <c r="W189" s="58"/>
      <c r="X189" s="59"/>
      <c r="Y189" s="32"/>
      <c r="Z189" s="32"/>
      <c r="AA189" s="32"/>
      <c r="AB189" s="32"/>
      <c r="AC189" s="32"/>
      <c r="AD189" s="32"/>
      <c r="AE189" s="32"/>
      <c r="AT189" s="17" t="s">
        <v>141</v>
      </c>
      <c r="AU189" s="17" t="s">
        <v>88</v>
      </c>
    </row>
    <row r="190" spans="1:65" s="13" customFormat="1">
      <c r="B190" s="166"/>
      <c r="D190" s="161" t="s">
        <v>142</v>
      </c>
      <c r="E190" s="167" t="s">
        <v>1</v>
      </c>
      <c r="F190" s="168" t="s">
        <v>335</v>
      </c>
      <c r="H190" s="167" t="s">
        <v>1</v>
      </c>
      <c r="I190" s="169"/>
      <c r="J190" s="169"/>
      <c r="M190" s="166"/>
      <c r="N190" s="170"/>
      <c r="O190" s="171"/>
      <c r="P190" s="171"/>
      <c r="Q190" s="171"/>
      <c r="R190" s="171"/>
      <c r="S190" s="171"/>
      <c r="T190" s="171"/>
      <c r="U190" s="171"/>
      <c r="V190" s="171"/>
      <c r="W190" s="171"/>
      <c r="X190" s="172"/>
      <c r="AT190" s="167" t="s">
        <v>142</v>
      </c>
      <c r="AU190" s="167" t="s">
        <v>88</v>
      </c>
      <c r="AV190" s="13" t="s">
        <v>86</v>
      </c>
      <c r="AW190" s="13" t="s">
        <v>4</v>
      </c>
      <c r="AX190" s="13" t="s">
        <v>78</v>
      </c>
      <c r="AY190" s="167" t="s">
        <v>131</v>
      </c>
    </row>
    <row r="191" spans="1:65" s="14" customFormat="1">
      <c r="B191" s="173"/>
      <c r="D191" s="161" t="s">
        <v>142</v>
      </c>
      <c r="E191" s="174" t="s">
        <v>1</v>
      </c>
      <c r="F191" s="175" t="s">
        <v>336</v>
      </c>
      <c r="H191" s="176">
        <v>8.19</v>
      </c>
      <c r="I191" s="177"/>
      <c r="J191" s="177"/>
      <c r="M191" s="173"/>
      <c r="N191" s="178"/>
      <c r="O191" s="179"/>
      <c r="P191" s="179"/>
      <c r="Q191" s="179"/>
      <c r="R191" s="179"/>
      <c r="S191" s="179"/>
      <c r="T191" s="179"/>
      <c r="U191" s="179"/>
      <c r="V191" s="179"/>
      <c r="W191" s="179"/>
      <c r="X191" s="180"/>
      <c r="AT191" s="174" t="s">
        <v>142</v>
      </c>
      <c r="AU191" s="174" t="s">
        <v>88</v>
      </c>
      <c r="AV191" s="14" t="s">
        <v>88</v>
      </c>
      <c r="AW191" s="14" t="s">
        <v>4</v>
      </c>
      <c r="AX191" s="14" t="s">
        <v>86</v>
      </c>
      <c r="AY191" s="174" t="s">
        <v>131</v>
      </c>
    </row>
    <row r="192" spans="1:65" s="2" customFormat="1" ht="24.2" customHeight="1">
      <c r="A192" s="32"/>
      <c r="B192" s="146"/>
      <c r="C192" s="147" t="s">
        <v>337</v>
      </c>
      <c r="D192" s="147" t="s">
        <v>134</v>
      </c>
      <c r="E192" s="148" t="s">
        <v>338</v>
      </c>
      <c r="F192" s="149" t="s">
        <v>339</v>
      </c>
      <c r="G192" s="150" t="s">
        <v>319</v>
      </c>
      <c r="H192" s="151">
        <v>5.76</v>
      </c>
      <c r="I192" s="152"/>
      <c r="J192" s="152"/>
      <c r="K192" s="153">
        <f>ROUND(P192*H192,2)</f>
        <v>0</v>
      </c>
      <c r="L192" s="149" t="s">
        <v>138</v>
      </c>
      <c r="M192" s="33"/>
      <c r="N192" s="154" t="s">
        <v>1</v>
      </c>
      <c r="O192" s="155" t="s">
        <v>41</v>
      </c>
      <c r="P192" s="156">
        <f>I192+J192</f>
        <v>0</v>
      </c>
      <c r="Q192" s="156">
        <f>ROUND(I192*H192,2)</f>
        <v>0</v>
      </c>
      <c r="R192" s="156">
        <f>ROUND(J192*H192,2)</f>
        <v>0</v>
      </c>
      <c r="S192" s="58"/>
      <c r="T192" s="157">
        <f>S192*H192</f>
        <v>0</v>
      </c>
      <c r="U192" s="157">
        <v>0</v>
      </c>
      <c r="V192" s="157">
        <f>U192*H192</f>
        <v>0</v>
      </c>
      <c r="W192" s="157">
        <v>0</v>
      </c>
      <c r="X192" s="158">
        <f>W192*H192</f>
        <v>0</v>
      </c>
      <c r="Y192" s="32"/>
      <c r="Z192" s="32"/>
      <c r="AA192" s="32"/>
      <c r="AB192" s="32"/>
      <c r="AC192" s="32"/>
      <c r="AD192" s="32"/>
      <c r="AE192" s="32"/>
      <c r="AR192" s="159" t="s">
        <v>155</v>
      </c>
      <c r="AT192" s="159" t="s">
        <v>134</v>
      </c>
      <c r="AU192" s="159" t="s">
        <v>88</v>
      </c>
      <c r="AY192" s="17" t="s">
        <v>131</v>
      </c>
      <c r="BE192" s="160">
        <f>IF(O192="základní",K192,0)</f>
        <v>0</v>
      </c>
      <c r="BF192" s="160">
        <f>IF(O192="snížená",K192,0)</f>
        <v>0</v>
      </c>
      <c r="BG192" s="160">
        <f>IF(O192="zákl. přenesená",K192,0)</f>
        <v>0</v>
      </c>
      <c r="BH192" s="160">
        <f>IF(O192="sníž. přenesená",K192,0)</f>
        <v>0</v>
      </c>
      <c r="BI192" s="160">
        <f>IF(O192="nulová",K192,0)</f>
        <v>0</v>
      </c>
      <c r="BJ192" s="17" t="s">
        <v>86</v>
      </c>
      <c r="BK192" s="160">
        <f>ROUND(P192*H192,2)</f>
        <v>0</v>
      </c>
      <c r="BL192" s="17" t="s">
        <v>155</v>
      </c>
      <c r="BM192" s="159" t="s">
        <v>340</v>
      </c>
    </row>
    <row r="193" spans="1:65" s="2" customFormat="1">
      <c r="A193" s="32"/>
      <c r="B193" s="33"/>
      <c r="C193" s="32"/>
      <c r="D193" s="161" t="s">
        <v>141</v>
      </c>
      <c r="E193" s="32"/>
      <c r="F193" s="162" t="s">
        <v>341</v>
      </c>
      <c r="G193" s="32"/>
      <c r="H193" s="32"/>
      <c r="I193" s="163"/>
      <c r="J193" s="163"/>
      <c r="K193" s="32"/>
      <c r="L193" s="32"/>
      <c r="M193" s="33"/>
      <c r="N193" s="164"/>
      <c r="O193" s="165"/>
      <c r="P193" s="58"/>
      <c r="Q193" s="58"/>
      <c r="R193" s="58"/>
      <c r="S193" s="58"/>
      <c r="T193" s="58"/>
      <c r="U193" s="58"/>
      <c r="V193" s="58"/>
      <c r="W193" s="58"/>
      <c r="X193" s="59"/>
      <c r="Y193" s="32"/>
      <c r="Z193" s="32"/>
      <c r="AA193" s="32"/>
      <c r="AB193" s="32"/>
      <c r="AC193" s="32"/>
      <c r="AD193" s="32"/>
      <c r="AE193" s="32"/>
      <c r="AT193" s="17" t="s">
        <v>141</v>
      </c>
      <c r="AU193" s="17" t="s">
        <v>88</v>
      </c>
    </row>
    <row r="194" spans="1:65" s="14" customFormat="1">
      <c r="B194" s="173"/>
      <c r="D194" s="161" t="s">
        <v>142</v>
      </c>
      <c r="E194" s="174" t="s">
        <v>1</v>
      </c>
      <c r="F194" s="175" t="s">
        <v>342</v>
      </c>
      <c r="H194" s="176">
        <v>5.76</v>
      </c>
      <c r="I194" s="177"/>
      <c r="J194" s="177"/>
      <c r="M194" s="173"/>
      <c r="N194" s="178"/>
      <c r="O194" s="179"/>
      <c r="P194" s="179"/>
      <c r="Q194" s="179"/>
      <c r="R194" s="179"/>
      <c r="S194" s="179"/>
      <c r="T194" s="179"/>
      <c r="U194" s="179"/>
      <c r="V194" s="179"/>
      <c r="W194" s="179"/>
      <c r="X194" s="180"/>
      <c r="AT194" s="174" t="s">
        <v>142</v>
      </c>
      <c r="AU194" s="174" t="s">
        <v>88</v>
      </c>
      <c r="AV194" s="14" t="s">
        <v>88</v>
      </c>
      <c r="AW194" s="14" t="s">
        <v>4</v>
      </c>
      <c r="AX194" s="14" t="s">
        <v>86</v>
      </c>
      <c r="AY194" s="174" t="s">
        <v>131</v>
      </c>
    </row>
    <row r="195" spans="1:65" s="2" customFormat="1" ht="24.2" customHeight="1">
      <c r="A195" s="32"/>
      <c r="B195" s="146"/>
      <c r="C195" s="147" t="s">
        <v>343</v>
      </c>
      <c r="D195" s="147" t="s">
        <v>134</v>
      </c>
      <c r="E195" s="148" t="s">
        <v>344</v>
      </c>
      <c r="F195" s="149" t="s">
        <v>345</v>
      </c>
      <c r="G195" s="150" t="s">
        <v>255</v>
      </c>
      <c r="H195" s="151">
        <v>19.2</v>
      </c>
      <c r="I195" s="152"/>
      <c r="J195" s="152"/>
      <c r="K195" s="153">
        <f>ROUND(P195*H195,2)</f>
        <v>0</v>
      </c>
      <c r="L195" s="149" t="s">
        <v>138</v>
      </c>
      <c r="M195" s="33"/>
      <c r="N195" s="154" t="s">
        <v>1</v>
      </c>
      <c r="O195" s="155" t="s">
        <v>41</v>
      </c>
      <c r="P195" s="156">
        <f>I195+J195</f>
        <v>0</v>
      </c>
      <c r="Q195" s="156">
        <f>ROUND(I195*H195,2)</f>
        <v>0</v>
      </c>
      <c r="R195" s="156">
        <f>ROUND(J195*H195,2)</f>
        <v>0</v>
      </c>
      <c r="S195" s="58"/>
      <c r="T195" s="157">
        <f>S195*H195</f>
        <v>0</v>
      </c>
      <c r="U195" s="157">
        <v>8.4000000000000003E-4</v>
      </c>
      <c r="V195" s="157">
        <f>U195*H195</f>
        <v>1.6128E-2</v>
      </c>
      <c r="W195" s="157">
        <v>0</v>
      </c>
      <c r="X195" s="158">
        <f>W195*H195</f>
        <v>0</v>
      </c>
      <c r="Y195" s="32"/>
      <c r="Z195" s="32"/>
      <c r="AA195" s="32"/>
      <c r="AB195" s="32"/>
      <c r="AC195" s="32"/>
      <c r="AD195" s="32"/>
      <c r="AE195" s="32"/>
      <c r="AR195" s="159" t="s">
        <v>155</v>
      </c>
      <c r="AT195" s="159" t="s">
        <v>134</v>
      </c>
      <c r="AU195" s="159" t="s">
        <v>88</v>
      </c>
      <c r="AY195" s="17" t="s">
        <v>131</v>
      </c>
      <c r="BE195" s="160">
        <f>IF(O195="základní",K195,0)</f>
        <v>0</v>
      </c>
      <c r="BF195" s="160">
        <f>IF(O195="snížená",K195,0)</f>
        <v>0</v>
      </c>
      <c r="BG195" s="160">
        <f>IF(O195="zákl. přenesená",K195,0)</f>
        <v>0</v>
      </c>
      <c r="BH195" s="160">
        <f>IF(O195="sníž. přenesená",K195,0)</f>
        <v>0</v>
      </c>
      <c r="BI195" s="160">
        <f>IF(O195="nulová",K195,0)</f>
        <v>0</v>
      </c>
      <c r="BJ195" s="17" t="s">
        <v>86</v>
      </c>
      <c r="BK195" s="160">
        <f>ROUND(P195*H195,2)</f>
        <v>0</v>
      </c>
      <c r="BL195" s="17" t="s">
        <v>155</v>
      </c>
      <c r="BM195" s="159" t="s">
        <v>346</v>
      </c>
    </row>
    <row r="196" spans="1:65" s="2" customFormat="1">
      <c r="A196" s="32"/>
      <c r="B196" s="33"/>
      <c r="C196" s="32"/>
      <c r="D196" s="161" t="s">
        <v>141</v>
      </c>
      <c r="E196" s="32"/>
      <c r="F196" s="162" t="s">
        <v>347</v>
      </c>
      <c r="G196" s="32"/>
      <c r="H196" s="32"/>
      <c r="I196" s="163"/>
      <c r="J196" s="163"/>
      <c r="K196" s="32"/>
      <c r="L196" s="32"/>
      <c r="M196" s="33"/>
      <c r="N196" s="164"/>
      <c r="O196" s="165"/>
      <c r="P196" s="58"/>
      <c r="Q196" s="58"/>
      <c r="R196" s="58"/>
      <c r="S196" s="58"/>
      <c r="T196" s="58"/>
      <c r="U196" s="58"/>
      <c r="V196" s="58"/>
      <c r="W196" s="58"/>
      <c r="X196" s="59"/>
      <c r="Y196" s="32"/>
      <c r="Z196" s="32"/>
      <c r="AA196" s="32"/>
      <c r="AB196" s="32"/>
      <c r="AC196" s="32"/>
      <c r="AD196" s="32"/>
      <c r="AE196" s="32"/>
      <c r="AT196" s="17" t="s">
        <v>141</v>
      </c>
      <c r="AU196" s="17" t="s">
        <v>88</v>
      </c>
    </row>
    <row r="197" spans="1:65" s="14" customFormat="1">
      <c r="B197" s="173"/>
      <c r="D197" s="161" t="s">
        <v>142</v>
      </c>
      <c r="E197" s="174" t="s">
        <v>1</v>
      </c>
      <c r="F197" s="175" t="s">
        <v>348</v>
      </c>
      <c r="H197" s="176">
        <v>19.2</v>
      </c>
      <c r="I197" s="177"/>
      <c r="J197" s="177"/>
      <c r="M197" s="173"/>
      <c r="N197" s="178"/>
      <c r="O197" s="179"/>
      <c r="P197" s="179"/>
      <c r="Q197" s="179"/>
      <c r="R197" s="179"/>
      <c r="S197" s="179"/>
      <c r="T197" s="179"/>
      <c r="U197" s="179"/>
      <c r="V197" s="179"/>
      <c r="W197" s="179"/>
      <c r="X197" s="180"/>
      <c r="AT197" s="174" t="s">
        <v>142</v>
      </c>
      <c r="AU197" s="174" t="s">
        <v>88</v>
      </c>
      <c r="AV197" s="14" t="s">
        <v>88</v>
      </c>
      <c r="AW197" s="14" t="s">
        <v>4</v>
      </c>
      <c r="AX197" s="14" t="s">
        <v>86</v>
      </c>
      <c r="AY197" s="174" t="s">
        <v>131</v>
      </c>
    </row>
    <row r="198" spans="1:65" s="2" customFormat="1" ht="24.2" customHeight="1">
      <c r="A198" s="32"/>
      <c r="B198" s="146"/>
      <c r="C198" s="147" t="s">
        <v>349</v>
      </c>
      <c r="D198" s="147" t="s">
        <v>134</v>
      </c>
      <c r="E198" s="148" t="s">
        <v>350</v>
      </c>
      <c r="F198" s="149" t="s">
        <v>351</v>
      </c>
      <c r="G198" s="150" t="s">
        <v>255</v>
      </c>
      <c r="H198" s="151">
        <v>19.2</v>
      </c>
      <c r="I198" s="152"/>
      <c r="J198" s="152"/>
      <c r="K198" s="153">
        <f>ROUND(P198*H198,2)</f>
        <v>0</v>
      </c>
      <c r="L198" s="149" t="s">
        <v>138</v>
      </c>
      <c r="M198" s="33"/>
      <c r="N198" s="154" t="s">
        <v>1</v>
      </c>
      <c r="O198" s="155" t="s">
        <v>41</v>
      </c>
      <c r="P198" s="156">
        <f>I198+J198</f>
        <v>0</v>
      </c>
      <c r="Q198" s="156">
        <f>ROUND(I198*H198,2)</f>
        <v>0</v>
      </c>
      <c r="R198" s="156">
        <f>ROUND(J198*H198,2)</f>
        <v>0</v>
      </c>
      <c r="S198" s="58"/>
      <c r="T198" s="157">
        <f>S198*H198</f>
        <v>0</v>
      </c>
      <c r="U198" s="157">
        <v>0</v>
      </c>
      <c r="V198" s="157">
        <f>U198*H198</f>
        <v>0</v>
      </c>
      <c r="W198" s="157">
        <v>0</v>
      </c>
      <c r="X198" s="158">
        <f>W198*H198</f>
        <v>0</v>
      </c>
      <c r="Y198" s="32"/>
      <c r="Z198" s="32"/>
      <c r="AA198" s="32"/>
      <c r="AB198" s="32"/>
      <c r="AC198" s="32"/>
      <c r="AD198" s="32"/>
      <c r="AE198" s="32"/>
      <c r="AR198" s="159" t="s">
        <v>155</v>
      </c>
      <c r="AT198" s="159" t="s">
        <v>134</v>
      </c>
      <c r="AU198" s="159" t="s">
        <v>88</v>
      </c>
      <c r="AY198" s="17" t="s">
        <v>131</v>
      </c>
      <c r="BE198" s="160">
        <f>IF(O198="základní",K198,0)</f>
        <v>0</v>
      </c>
      <c r="BF198" s="160">
        <f>IF(O198="snížená",K198,0)</f>
        <v>0</v>
      </c>
      <c r="BG198" s="160">
        <f>IF(O198="zákl. přenesená",K198,0)</f>
        <v>0</v>
      </c>
      <c r="BH198" s="160">
        <f>IF(O198="sníž. přenesená",K198,0)</f>
        <v>0</v>
      </c>
      <c r="BI198" s="160">
        <f>IF(O198="nulová",K198,0)</f>
        <v>0</v>
      </c>
      <c r="BJ198" s="17" t="s">
        <v>86</v>
      </c>
      <c r="BK198" s="160">
        <f>ROUND(P198*H198,2)</f>
        <v>0</v>
      </c>
      <c r="BL198" s="17" t="s">
        <v>155</v>
      </c>
      <c r="BM198" s="159" t="s">
        <v>352</v>
      </c>
    </row>
    <row r="199" spans="1:65" s="2" customFormat="1" ht="19.5">
      <c r="A199" s="32"/>
      <c r="B199" s="33"/>
      <c r="C199" s="32"/>
      <c r="D199" s="161" t="s">
        <v>141</v>
      </c>
      <c r="E199" s="32"/>
      <c r="F199" s="162" t="s">
        <v>353</v>
      </c>
      <c r="G199" s="32"/>
      <c r="H199" s="32"/>
      <c r="I199" s="163"/>
      <c r="J199" s="163"/>
      <c r="K199" s="32"/>
      <c r="L199" s="32"/>
      <c r="M199" s="33"/>
      <c r="N199" s="164"/>
      <c r="O199" s="165"/>
      <c r="P199" s="58"/>
      <c r="Q199" s="58"/>
      <c r="R199" s="58"/>
      <c r="S199" s="58"/>
      <c r="T199" s="58"/>
      <c r="U199" s="58"/>
      <c r="V199" s="58"/>
      <c r="W199" s="58"/>
      <c r="X199" s="59"/>
      <c r="Y199" s="32"/>
      <c r="Z199" s="32"/>
      <c r="AA199" s="32"/>
      <c r="AB199" s="32"/>
      <c r="AC199" s="32"/>
      <c r="AD199" s="32"/>
      <c r="AE199" s="32"/>
      <c r="AT199" s="17" t="s">
        <v>141</v>
      </c>
      <c r="AU199" s="17" t="s">
        <v>88</v>
      </c>
    </row>
    <row r="200" spans="1:65" s="14" customFormat="1">
      <c r="B200" s="173"/>
      <c r="D200" s="161" t="s">
        <v>142</v>
      </c>
      <c r="E200" s="174" t="s">
        <v>1</v>
      </c>
      <c r="F200" s="175" t="s">
        <v>354</v>
      </c>
      <c r="H200" s="176">
        <v>19.2</v>
      </c>
      <c r="I200" s="177"/>
      <c r="J200" s="177"/>
      <c r="M200" s="173"/>
      <c r="N200" s="178"/>
      <c r="O200" s="179"/>
      <c r="P200" s="179"/>
      <c r="Q200" s="179"/>
      <c r="R200" s="179"/>
      <c r="S200" s="179"/>
      <c r="T200" s="179"/>
      <c r="U200" s="179"/>
      <c r="V200" s="179"/>
      <c r="W200" s="179"/>
      <c r="X200" s="180"/>
      <c r="AT200" s="174" t="s">
        <v>142</v>
      </c>
      <c r="AU200" s="174" t="s">
        <v>88</v>
      </c>
      <c r="AV200" s="14" t="s">
        <v>88</v>
      </c>
      <c r="AW200" s="14" t="s">
        <v>4</v>
      </c>
      <c r="AX200" s="14" t="s">
        <v>86</v>
      </c>
      <c r="AY200" s="174" t="s">
        <v>131</v>
      </c>
    </row>
    <row r="201" spans="1:65" s="2" customFormat="1" ht="24.2" customHeight="1">
      <c r="A201" s="32"/>
      <c r="B201" s="146"/>
      <c r="C201" s="147" t="s">
        <v>8</v>
      </c>
      <c r="D201" s="147" t="s">
        <v>134</v>
      </c>
      <c r="E201" s="148" t="s">
        <v>355</v>
      </c>
      <c r="F201" s="149" t="s">
        <v>356</v>
      </c>
      <c r="G201" s="150" t="s">
        <v>239</v>
      </c>
      <c r="H201" s="151">
        <v>5</v>
      </c>
      <c r="I201" s="152"/>
      <c r="J201" s="152"/>
      <c r="K201" s="153">
        <f>ROUND(P201*H201,2)</f>
        <v>0</v>
      </c>
      <c r="L201" s="149" t="s">
        <v>138</v>
      </c>
      <c r="M201" s="33"/>
      <c r="N201" s="154" t="s">
        <v>1</v>
      </c>
      <c r="O201" s="155" t="s">
        <v>41</v>
      </c>
      <c r="P201" s="156">
        <f>I201+J201</f>
        <v>0</v>
      </c>
      <c r="Q201" s="156">
        <f>ROUND(I201*H201,2)</f>
        <v>0</v>
      </c>
      <c r="R201" s="156">
        <f>ROUND(J201*H201,2)</f>
        <v>0</v>
      </c>
      <c r="S201" s="58"/>
      <c r="T201" s="157">
        <f>S201*H201</f>
        <v>0</v>
      </c>
      <c r="U201" s="157">
        <v>0</v>
      </c>
      <c r="V201" s="157">
        <f>U201*H201</f>
        <v>0</v>
      </c>
      <c r="W201" s="157">
        <v>0</v>
      </c>
      <c r="X201" s="158">
        <f>W201*H201</f>
        <v>0</v>
      </c>
      <c r="Y201" s="32"/>
      <c r="Z201" s="32"/>
      <c r="AA201" s="32"/>
      <c r="AB201" s="32"/>
      <c r="AC201" s="32"/>
      <c r="AD201" s="32"/>
      <c r="AE201" s="32"/>
      <c r="AR201" s="159" t="s">
        <v>155</v>
      </c>
      <c r="AT201" s="159" t="s">
        <v>134</v>
      </c>
      <c r="AU201" s="159" t="s">
        <v>88</v>
      </c>
      <c r="AY201" s="17" t="s">
        <v>131</v>
      </c>
      <c r="BE201" s="160">
        <f>IF(O201="základní",K201,0)</f>
        <v>0</v>
      </c>
      <c r="BF201" s="160">
        <f>IF(O201="snížená",K201,0)</f>
        <v>0</v>
      </c>
      <c r="BG201" s="160">
        <f>IF(O201="zákl. přenesená",K201,0)</f>
        <v>0</v>
      </c>
      <c r="BH201" s="160">
        <f>IF(O201="sníž. přenesená",K201,0)</f>
        <v>0</v>
      </c>
      <c r="BI201" s="160">
        <f>IF(O201="nulová",K201,0)</f>
        <v>0</v>
      </c>
      <c r="BJ201" s="17" t="s">
        <v>86</v>
      </c>
      <c r="BK201" s="160">
        <f>ROUND(P201*H201,2)</f>
        <v>0</v>
      </c>
      <c r="BL201" s="17" t="s">
        <v>155</v>
      </c>
      <c r="BM201" s="159" t="s">
        <v>357</v>
      </c>
    </row>
    <row r="202" spans="1:65" s="2" customFormat="1" ht="19.5">
      <c r="A202" s="32"/>
      <c r="B202" s="33"/>
      <c r="C202" s="32"/>
      <c r="D202" s="161" t="s">
        <v>141</v>
      </c>
      <c r="E202" s="32"/>
      <c r="F202" s="162" t="s">
        <v>358</v>
      </c>
      <c r="G202" s="32"/>
      <c r="H202" s="32"/>
      <c r="I202" s="163"/>
      <c r="J202" s="163"/>
      <c r="K202" s="32"/>
      <c r="L202" s="32"/>
      <c r="M202" s="33"/>
      <c r="N202" s="164"/>
      <c r="O202" s="165"/>
      <c r="P202" s="58"/>
      <c r="Q202" s="58"/>
      <c r="R202" s="58"/>
      <c r="S202" s="58"/>
      <c r="T202" s="58"/>
      <c r="U202" s="58"/>
      <c r="V202" s="58"/>
      <c r="W202" s="58"/>
      <c r="X202" s="59"/>
      <c r="Y202" s="32"/>
      <c r="Z202" s="32"/>
      <c r="AA202" s="32"/>
      <c r="AB202" s="32"/>
      <c r="AC202" s="32"/>
      <c r="AD202" s="32"/>
      <c r="AE202" s="32"/>
      <c r="AT202" s="17" t="s">
        <v>141</v>
      </c>
      <c r="AU202" s="17" t="s">
        <v>88</v>
      </c>
    </row>
    <row r="203" spans="1:65" s="14" customFormat="1">
      <c r="B203" s="173"/>
      <c r="D203" s="161" t="s">
        <v>142</v>
      </c>
      <c r="E203" s="174" t="s">
        <v>1</v>
      </c>
      <c r="F203" s="175" t="s">
        <v>359</v>
      </c>
      <c r="H203" s="176">
        <v>5</v>
      </c>
      <c r="I203" s="177"/>
      <c r="J203" s="177"/>
      <c r="M203" s="173"/>
      <c r="N203" s="178"/>
      <c r="O203" s="179"/>
      <c r="P203" s="179"/>
      <c r="Q203" s="179"/>
      <c r="R203" s="179"/>
      <c r="S203" s="179"/>
      <c r="T203" s="179"/>
      <c r="U203" s="179"/>
      <c r="V203" s="179"/>
      <c r="W203" s="179"/>
      <c r="X203" s="180"/>
      <c r="AT203" s="174" t="s">
        <v>142</v>
      </c>
      <c r="AU203" s="174" t="s">
        <v>88</v>
      </c>
      <c r="AV203" s="14" t="s">
        <v>88</v>
      </c>
      <c r="AW203" s="14" t="s">
        <v>4</v>
      </c>
      <c r="AX203" s="14" t="s">
        <v>86</v>
      </c>
      <c r="AY203" s="174" t="s">
        <v>131</v>
      </c>
    </row>
    <row r="204" spans="1:65" s="2" customFormat="1" ht="24.2" customHeight="1">
      <c r="A204" s="32"/>
      <c r="B204" s="146"/>
      <c r="C204" s="147" t="s">
        <v>360</v>
      </c>
      <c r="D204" s="147" t="s">
        <v>134</v>
      </c>
      <c r="E204" s="148" t="s">
        <v>361</v>
      </c>
      <c r="F204" s="149" t="s">
        <v>362</v>
      </c>
      <c r="G204" s="150" t="s">
        <v>239</v>
      </c>
      <c r="H204" s="151">
        <v>1</v>
      </c>
      <c r="I204" s="152"/>
      <c r="J204" s="152"/>
      <c r="K204" s="153">
        <f>ROUND(P204*H204,2)</f>
        <v>0</v>
      </c>
      <c r="L204" s="149" t="s">
        <v>138</v>
      </c>
      <c r="M204" s="33"/>
      <c r="N204" s="154" t="s">
        <v>1</v>
      </c>
      <c r="O204" s="155" t="s">
        <v>41</v>
      </c>
      <c r="P204" s="156">
        <f>I204+J204</f>
        <v>0</v>
      </c>
      <c r="Q204" s="156">
        <f>ROUND(I204*H204,2)</f>
        <v>0</v>
      </c>
      <c r="R204" s="156">
        <f>ROUND(J204*H204,2)</f>
        <v>0</v>
      </c>
      <c r="S204" s="58"/>
      <c r="T204" s="157">
        <f>S204*H204</f>
        <v>0</v>
      </c>
      <c r="U204" s="157">
        <v>0</v>
      </c>
      <c r="V204" s="157">
        <f>U204*H204</f>
        <v>0</v>
      </c>
      <c r="W204" s="157">
        <v>0</v>
      </c>
      <c r="X204" s="158">
        <f>W204*H204</f>
        <v>0</v>
      </c>
      <c r="Y204" s="32"/>
      <c r="Z204" s="32"/>
      <c r="AA204" s="32"/>
      <c r="AB204" s="32"/>
      <c r="AC204" s="32"/>
      <c r="AD204" s="32"/>
      <c r="AE204" s="32"/>
      <c r="AR204" s="159" t="s">
        <v>155</v>
      </c>
      <c r="AT204" s="159" t="s">
        <v>134</v>
      </c>
      <c r="AU204" s="159" t="s">
        <v>88</v>
      </c>
      <c r="AY204" s="17" t="s">
        <v>131</v>
      </c>
      <c r="BE204" s="160">
        <f>IF(O204="základní",K204,0)</f>
        <v>0</v>
      </c>
      <c r="BF204" s="160">
        <f>IF(O204="snížená",K204,0)</f>
        <v>0</v>
      </c>
      <c r="BG204" s="160">
        <f>IF(O204="zákl. přenesená",K204,0)</f>
        <v>0</v>
      </c>
      <c r="BH204" s="160">
        <f>IF(O204="sníž. přenesená",K204,0)</f>
        <v>0</v>
      </c>
      <c r="BI204" s="160">
        <f>IF(O204="nulová",K204,0)</f>
        <v>0</v>
      </c>
      <c r="BJ204" s="17" t="s">
        <v>86</v>
      </c>
      <c r="BK204" s="160">
        <f>ROUND(P204*H204,2)</f>
        <v>0</v>
      </c>
      <c r="BL204" s="17" t="s">
        <v>155</v>
      </c>
      <c r="BM204" s="159" t="s">
        <v>363</v>
      </c>
    </row>
    <row r="205" spans="1:65" s="2" customFormat="1" ht="19.5">
      <c r="A205" s="32"/>
      <c r="B205" s="33"/>
      <c r="C205" s="32"/>
      <c r="D205" s="161" t="s">
        <v>141</v>
      </c>
      <c r="E205" s="32"/>
      <c r="F205" s="162" t="s">
        <v>364</v>
      </c>
      <c r="G205" s="32"/>
      <c r="H205" s="32"/>
      <c r="I205" s="163"/>
      <c r="J205" s="163"/>
      <c r="K205" s="32"/>
      <c r="L205" s="32"/>
      <c r="M205" s="33"/>
      <c r="N205" s="164"/>
      <c r="O205" s="165"/>
      <c r="P205" s="58"/>
      <c r="Q205" s="58"/>
      <c r="R205" s="58"/>
      <c r="S205" s="58"/>
      <c r="T205" s="58"/>
      <c r="U205" s="58"/>
      <c r="V205" s="58"/>
      <c r="W205" s="58"/>
      <c r="X205" s="59"/>
      <c r="Y205" s="32"/>
      <c r="Z205" s="32"/>
      <c r="AA205" s="32"/>
      <c r="AB205" s="32"/>
      <c r="AC205" s="32"/>
      <c r="AD205" s="32"/>
      <c r="AE205" s="32"/>
      <c r="AT205" s="17" t="s">
        <v>141</v>
      </c>
      <c r="AU205" s="17" t="s">
        <v>88</v>
      </c>
    </row>
    <row r="206" spans="1:65" s="14" customFormat="1">
      <c r="B206" s="173"/>
      <c r="D206" s="161" t="s">
        <v>142</v>
      </c>
      <c r="E206" s="174" t="s">
        <v>1</v>
      </c>
      <c r="F206" s="175" t="s">
        <v>365</v>
      </c>
      <c r="H206" s="176">
        <v>1</v>
      </c>
      <c r="I206" s="177"/>
      <c r="J206" s="177"/>
      <c r="M206" s="173"/>
      <c r="N206" s="178"/>
      <c r="O206" s="179"/>
      <c r="P206" s="179"/>
      <c r="Q206" s="179"/>
      <c r="R206" s="179"/>
      <c r="S206" s="179"/>
      <c r="T206" s="179"/>
      <c r="U206" s="179"/>
      <c r="V206" s="179"/>
      <c r="W206" s="179"/>
      <c r="X206" s="180"/>
      <c r="AT206" s="174" t="s">
        <v>142</v>
      </c>
      <c r="AU206" s="174" t="s">
        <v>88</v>
      </c>
      <c r="AV206" s="14" t="s">
        <v>88</v>
      </c>
      <c r="AW206" s="14" t="s">
        <v>4</v>
      </c>
      <c r="AX206" s="14" t="s">
        <v>86</v>
      </c>
      <c r="AY206" s="174" t="s">
        <v>131</v>
      </c>
    </row>
    <row r="207" spans="1:65" s="13" customFormat="1">
      <c r="B207" s="166"/>
      <c r="D207" s="161" t="s">
        <v>142</v>
      </c>
      <c r="E207" s="167" t="s">
        <v>1</v>
      </c>
      <c r="F207" s="168" t="s">
        <v>366</v>
      </c>
      <c r="H207" s="167" t="s">
        <v>1</v>
      </c>
      <c r="I207" s="169"/>
      <c r="J207" s="169"/>
      <c r="M207" s="166"/>
      <c r="N207" s="170"/>
      <c r="O207" s="171"/>
      <c r="P207" s="171"/>
      <c r="Q207" s="171"/>
      <c r="R207" s="171"/>
      <c r="S207" s="171"/>
      <c r="T207" s="171"/>
      <c r="U207" s="171"/>
      <c r="V207" s="171"/>
      <c r="W207" s="171"/>
      <c r="X207" s="172"/>
      <c r="AT207" s="167" t="s">
        <v>142</v>
      </c>
      <c r="AU207" s="167" t="s">
        <v>88</v>
      </c>
      <c r="AV207" s="13" t="s">
        <v>86</v>
      </c>
      <c r="AW207" s="13" t="s">
        <v>4</v>
      </c>
      <c r="AX207" s="13" t="s">
        <v>78</v>
      </c>
      <c r="AY207" s="167" t="s">
        <v>131</v>
      </c>
    </row>
    <row r="208" spans="1:65" s="2" customFormat="1" ht="24">
      <c r="A208" s="32"/>
      <c r="B208" s="146"/>
      <c r="C208" s="147" t="s">
        <v>367</v>
      </c>
      <c r="D208" s="147" t="s">
        <v>134</v>
      </c>
      <c r="E208" s="148" t="s">
        <v>368</v>
      </c>
      <c r="F208" s="149" t="s">
        <v>369</v>
      </c>
      <c r="G208" s="150" t="s">
        <v>319</v>
      </c>
      <c r="H208" s="151">
        <v>14.353999999999999</v>
      </c>
      <c r="I208" s="152"/>
      <c r="J208" s="152"/>
      <c r="K208" s="153">
        <f>ROUND(P208*H208,2)</f>
        <v>0</v>
      </c>
      <c r="L208" s="149" t="s">
        <v>138</v>
      </c>
      <c r="M208" s="33"/>
      <c r="N208" s="154" t="s">
        <v>1</v>
      </c>
      <c r="O208" s="155" t="s">
        <v>41</v>
      </c>
      <c r="P208" s="156">
        <f>I208+J208</f>
        <v>0</v>
      </c>
      <c r="Q208" s="156">
        <f>ROUND(I208*H208,2)</f>
        <v>0</v>
      </c>
      <c r="R208" s="156">
        <f>ROUND(J208*H208,2)</f>
        <v>0</v>
      </c>
      <c r="S208" s="58"/>
      <c r="T208" s="157">
        <f>S208*H208</f>
        <v>0</v>
      </c>
      <c r="U208" s="157">
        <v>0</v>
      </c>
      <c r="V208" s="157">
        <f>U208*H208</f>
        <v>0</v>
      </c>
      <c r="W208" s="157">
        <v>0</v>
      </c>
      <c r="X208" s="158">
        <f>W208*H208</f>
        <v>0</v>
      </c>
      <c r="Y208" s="32"/>
      <c r="Z208" s="32"/>
      <c r="AA208" s="32"/>
      <c r="AB208" s="32"/>
      <c r="AC208" s="32"/>
      <c r="AD208" s="32"/>
      <c r="AE208" s="32"/>
      <c r="AR208" s="159" t="s">
        <v>155</v>
      </c>
      <c r="AT208" s="159" t="s">
        <v>134</v>
      </c>
      <c r="AU208" s="159" t="s">
        <v>88</v>
      </c>
      <c r="AY208" s="17" t="s">
        <v>131</v>
      </c>
      <c r="BE208" s="160">
        <f>IF(O208="základní",K208,0)</f>
        <v>0</v>
      </c>
      <c r="BF208" s="160">
        <f>IF(O208="snížená",K208,0)</f>
        <v>0</v>
      </c>
      <c r="BG208" s="160">
        <f>IF(O208="zákl. přenesená",K208,0)</f>
        <v>0</v>
      </c>
      <c r="BH208" s="160">
        <f>IF(O208="sníž. přenesená",K208,0)</f>
        <v>0</v>
      </c>
      <c r="BI208" s="160">
        <f>IF(O208="nulová",K208,0)</f>
        <v>0</v>
      </c>
      <c r="BJ208" s="17" t="s">
        <v>86</v>
      </c>
      <c r="BK208" s="160">
        <f>ROUND(P208*H208,2)</f>
        <v>0</v>
      </c>
      <c r="BL208" s="17" t="s">
        <v>155</v>
      </c>
      <c r="BM208" s="159" t="s">
        <v>370</v>
      </c>
    </row>
    <row r="209" spans="1:65" s="2" customFormat="1" ht="19.5">
      <c r="A209" s="32"/>
      <c r="B209" s="33"/>
      <c r="C209" s="32"/>
      <c r="D209" s="161" t="s">
        <v>141</v>
      </c>
      <c r="E209" s="32"/>
      <c r="F209" s="162" t="s">
        <v>371</v>
      </c>
      <c r="G209" s="32"/>
      <c r="H209" s="32"/>
      <c r="I209" s="163"/>
      <c r="J209" s="163"/>
      <c r="K209" s="32"/>
      <c r="L209" s="32"/>
      <c r="M209" s="33"/>
      <c r="N209" s="164"/>
      <c r="O209" s="165"/>
      <c r="P209" s="58"/>
      <c r="Q209" s="58"/>
      <c r="R209" s="58"/>
      <c r="S209" s="58"/>
      <c r="T209" s="58"/>
      <c r="U209" s="58"/>
      <c r="V209" s="58"/>
      <c r="W209" s="58"/>
      <c r="X209" s="59"/>
      <c r="Y209" s="32"/>
      <c r="Z209" s="32"/>
      <c r="AA209" s="32"/>
      <c r="AB209" s="32"/>
      <c r="AC209" s="32"/>
      <c r="AD209" s="32"/>
      <c r="AE209" s="32"/>
      <c r="AT209" s="17" t="s">
        <v>141</v>
      </c>
      <c r="AU209" s="17" t="s">
        <v>88</v>
      </c>
    </row>
    <row r="210" spans="1:65" s="13" customFormat="1">
      <c r="B210" s="166"/>
      <c r="D210" s="161" t="s">
        <v>142</v>
      </c>
      <c r="E210" s="167" t="s">
        <v>1</v>
      </c>
      <c r="F210" s="168" t="s">
        <v>372</v>
      </c>
      <c r="H210" s="167" t="s">
        <v>1</v>
      </c>
      <c r="I210" s="169"/>
      <c r="J210" s="169"/>
      <c r="M210" s="166"/>
      <c r="N210" s="170"/>
      <c r="O210" s="171"/>
      <c r="P210" s="171"/>
      <c r="Q210" s="171"/>
      <c r="R210" s="171"/>
      <c r="S210" s="171"/>
      <c r="T210" s="171"/>
      <c r="U210" s="171"/>
      <c r="V210" s="171"/>
      <c r="W210" s="171"/>
      <c r="X210" s="172"/>
      <c r="AT210" s="167" t="s">
        <v>142</v>
      </c>
      <c r="AU210" s="167" t="s">
        <v>88</v>
      </c>
      <c r="AV210" s="13" t="s">
        <v>86</v>
      </c>
      <c r="AW210" s="13" t="s">
        <v>4</v>
      </c>
      <c r="AX210" s="13" t="s">
        <v>78</v>
      </c>
      <c r="AY210" s="167" t="s">
        <v>131</v>
      </c>
    </row>
    <row r="211" spans="1:65" s="14" customFormat="1">
      <c r="B211" s="173"/>
      <c r="D211" s="161" t="s">
        <v>142</v>
      </c>
      <c r="E211" s="174" t="s">
        <v>1</v>
      </c>
      <c r="F211" s="175" t="s">
        <v>373</v>
      </c>
      <c r="H211" s="176">
        <v>24.69</v>
      </c>
      <c r="I211" s="177"/>
      <c r="J211" s="177"/>
      <c r="M211" s="173"/>
      <c r="N211" s="178"/>
      <c r="O211" s="179"/>
      <c r="P211" s="179"/>
      <c r="Q211" s="179"/>
      <c r="R211" s="179"/>
      <c r="S211" s="179"/>
      <c r="T211" s="179"/>
      <c r="U211" s="179"/>
      <c r="V211" s="179"/>
      <c r="W211" s="179"/>
      <c r="X211" s="180"/>
      <c r="AT211" s="174" t="s">
        <v>142</v>
      </c>
      <c r="AU211" s="174" t="s">
        <v>88</v>
      </c>
      <c r="AV211" s="14" t="s">
        <v>88</v>
      </c>
      <c r="AW211" s="14" t="s">
        <v>4</v>
      </c>
      <c r="AX211" s="14" t="s">
        <v>78</v>
      </c>
      <c r="AY211" s="174" t="s">
        <v>131</v>
      </c>
    </row>
    <row r="212" spans="1:65" s="14" customFormat="1">
      <c r="B212" s="173"/>
      <c r="D212" s="161" t="s">
        <v>142</v>
      </c>
      <c r="E212" s="174" t="s">
        <v>1</v>
      </c>
      <c r="F212" s="175" t="s">
        <v>374</v>
      </c>
      <c r="H212" s="176">
        <v>8.19</v>
      </c>
      <c r="I212" s="177"/>
      <c r="J212" s="177"/>
      <c r="M212" s="173"/>
      <c r="N212" s="178"/>
      <c r="O212" s="179"/>
      <c r="P212" s="179"/>
      <c r="Q212" s="179"/>
      <c r="R212" s="179"/>
      <c r="S212" s="179"/>
      <c r="T212" s="179"/>
      <c r="U212" s="179"/>
      <c r="V212" s="179"/>
      <c r="W212" s="179"/>
      <c r="X212" s="180"/>
      <c r="AT212" s="174" t="s">
        <v>142</v>
      </c>
      <c r="AU212" s="174" t="s">
        <v>88</v>
      </c>
      <c r="AV212" s="14" t="s">
        <v>88</v>
      </c>
      <c r="AW212" s="14" t="s">
        <v>4</v>
      </c>
      <c r="AX212" s="14" t="s">
        <v>78</v>
      </c>
      <c r="AY212" s="174" t="s">
        <v>131</v>
      </c>
    </row>
    <row r="213" spans="1:65" s="14" customFormat="1">
      <c r="B213" s="173"/>
      <c r="D213" s="161" t="s">
        <v>142</v>
      </c>
      <c r="E213" s="174" t="s">
        <v>1</v>
      </c>
      <c r="F213" s="175" t="s">
        <v>375</v>
      </c>
      <c r="H213" s="176">
        <v>5.76</v>
      </c>
      <c r="I213" s="177"/>
      <c r="J213" s="177"/>
      <c r="M213" s="173"/>
      <c r="N213" s="178"/>
      <c r="O213" s="179"/>
      <c r="P213" s="179"/>
      <c r="Q213" s="179"/>
      <c r="R213" s="179"/>
      <c r="S213" s="179"/>
      <c r="T213" s="179"/>
      <c r="U213" s="179"/>
      <c r="V213" s="179"/>
      <c r="W213" s="179"/>
      <c r="X213" s="180"/>
      <c r="AT213" s="174" t="s">
        <v>142</v>
      </c>
      <c r="AU213" s="174" t="s">
        <v>88</v>
      </c>
      <c r="AV213" s="14" t="s">
        <v>88</v>
      </c>
      <c r="AW213" s="14" t="s">
        <v>4</v>
      </c>
      <c r="AX213" s="14" t="s">
        <v>78</v>
      </c>
      <c r="AY213" s="174" t="s">
        <v>131</v>
      </c>
    </row>
    <row r="214" spans="1:65" s="14" customFormat="1">
      <c r="B214" s="173"/>
      <c r="D214" s="161" t="s">
        <v>142</v>
      </c>
      <c r="E214" s="174" t="s">
        <v>1</v>
      </c>
      <c r="F214" s="175" t="s">
        <v>376</v>
      </c>
      <c r="H214" s="176">
        <v>-7.9059999999999997</v>
      </c>
      <c r="I214" s="177"/>
      <c r="J214" s="177"/>
      <c r="M214" s="173"/>
      <c r="N214" s="178"/>
      <c r="O214" s="179"/>
      <c r="P214" s="179"/>
      <c r="Q214" s="179"/>
      <c r="R214" s="179"/>
      <c r="S214" s="179"/>
      <c r="T214" s="179"/>
      <c r="U214" s="179"/>
      <c r="V214" s="179"/>
      <c r="W214" s="179"/>
      <c r="X214" s="180"/>
      <c r="AT214" s="174" t="s">
        <v>142</v>
      </c>
      <c r="AU214" s="174" t="s">
        <v>88</v>
      </c>
      <c r="AV214" s="14" t="s">
        <v>88</v>
      </c>
      <c r="AW214" s="14" t="s">
        <v>4</v>
      </c>
      <c r="AX214" s="14" t="s">
        <v>78</v>
      </c>
      <c r="AY214" s="174" t="s">
        <v>131</v>
      </c>
    </row>
    <row r="215" spans="1:65" s="14" customFormat="1">
      <c r="B215" s="173"/>
      <c r="D215" s="161" t="s">
        <v>142</v>
      </c>
      <c r="E215" s="174" t="s">
        <v>1</v>
      </c>
      <c r="F215" s="175" t="s">
        <v>377</v>
      </c>
      <c r="H215" s="176">
        <v>-16.38</v>
      </c>
      <c r="I215" s="177"/>
      <c r="J215" s="177"/>
      <c r="M215" s="173"/>
      <c r="N215" s="178"/>
      <c r="O215" s="179"/>
      <c r="P215" s="179"/>
      <c r="Q215" s="179"/>
      <c r="R215" s="179"/>
      <c r="S215" s="179"/>
      <c r="T215" s="179"/>
      <c r="U215" s="179"/>
      <c r="V215" s="179"/>
      <c r="W215" s="179"/>
      <c r="X215" s="180"/>
      <c r="AT215" s="174" t="s">
        <v>142</v>
      </c>
      <c r="AU215" s="174" t="s">
        <v>88</v>
      </c>
      <c r="AV215" s="14" t="s">
        <v>88</v>
      </c>
      <c r="AW215" s="14" t="s">
        <v>4</v>
      </c>
      <c r="AX215" s="14" t="s">
        <v>78</v>
      </c>
      <c r="AY215" s="174" t="s">
        <v>131</v>
      </c>
    </row>
    <row r="216" spans="1:65" s="15" customFormat="1">
      <c r="B216" s="184"/>
      <c r="D216" s="161" t="s">
        <v>142</v>
      </c>
      <c r="E216" s="185" t="s">
        <v>1</v>
      </c>
      <c r="F216" s="186" t="s">
        <v>260</v>
      </c>
      <c r="H216" s="187">
        <v>14.353999999999999</v>
      </c>
      <c r="I216" s="188"/>
      <c r="J216" s="188"/>
      <c r="M216" s="184"/>
      <c r="N216" s="189"/>
      <c r="O216" s="190"/>
      <c r="P216" s="190"/>
      <c r="Q216" s="190"/>
      <c r="R216" s="190"/>
      <c r="S216" s="190"/>
      <c r="T216" s="190"/>
      <c r="U216" s="190"/>
      <c r="V216" s="190"/>
      <c r="W216" s="190"/>
      <c r="X216" s="191"/>
      <c r="AT216" s="185" t="s">
        <v>142</v>
      </c>
      <c r="AU216" s="185" t="s">
        <v>88</v>
      </c>
      <c r="AV216" s="15" t="s">
        <v>155</v>
      </c>
      <c r="AW216" s="15" t="s">
        <v>4</v>
      </c>
      <c r="AX216" s="15" t="s">
        <v>86</v>
      </c>
      <c r="AY216" s="185" t="s">
        <v>131</v>
      </c>
    </row>
    <row r="217" spans="1:65" s="2" customFormat="1" ht="24.2" customHeight="1">
      <c r="A217" s="32"/>
      <c r="B217" s="146"/>
      <c r="C217" s="147" t="s">
        <v>378</v>
      </c>
      <c r="D217" s="147" t="s">
        <v>134</v>
      </c>
      <c r="E217" s="148" t="s">
        <v>379</v>
      </c>
      <c r="F217" s="149" t="s">
        <v>380</v>
      </c>
      <c r="G217" s="150" t="s">
        <v>319</v>
      </c>
      <c r="H217" s="151">
        <v>43.061999999999998</v>
      </c>
      <c r="I217" s="152"/>
      <c r="J217" s="152"/>
      <c r="K217" s="153">
        <f>ROUND(P217*H217,2)</f>
        <v>0</v>
      </c>
      <c r="L217" s="149" t="s">
        <v>138</v>
      </c>
      <c r="M217" s="33"/>
      <c r="N217" s="154" t="s">
        <v>1</v>
      </c>
      <c r="O217" s="155" t="s">
        <v>41</v>
      </c>
      <c r="P217" s="156">
        <f>I217+J217</f>
        <v>0</v>
      </c>
      <c r="Q217" s="156">
        <f>ROUND(I217*H217,2)</f>
        <v>0</v>
      </c>
      <c r="R217" s="156">
        <f>ROUND(J217*H217,2)</f>
        <v>0</v>
      </c>
      <c r="S217" s="58"/>
      <c r="T217" s="157">
        <f>S217*H217</f>
        <v>0</v>
      </c>
      <c r="U217" s="157">
        <v>0</v>
      </c>
      <c r="V217" s="157">
        <f>U217*H217</f>
        <v>0</v>
      </c>
      <c r="W217" s="157">
        <v>0</v>
      </c>
      <c r="X217" s="158">
        <f>W217*H217</f>
        <v>0</v>
      </c>
      <c r="Y217" s="32"/>
      <c r="Z217" s="32"/>
      <c r="AA217" s="32"/>
      <c r="AB217" s="32"/>
      <c r="AC217" s="32"/>
      <c r="AD217" s="32"/>
      <c r="AE217" s="32"/>
      <c r="AR217" s="159" t="s">
        <v>155</v>
      </c>
      <c r="AT217" s="159" t="s">
        <v>134</v>
      </c>
      <c r="AU217" s="159" t="s">
        <v>88</v>
      </c>
      <c r="AY217" s="17" t="s">
        <v>131</v>
      </c>
      <c r="BE217" s="160">
        <f>IF(O217="základní",K217,0)</f>
        <v>0</v>
      </c>
      <c r="BF217" s="160">
        <f>IF(O217="snížená",K217,0)</f>
        <v>0</v>
      </c>
      <c r="BG217" s="160">
        <f>IF(O217="zákl. přenesená",K217,0)</f>
        <v>0</v>
      </c>
      <c r="BH217" s="160">
        <f>IF(O217="sníž. přenesená",K217,0)</f>
        <v>0</v>
      </c>
      <c r="BI217" s="160">
        <f>IF(O217="nulová",K217,0)</f>
        <v>0</v>
      </c>
      <c r="BJ217" s="17" t="s">
        <v>86</v>
      </c>
      <c r="BK217" s="160">
        <f>ROUND(P217*H217,2)</f>
        <v>0</v>
      </c>
      <c r="BL217" s="17" t="s">
        <v>155</v>
      </c>
      <c r="BM217" s="159" t="s">
        <v>381</v>
      </c>
    </row>
    <row r="218" spans="1:65" s="2" customFormat="1" ht="19.5">
      <c r="A218" s="32"/>
      <c r="B218" s="33"/>
      <c r="C218" s="32"/>
      <c r="D218" s="161" t="s">
        <v>141</v>
      </c>
      <c r="E218" s="32"/>
      <c r="F218" s="162" t="s">
        <v>382</v>
      </c>
      <c r="G218" s="32"/>
      <c r="H218" s="32"/>
      <c r="I218" s="163"/>
      <c r="J218" s="163"/>
      <c r="K218" s="32"/>
      <c r="L218" s="32"/>
      <c r="M218" s="33"/>
      <c r="N218" s="164"/>
      <c r="O218" s="165"/>
      <c r="P218" s="58"/>
      <c r="Q218" s="58"/>
      <c r="R218" s="58"/>
      <c r="S218" s="58"/>
      <c r="T218" s="58"/>
      <c r="U218" s="58"/>
      <c r="V218" s="58"/>
      <c r="W218" s="58"/>
      <c r="X218" s="59"/>
      <c r="Y218" s="32"/>
      <c r="Z218" s="32"/>
      <c r="AA218" s="32"/>
      <c r="AB218" s="32"/>
      <c r="AC218" s="32"/>
      <c r="AD218" s="32"/>
      <c r="AE218" s="32"/>
      <c r="AT218" s="17" t="s">
        <v>141</v>
      </c>
      <c r="AU218" s="17" t="s">
        <v>88</v>
      </c>
    </row>
    <row r="219" spans="1:65" s="13" customFormat="1">
      <c r="B219" s="166"/>
      <c r="D219" s="161" t="s">
        <v>142</v>
      </c>
      <c r="E219" s="167" t="s">
        <v>1</v>
      </c>
      <c r="F219" s="168" t="s">
        <v>372</v>
      </c>
      <c r="H219" s="167" t="s">
        <v>1</v>
      </c>
      <c r="I219" s="169"/>
      <c r="J219" s="169"/>
      <c r="M219" s="166"/>
      <c r="N219" s="170"/>
      <c r="O219" s="171"/>
      <c r="P219" s="171"/>
      <c r="Q219" s="171"/>
      <c r="R219" s="171"/>
      <c r="S219" s="171"/>
      <c r="T219" s="171"/>
      <c r="U219" s="171"/>
      <c r="V219" s="171"/>
      <c r="W219" s="171"/>
      <c r="X219" s="172"/>
      <c r="AT219" s="167" t="s">
        <v>142</v>
      </c>
      <c r="AU219" s="167" t="s">
        <v>88</v>
      </c>
      <c r="AV219" s="13" t="s">
        <v>86</v>
      </c>
      <c r="AW219" s="13" t="s">
        <v>4</v>
      </c>
      <c r="AX219" s="13" t="s">
        <v>78</v>
      </c>
      <c r="AY219" s="167" t="s">
        <v>131</v>
      </c>
    </row>
    <row r="220" spans="1:65" s="14" customFormat="1">
      <c r="B220" s="173"/>
      <c r="D220" s="161" t="s">
        <v>142</v>
      </c>
      <c r="E220" s="174" t="s">
        <v>1</v>
      </c>
      <c r="F220" s="175" t="s">
        <v>383</v>
      </c>
      <c r="H220" s="176">
        <v>43.061999999999998</v>
      </c>
      <c r="I220" s="177"/>
      <c r="J220" s="177"/>
      <c r="M220" s="173"/>
      <c r="N220" s="178"/>
      <c r="O220" s="179"/>
      <c r="P220" s="179"/>
      <c r="Q220" s="179"/>
      <c r="R220" s="179"/>
      <c r="S220" s="179"/>
      <c r="T220" s="179"/>
      <c r="U220" s="179"/>
      <c r="V220" s="179"/>
      <c r="W220" s="179"/>
      <c r="X220" s="180"/>
      <c r="AT220" s="174" t="s">
        <v>142</v>
      </c>
      <c r="AU220" s="174" t="s">
        <v>88</v>
      </c>
      <c r="AV220" s="14" t="s">
        <v>88</v>
      </c>
      <c r="AW220" s="14" t="s">
        <v>4</v>
      </c>
      <c r="AX220" s="14" t="s">
        <v>86</v>
      </c>
      <c r="AY220" s="174" t="s">
        <v>131</v>
      </c>
    </row>
    <row r="221" spans="1:65" s="2" customFormat="1" ht="24">
      <c r="A221" s="32"/>
      <c r="B221" s="146"/>
      <c r="C221" s="147" t="s">
        <v>384</v>
      </c>
      <c r="D221" s="147" t="s">
        <v>134</v>
      </c>
      <c r="E221" s="148" t="s">
        <v>385</v>
      </c>
      <c r="F221" s="149" t="s">
        <v>386</v>
      </c>
      <c r="G221" s="150" t="s">
        <v>319</v>
      </c>
      <c r="H221" s="151">
        <v>11.83</v>
      </c>
      <c r="I221" s="152"/>
      <c r="J221" s="152"/>
      <c r="K221" s="153">
        <f>ROUND(P221*H221,2)</f>
        <v>0</v>
      </c>
      <c r="L221" s="149" t="s">
        <v>138</v>
      </c>
      <c r="M221" s="33"/>
      <c r="N221" s="154" t="s">
        <v>1</v>
      </c>
      <c r="O221" s="155" t="s">
        <v>41</v>
      </c>
      <c r="P221" s="156">
        <f>I221+J221</f>
        <v>0</v>
      </c>
      <c r="Q221" s="156">
        <f>ROUND(I221*H221,2)</f>
        <v>0</v>
      </c>
      <c r="R221" s="156">
        <f>ROUND(J221*H221,2)</f>
        <v>0</v>
      </c>
      <c r="S221" s="58"/>
      <c r="T221" s="157">
        <f>S221*H221</f>
        <v>0</v>
      </c>
      <c r="U221" s="157">
        <v>0</v>
      </c>
      <c r="V221" s="157">
        <f>U221*H221</f>
        <v>0</v>
      </c>
      <c r="W221" s="157">
        <v>0</v>
      </c>
      <c r="X221" s="158">
        <f>W221*H221</f>
        <v>0</v>
      </c>
      <c r="Y221" s="32"/>
      <c r="Z221" s="32"/>
      <c r="AA221" s="32"/>
      <c r="AB221" s="32"/>
      <c r="AC221" s="32"/>
      <c r="AD221" s="32"/>
      <c r="AE221" s="32"/>
      <c r="AR221" s="159" t="s">
        <v>155</v>
      </c>
      <c r="AT221" s="159" t="s">
        <v>134</v>
      </c>
      <c r="AU221" s="159" t="s">
        <v>88</v>
      </c>
      <c r="AY221" s="17" t="s">
        <v>131</v>
      </c>
      <c r="BE221" s="160">
        <f>IF(O221="základní",K221,0)</f>
        <v>0</v>
      </c>
      <c r="BF221" s="160">
        <f>IF(O221="snížená",K221,0)</f>
        <v>0</v>
      </c>
      <c r="BG221" s="160">
        <f>IF(O221="zákl. přenesená",K221,0)</f>
        <v>0</v>
      </c>
      <c r="BH221" s="160">
        <f>IF(O221="sníž. přenesená",K221,0)</f>
        <v>0</v>
      </c>
      <c r="BI221" s="160">
        <f>IF(O221="nulová",K221,0)</f>
        <v>0</v>
      </c>
      <c r="BJ221" s="17" t="s">
        <v>86</v>
      </c>
      <c r="BK221" s="160">
        <f>ROUND(P221*H221,2)</f>
        <v>0</v>
      </c>
      <c r="BL221" s="17" t="s">
        <v>155</v>
      </c>
      <c r="BM221" s="159" t="s">
        <v>387</v>
      </c>
    </row>
    <row r="222" spans="1:65" s="2" customFormat="1" ht="19.5">
      <c r="A222" s="32"/>
      <c r="B222" s="33"/>
      <c r="C222" s="32"/>
      <c r="D222" s="161" t="s">
        <v>141</v>
      </c>
      <c r="E222" s="32"/>
      <c r="F222" s="162" t="s">
        <v>388</v>
      </c>
      <c r="G222" s="32"/>
      <c r="H222" s="32"/>
      <c r="I222" s="163"/>
      <c r="J222" s="163"/>
      <c r="K222" s="32"/>
      <c r="L222" s="32"/>
      <c r="M222" s="33"/>
      <c r="N222" s="164"/>
      <c r="O222" s="165"/>
      <c r="P222" s="58"/>
      <c r="Q222" s="58"/>
      <c r="R222" s="58"/>
      <c r="S222" s="58"/>
      <c r="T222" s="58"/>
      <c r="U222" s="58"/>
      <c r="V222" s="58"/>
      <c r="W222" s="58"/>
      <c r="X222" s="59"/>
      <c r="Y222" s="32"/>
      <c r="Z222" s="32"/>
      <c r="AA222" s="32"/>
      <c r="AB222" s="32"/>
      <c r="AC222" s="32"/>
      <c r="AD222" s="32"/>
      <c r="AE222" s="32"/>
      <c r="AT222" s="17" t="s">
        <v>141</v>
      </c>
      <c r="AU222" s="17" t="s">
        <v>88</v>
      </c>
    </row>
    <row r="223" spans="1:65" s="14" customFormat="1">
      <c r="B223" s="173"/>
      <c r="D223" s="161" t="s">
        <v>142</v>
      </c>
      <c r="E223" s="174" t="s">
        <v>1</v>
      </c>
      <c r="F223" s="175" t="s">
        <v>389</v>
      </c>
      <c r="H223" s="176">
        <v>11.83</v>
      </c>
      <c r="I223" s="177"/>
      <c r="J223" s="177"/>
      <c r="M223" s="173"/>
      <c r="N223" s="178"/>
      <c r="O223" s="179"/>
      <c r="P223" s="179"/>
      <c r="Q223" s="179"/>
      <c r="R223" s="179"/>
      <c r="S223" s="179"/>
      <c r="T223" s="179"/>
      <c r="U223" s="179"/>
      <c r="V223" s="179"/>
      <c r="W223" s="179"/>
      <c r="X223" s="180"/>
      <c r="AT223" s="174" t="s">
        <v>142</v>
      </c>
      <c r="AU223" s="174" t="s">
        <v>88</v>
      </c>
      <c r="AV223" s="14" t="s">
        <v>88</v>
      </c>
      <c r="AW223" s="14" t="s">
        <v>4</v>
      </c>
      <c r="AX223" s="14" t="s">
        <v>86</v>
      </c>
      <c r="AY223" s="174" t="s">
        <v>131</v>
      </c>
    </row>
    <row r="224" spans="1:65" s="2" customFormat="1" ht="24.2" customHeight="1">
      <c r="A224" s="32"/>
      <c r="B224" s="146"/>
      <c r="C224" s="192" t="s">
        <v>390</v>
      </c>
      <c r="D224" s="192" t="s">
        <v>391</v>
      </c>
      <c r="E224" s="193" t="s">
        <v>392</v>
      </c>
      <c r="F224" s="194" t="s">
        <v>393</v>
      </c>
      <c r="G224" s="195" t="s">
        <v>394</v>
      </c>
      <c r="H224" s="196">
        <v>23.66</v>
      </c>
      <c r="I224" s="197"/>
      <c r="J224" s="198"/>
      <c r="K224" s="199">
        <f>ROUND(P224*H224,2)</f>
        <v>0</v>
      </c>
      <c r="L224" s="194" t="s">
        <v>138</v>
      </c>
      <c r="M224" s="200"/>
      <c r="N224" s="201" t="s">
        <v>1</v>
      </c>
      <c r="O224" s="155" t="s">
        <v>41</v>
      </c>
      <c r="P224" s="156">
        <f>I224+J224</f>
        <v>0</v>
      </c>
      <c r="Q224" s="156">
        <f>ROUND(I224*H224,2)</f>
        <v>0</v>
      </c>
      <c r="R224" s="156">
        <f>ROUND(J224*H224,2)</f>
        <v>0</v>
      </c>
      <c r="S224" s="58"/>
      <c r="T224" s="157">
        <f>S224*H224</f>
        <v>0</v>
      </c>
      <c r="U224" s="157">
        <v>1</v>
      </c>
      <c r="V224" s="157">
        <f>U224*H224</f>
        <v>23.66</v>
      </c>
      <c r="W224" s="157">
        <v>0</v>
      </c>
      <c r="X224" s="158">
        <f>W224*H224</f>
        <v>0</v>
      </c>
      <c r="Y224" s="32"/>
      <c r="Z224" s="32"/>
      <c r="AA224" s="32"/>
      <c r="AB224" s="32"/>
      <c r="AC224" s="32"/>
      <c r="AD224" s="32"/>
      <c r="AE224" s="32"/>
      <c r="AR224" s="159" t="s">
        <v>180</v>
      </c>
      <c r="AT224" s="159" t="s">
        <v>391</v>
      </c>
      <c r="AU224" s="159" t="s">
        <v>88</v>
      </c>
      <c r="AY224" s="17" t="s">
        <v>131</v>
      </c>
      <c r="BE224" s="160">
        <f>IF(O224="základní",K224,0)</f>
        <v>0</v>
      </c>
      <c r="BF224" s="160">
        <f>IF(O224="snížená",K224,0)</f>
        <v>0</v>
      </c>
      <c r="BG224" s="160">
        <f>IF(O224="zákl. přenesená",K224,0)</f>
        <v>0</v>
      </c>
      <c r="BH224" s="160">
        <f>IF(O224="sníž. přenesená",K224,0)</f>
        <v>0</v>
      </c>
      <c r="BI224" s="160">
        <f>IF(O224="nulová",K224,0)</f>
        <v>0</v>
      </c>
      <c r="BJ224" s="17" t="s">
        <v>86</v>
      </c>
      <c r="BK224" s="160">
        <f>ROUND(P224*H224,2)</f>
        <v>0</v>
      </c>
      <c r="BL224" s="17" t="s">
        <v>155</v>
      </c>
      <c r="BM224" s="159" t="s">
        <v>395</v>
      </c>
    </row>
    <row r="225" spans="1:65" s="2" customFormat="1">
      <c r="A225" s="32"/>
      <c r="B225" s="33"/>
      <c r="C225" s="32"/>
      <c r="D225" s="161" t="s">
        <v>141</v>
      </c>
      <c r="E225" s="32"/>
      <c r="F225" s="162" t="s">
        <v>393</v>
      </c>
      <c r="G225" s="32"/>
      <c r="H225" s="32"/>
      <c r="I225" s="163"/>
      <c r="J225" s="163"/>
      <c r="K225" s="32"/>
      <c r="L225" s="32"/>
      <c r="M225" s="33"/>
      <c r="N225" s="164"/>
      <c r="O225" s="165"/>
      <c r="P225" s="58"/>
      <c r="Q225" s="58"/>
      <c r="R225" s="58"/>
      <c r="S225" s="58"/>
      <c r="T225" s="58"/>
      <c r="U225" s="58"/>
      <c r="V225" s="58"/>
      <c r="W225" s="58"/>
      <c r="X225" s="59"/>
      <c r="Y225" s="32"/>
      <c r="Z225" s="32"/>
      <c r="AA225" s="32"/>
      <c r="AB225" s="32"/>
      <c r="AC225" s="32"/>
      <c r="AD225" s="32"/>
      <c r="AE225" s="32"/>
      <c r="AT225" s="17" t="s">
        <v>141</v>
      </c>
      <c r="AU225" s="17" t="s">
        <v>88</v>
      </c>
    </row>
    <row r="226" spans="1:65" s="13" customFormat="1">
      <c r="B226" s="166"/>
      <c r="D226" s="161" t="s">
        <v>142</v>
      </c>
      <c r="E226" s="167" t="s">
        <v>1</v>
      </c>
      <c r="F226" s="168" t="s">
        <v>396</v>
      </c>
      <c r="H226" s="167" t="s">
        <v>1</v>
      </c>
      <c r="I226" s="169"/>
      <c r="J226" s="169"/>
      <c r="M226" s="166"/>
      <c r="N226" s="170"/>
      <c r="O226" s="171"/>
      <c r="P226" s="171"/>
      <c r="Q226" s="171"/>
      <c r="R226" s="171"/>
      <c r="S226" s="171"/>
      <c r="T226" s="171"/>
      <c r="U226" s="171"/>
      <c r="V226" s="171"/>
      <c r="W226" s="171"/>
      <c r="X226" s="172"/>
      <c r="AT226" s="167" t="s">
        <v>142</v>
      </c>
      <c r="AU226" s="167" t="s">
        <v>88</v>
      </c>
      <c r="AV226" s="13" t="s">
        <v>86</v>
      </c>
      <c r="AW226" s="13" t="s">
        <v>4</v>
      </c>
      <c r="AX226" s="13" t="s">
        <v>78</v>
      </c>
      <c r="AY226" s="167" t="s">
        <v>131</v>
      </c>
    </row>
    <row r="227" spans="1:65" s="14" customFormat="1">
      <c r="B227" s="173"/>
      <c r="D227" s="161" t="s">
        <v>142</v>
      </c>
      <c r="E227" s="174" t="s">
        <v>1</v>
      </c>
      <c r="F227" s="175" t="s">
        <v>397</v>
      </c>
      <c r="H227" s="176">
        <v>23.66</v>
      </c>
      <c r="I227" s="177"/>
      <c r="J227" s="177"/>
      <c r="M227" s="173"/>
      <c r="N227" s="178"/>
      <c r="O227" s="179"/>
      <c r="P227" s="179"/>
      <c r="Q227" s="179"/>
      <c r="R227" s="179"/>
      <c r="S227" s="179"/>
      <c r="T227" s="179"/>
      <c r="U227" s="179"/>
      <c r="V227" s="179"/>
      <c r="W227" s="179"/>
      <c r="X227" s="180"/>
      <c r="AT227" s="174" t="s">
        <v>142</v>
      </c>
      <c r="AU227" s="174" t="s">
        <v>88</v>
      </c>
      <c r="AV227" s="14" t="s">
        <v>88</v>
      </c>
      <c r="AW227" s="14" t="s">
        <v>4</v>
      </c>
      <c r="AX227" s="14" t="s">
        <v>86</v>
      </c>
      <c r="AY227" s="174" t="s">
        <v>131</v>
      </c>
    </row>
    <row r="228" spans="1:65" s="2" customFormat="1" ht="24">
      <c r="A228" s="32"/>
      <c r="B228" s="146"/>
      <c r="C228" s="147" t="s">
        <v>398</v>
      </c>
      <c r="D228" s="147" t="s">
        <v>134</v>
      </c>
      <c r="E228" s="148" t="s">
        <v>399</v>
      </c>
      <c r="F228" s="149" t="s">
        <v>400</v>
      </c>
      <c r="G228" s="150" t="s">
        <v>319</v>
      </c>
      <c r="H228" s="151">
        <v>16.38</v>
      </c>
      <c r="I228" s="152"/>
      <c r="J228" s="152"/>
      <c r="K228" s="153">
        <f>ROUND(P228*H228,2)</f>
        <v>0</v>
      </c>
      <c r="L228" s="149" t="s">
        <v>138</v>
      </c>
      <c r="M228" s="33"/>
      <c r="N228" s="154" t="s">
        <v>1</v>
      </c>
      <c r="O228" s="155" t="s">
        <v>41</v>
      </c>
      <c r="P228" s="156">
        <f>I228+J228</f>
        <v>0</v>
      </c>
      <c r="Q228" s="156">
        <f>ROUND(I228*H228,2)</f>
        <v>0</v>
      </c>
      <c r="R228" s="156">
        <f>ROUND(J228*H228,2)</f>
        <v>0</v>
      </c>
      <c r="S228" s="58"/>
      <c r="T228" s="157">
        <f>S228*H228</f>
        <v>0</v>
      </c>
      <c r="U228" s="157">
        <v>0</v>
      </c>
      <c r="V228" s="157">
        <f>U228*H228</f>
        <v>0</v>
      </c>
      <c r="W228" s="157">
        <v>0</v>
      </c>
      <c r="X228" s="158">
        <f>W228*H228</f>
        <v>0</v>
      </c>
      <c r="Y228" s="32"/>
      <c r="Z228" s="32"/>
      <c r="AA228" s="32"/>
      <c r="AB228" s="32"/>
      <c r="AC228" s="32"/>
      <c r="AD228" s="32"/>
      <c r="AE228" s="32"/>
      <c r="AR228" s="159" t="s">
        <v>155</v>
      </c>
      <c r="AT228" s="159" t="s">
        <v>134</v>
      </c>
      <c r="AU228" s="159" t="s">
        <v>88</v>
      </c>
      <c r="AY228" s="17" t="s">
        <v>131</v>
      </c>
      <c r="BE228" s="160">
        <f>IF(O228="základní",K228,0)</f>
        <v>0</v>
      </c>
      <c r="BF228" s="160">
        <f>IF(O228="snížená",K228,0)</f>
        <v>0</v>
      </c>
      <c r="BG228" s="160">
        <f>IF(O228="zákl. přenesená",K228,0)</f>
        <v>0</v>
      </c>
      <c r="BH228" s="160">
        <f>IF(O228="sníž. přenesená",K228,0)</f>
        <v>0</v>
      </c>
      <c r="BI228" s="160">
        <f>IF(O228="nulová",K228,0)</f>
        <v>0</v>
      </c>
      <c r="BJ228" s="17" t="s">
        <v>86</v>
      </c>
      <c r="BK228" s="160">
        <f>ROUND(P228*H228,2)</f>
        <v>0</v>
      </c>
      <c r="BL228" s="17" t="s">
        <v>155</v>
      </c>
      <c r="BM228" s="159" t="s">
        <v>401</v>
      </c>
    </row>
    <row r="229" spans="1:65" s="2" customFormat="1" ht="19.5">
      <c r="A229" s="32"/>
      <c r="B229" s="33"/>
      <c r="C229" s="32"/>
      <c r="D229" s="161" t="s">
        <v>141</v>
      </c>
      <c r="E229" s="32"/>
      <c r="F229" s="162" t="s">
        <v>402</v>
      </c>
      <c r="G229" s="32"/>
      <c r="H229" s="32"/>
      <c r="I229" s="163"/>
      <c r="J229" s="163"/>
      <c r="K229" s="32"/>
      <c r="L229" s="32"/>
      <c r="M229" s="33"/>
      <c r="N229" s="164"/>
      <c r="O229" s="165"/>
      <c r="P229" s="58"/>
      <c r="Q229" s="58"/>
      <c r="R229" s="58"/>
      <c r="S229" s="58"/>
      <c r="T229" s="58"/>
      <c r="U229" s="58"/>
      <c r="V229" s="58"/>
      <c r="W229" s="58"/>
      <c r="X229" s="59"/>
      <c r="Y229" s="32"/>
      <c r="Z229" s="32"/>
      <c r="AA229" s="32"/>
      <c r="AB229" s="32"/>
      <c r="AC229" s="32"/>
      <c r="AD229" s="32"/>
      <c r="AE229" s="32"/>
      <c r="AT229" s="17" t="s">
        <v>141</v>
      </c>
      <c r="AU229" s="17" t="s">
        <v>88</v>
      </c>
    </row>
    <row r="230" spans="1:65" s="14" customFormat="1">
      <c r="B230" s="173"/>
      <c r="D230" s="161" t="s">
        <v>142</v>
      </c>
      <c r="E230" s="174" t="s">
        <v>1</v>
      </c>
      <c r="F230" s="175" t="s">
        <v>403</v>
      </c>
      <c r="H230" s="176">
        <v>16.38</v>
      </c>
      <c r="I230" s="177"/>
      <c r="J230" s="177"/>
      <c r="M230" s="173"/>
      <c r="N230" s="178"/>
      <c r="O230" s="179"/>
      <c r="P230" s="179"/>
      <c r="Q230" s="179"/>
      <c r="R230" s="179"/>
      <c r="S230" s="179"/>
      <c r="T230" s="179"/>
      <c r="U230" s="179"/>
      <c r="V230" s="179"/>
      <c r="W230" s="179"/>
      <c r="X230" s="180"/>
      <c r="AT230" s="174" t="s">
        <v>142</v>
      </c>
      <c r="AU230" s="174" t="s">
        <v>88</v>
      </c>
      <c r="AV230" s="14" t="s">
        <v>88</v>
      </c>
      <c r="AW230" s="14" t="s">
        <v>4</v>
      </c>
      <c r="AX230" s="14" t="s">
        <v>86</v>
      </c>
      <c r="AY230" s="174" t="s">
        <v>131</v>
      </c>
    </row>
    <row r="231" spans="1:65" s="2" customFormat="1" ht="24.2" customHeight="1">
      <c r="A231" s="32"/>
      <c r="B231" s="146"/>
      <c r="C231" s="147" t="s">
        <v>404</v>
      </c>
      <c r="D231" s="147" t="s">
        <v>134</v>
      </c>
      <c r="E231" s="148" t="s">
        <v>405</v>
      </c>
      <c r="F231" s="149" t="s">
        <v>406</v>
      </c>
      <c r="G231" s="150" t="s">
        <v>394</v>
      </c>
      <c r="H231" s="151">
        <v>25.837</v>
      </c>
      <c r="I231" s="152"/>
      <c r="J231" s="152"/>
      <c r="K231" s="153">
        <f>ROUND(P231*H231,2)</f>
        <v>0</v>
      </c>
      <c r="L231" s="149" t="s">
        <v>138</v>
      </c>
      <c r="M231" s="33"/>
      <c r="N231" s="154" t="s">
        <v>1</v>
      </c>
      <c r="O231" s="155" t="s">
        <v>41</v>
      </c>
      <c r="P231" s="156">
        <f>I231+J231</f>
        <v>0</v>
      </c>
      <c r="Q231" s="156">
        <f>ROUND(I231*H231,2)</f>
        <v>0</v>
      </c>
      <c r="R231" s="156">
        <f>ROUND(J231*H231,2)</f>
        <v>0</v>
      </c>
      <c r="S231" s="58"/>
      <c r="T231" s="157">
        <f>S231*H231</f>
        <v>0</v>
      </c>
      <c r="U231" s="157">
        <v>0</v>
      </c>
      <c r="V231" s="157">
        <f>U231*H231</f>
        <v>0</v>
      </c>
      <c r="W231" s="157">
        <v>0</v>
      </c>
      <c r="X231" s="158">
        <f>W231*H231</f>
        <v>0</v>
      </c>
      <c r="Y231" s="32"/>
      <c r="Z231" s="32"/>
      <c r="AA231" s="32"/>
      <c r="AB231" s="32"/>
      <c r="AC231" s="32"/>
      <c r="AD231" s="32"/>
      <c r="AE231" s="32"/>
      <c r="AR231" s="159" t="s">
        <v>155</v>
      </c>
      <c r="AT231" s="159" t="s">
        <v>134</v>
      </c>
      <c r="AU231" s="159" t="s">
        <v>88</v>
      </c>
      <c r="AY231" s="17" t="s">
        <v>131</v>
      </c>
      <c r="BE231" s="160">
        <f>IF(O231="základní",K231,0)</f>
        <v>0</v>
      </c>
      <c r="BF231" s="160">
        <f>IF(O231="snížená",K231,0)</f>
        <v>0</v>
      </c>
      <c r="BG231" s="160">
        <f>IF(O231="zákl. přenesená",K231,0)</f>
        <v>0</v>
      </c>
      <c r="BH231" s="160">
        <f>IF(O231="sníž. přenesená",K231,0)</f>
        <v>0</v>
      </c>
      <c r="BI231" s="160">
        <f>IF(O231="nulová",K231,0)</f>
        <v>0</v>
      </c>
      <c r="BJ231" s="17" t="s">
        <v>86</v>
      </c>
      <c r="BK231" s="160">
        <f>ROUND(P231*H231,2)</f>
        <v>0</v>
      </c>
      <c r="BL231" s="17" t="s">
        <v>155</v>
      </c>
      <c r="BM231" s="159" t="s">
        <v>407</v>
      </c>
    </row>
    <row r="232" spans="1:65" s="2" customFormat="1">
      <c r="A232" s="32"/>
      <c r="B232" s="33"/>
      <c r="C232" s="32"/>
      <c r="D232" s="161" t="s">
        <v>141</v>
      </c>
      <c r="E232" s="32"/>
      <c r="F232" s="162" t="s">
        <v>408</v>
      </c>
      <c r="G232" s="32"/>
      <c r="H232" s="32"/>
      <c r="I232" s="163"/>
      <c r="J232" s="163"/>
      <c r="K232" s="32"/>
      <c r="L232" s="32"/>
      <c r="M232" s="33"/>
      <c r="N232" s="164"/>
      <c r="O232" s="165"/>
      <c r="P232" s="58"/>
      <c r="Q232" s="58"/>
      <c r="R232" s="58"/>
      <c r="S232" s="58"/>
      <c r="T232" s="58"/>
      <c r="U232" s="58"/>
      <c r="V232" s="58"/>
      <c r="W232" s="58"/>
      <c r="X232" s="59"/>
      <c r="Y232" s="32"/>
      <c r="Z232" s="32"/>
      <c r="AA232" s="32"/>
      <c r="AB232" s="32"/>
      <c r="AC232" s="32"/>
      <c r="AD232" s="32"/>
      <c r="AE232" s="32"/>
      <c r="AT232" s="17" t="s">
        <v>141</v>
      </c>
      <c r="AU232" s="17" t="s">
        <v>88</v>
      </c>
    </row>
    <row r="233" spans="1:65" s="14" customFormat="1">
      <c r="B233" s="173"/>
      <c r="D233" s="161" t="s">
        <v>142</v>
      </c>
      <c r="E233" s="174" t="s">
        <v>1</v>
      </c>
      <c r="F233" s="175" t="s">
        <v>409</v>
      </c>
      <c r="H233" s="176">
        <v>25.837</v>
      </c>
      <c r="I233" s="177"/>
      <c r="J233" s="177"/>
      <c r="M233" s="173"/>
      <c r="N233" s="178"/>
      <c r="O233" s="179"/>
      <c r="P233" s="179"/>
      <c r="Q233" s="179"/>
      <c r="R233" s="179"/>
      <c r="S233" s="179"/>
      <c r="T233" s="179"/>
      <c r="U233" s="179"/>
      <c r="V233" s="179"/>
      <c r="W233" s="179"/>
      <c r="X233" s="180"/>
      <c r="AT233" s="174" t="s">
        <v>142</v>
      </c>
      <c r="AU233" s="174" t="s">
        <v>88</v>
      </c>
      <c r="AV233" s="14" t="s">
        <v>88</v>
      </c>
      <c r="AW233" s="14" t="s">
        <v>4</v>
      </c>
      <c r="AX233" s="14" t="s">
        <v>86</v>
      </c>
      <c r="AY233" s="174" t="s">
        <v>131</v>
      </c>
    </row>
    <row r="234" spans="1:65" s="2" customFormat="1" ht="24.2" customHeight="1">
      <c r="A234" s="32"/>
      <c r="B234" s="146"/>
      <c r="C234" s="147" t="s">
        <v>410</v>
      </c>
      <c r="D234" s="147" t="s">
        <v>134</v>
      </c>
      <c r="E234" s="148" t="s">
        <v>411</v>
      </c>
      <c r="F234" s="149" t="s">
        <v>412</v>
      </c>
      <c r="G234" s="150" t="s">
        <v>319</v>
      </c>
      <c r="H234" s="151">
        <v>7.9059999999999997</v>
      </c>
      <c r="I234" s="152"/>
      <c r="J234" s="152"/>
      <c r="K234" s="153">
        <f>ROUND(P234*H234,2)</f>
        <v>0</v>
      </c>
      <c r="L234" s="149" t="s">
        <v>138</v>
      </c>
      <c r="M234" s="33"/>
      <c r="N234" s="154" t="s">
        <v>1</v>
      </c>
      <c r="O234" s="155" t="s">
        <v>41</v>
      </c>
      <c r="P234" s="156">
        <f>I234+J234</f>
        <v>0</v>
      </c>
      <c r="Q234" s="156">
        <f>ROUND(I234*H234,2)</f>
        <v>0</v>
      </c>
      <c r="R234" s="156">
        <f>ROUND(J234*H234,2)</f>
        <v>0</v>
      </c>
      <c r="S234" s="58"/>
      <c r="T234" s="157">
        <f>S234*H234</f>
        <v>0</v>
      </c>
      <c r="U234" s="157">
        <v>0</v>
      </c>
      <c r="V234" s="157">
        <f>U234*H234</f>
        <v>0</v>
      </c>
      <c r="W234" s="157">
        <v>0</v>
      </c>
      <c r="X234" s="158">
        <f>W234*H234</f>
        <v>0</v>
      </c>
      <c r="Y234" s="32"/>
      <c r="Z234" s="32"/>
      <c r="AA234" s="32"/>
      <c r="AB234" s="32"/>
      <c r="AC234" s="32"/>
      <c r="AD234" s="32"/>
      <c r="AE234" s="32"/>
      <c r="AR234" s="159" t="s">
        <v>155</v>
      </c>
      <c r="AT234" s="159" t="s">
        <v>134</v>
      </c>
      <c r="AU234" s="159" t="s">
        <v>88</v>
      </c>
      <c r="AY234" s="17" t="s">
        <v>131</v>
      </c>
      <c r="BE234" s="160">
        <f>IF(O234="základní",K234,0)</f>
        <v>0</v>
      </c>
      <c r="BF234" s="160">
        <f>IF(O234="snížená",K234,0)</f>
        <v>0</v>
      </c>
      <c r="BG234" s="160">
        <f>IF(O234="zákl. přenesená",K234,0)</f>
        <v>0</v>
      </c>
      <c r="BH234" s="160">
        <f>IF(O234="sníž. přenesená",K234,0)</f>
        <v>0</v>
      </c>
      <c r="BI234" s="160">
        <f>IF(O234="nulová",K234,0)</f>
        <v>0</v>
      </c>
      <c r="BJ234" s="17" t="s">
        <v>86</v>
      </c>
      <c r="BK234" s="160">
        <f>ROUND(P234*H234,2)</f>
        <v>0</v>
      </c>
      <c r="BL234" s="17" t="s">
        <v>155</v>
      </c>
      <c r="BM234" s="159" t="s">
        <v>413</v>
      </c>
    </row>
    <row r="235" spans="1:65" s="2" customFormat="1" ht="19.5">
      <c r="A235" s="32"/>
      <c r="B235" s="33"/>
      <c r="C235" s="32"/>
      <c r="D235" s="161" t="s">
        <v>141</v>
      </c>
      <c r="E235" s="32"/>
      <c r="F235" s="162" t="s">
        <v>414</v>
      </c>
      <c r="G235" s="32"/>
      <c r="H235" s="32"/>
      <c r="I235" s="163"/>
      <c r="J235" s="163"/>
      <c r="K235" s="32"/>
      <c r="L235" s="32"/>
      <c r="M235" s="33"/>
      <c r="N235" s="164"/>
      <c r="O235" s="165"/>
      <c r="P235" s="58"/>
      <c r="Q235" s="58"/>
      <c r="R235" s="58"/>
      <c r="S235" s="58"/>
      <c r="T235" s="58"/>
      <c r="U235" s="58"/>
      <c r="V235" s="58"/>
      <c r="W235" s="58"/>
      <c r="X235" s="59"/>
      <c r="Y235" s="32"/>
      <c r="Z235" s="32"/>
      <c r="AA235" s="32"/>
      <c r="AB235" s="32"/>
      <c r="AC235" s="32"/>
      <c r="AD235" s="32"/>
      <c r="AE235" s="32"/>
      <c r="AT235" s="17" t="s">
        <v>141</v>
      </c>
      <c r="AU235" s="17" t="s">
        <v>88</v>
      </c>
    </row>
    <row r="236" spans="1:65" s="14" customFormat="1">
      <c r="B236" s="173"/>
      <c r="D236" s="161" t="s">
        <v>142</v>
      </c>
      <c r="E236" s="174" t="s">
        <v>1</v>
      </c>
      <c r="F236" s="175" t="s">
        <v>415</v>
      </c>
      <c r="H236" s="176">
        <v>8.19</v>
      </c>
      <c r="I236" s="177"/>
      <c r="J236" s="177"/>
      <c r="M236" s="173"/>
      <c r="N236" s="178"/>
      <c r="O236" s="179"/>
      <c r="P236" s="179"/>
      <c r="Q236" s="179"/>
      <c r="R236" s="179"/>
      <c r="S236" s="179"/>
      <c r="T236" s="179"/>
      <c r="U236" s="179"/>
      <c r="V236" s="179"/>
      <c r="W236" s="179"/>
      <c r="X236" s="180"/>
      <c r="AT236" s="174" t="s">
        <v>142</v>
      </c>
      <c r="AU236" s="174" t="s">
        <v>88</v>
      </c>
      <c r="AV236" s="14" t="s">
        <v>88</v>
      </c>
      <c r="AW236" s="14" t="s">
        <v>4</v>
      </c>
      <c r="AX236" s="14" t="s">
        <v>78</v>
      </c>
      <c r="AY236" s="174" t="s">
        <v>131</v>
      </c>
    </row>
    <row r="237" spans="1:65" s="14" customFormat="1">
      <c r="B237" s="173"/>
      <c r="D237" s="161" t="s">
        <v>142</v>
      </c>
      <c r="E237" s="174" t="s">
        <v>1</v>
      </c>
      <c r="F237" s="175" t="s">
        <v>416</v>
      </c>
      <c r="H237" s="176">
        <v>5.76</v>
      </c>
      <c r="I237" s="177"/>
      <c r="J237" s="177"/>
      <c r="M237" s="173"/>
      <c r="N237" s="178"/>
      <c r="O237" s="179"/>
      <c r="P237" s="179"/>
      <c r="Q237" s="179"/>
      <c r="R237" s="179"/>
      <c r="S237" s="179"/>
      <c r="T237" s="179"/>
      <c r="U237" s="179"/>
      <c r="V237" s="179"/>
      <c r="W237" s="179"/>
      <c r="X237" s="180"/>
      <c r="AT237" s="174" t="s">
        <v>142</v>
      </c>
      <c r="AU237" s="174" t="s">
        <v>88</v>
      </c>
      <c r="AV237" s="14" t="s">
        <v>88</v>
      </c>
      <c r="AW237" s="14" t="s">
        <v>4</v>
      </c>
      <c r="AX237" s="14" t="s">
        <v>78</v>
      </c>
      <c r="AY237" s="174" t="s">
        <v>131</v>
      </c>
    </row>
    <row r="238" spans="1:65" s="14" customFormat="1">
      <c r="B238" s="173"/>
      <c r="D238" s="161" t="s">
        <v>142</v>
      </c>
      <c r="E238" s="174" t="s">
        <v>1</v>
      </c>
      <c r="F238" s="175" t="s">
        <v>417</v>
      </c>
      <c r="H238" s="176">
        <v>-4.0949999999999998</v>
      </c>
      <c r="I238" s="177"/>
      <c r="J238" s="177"/>
      <c r="M238" s="173"/>
      <c r="N238" s="178"/>
      <c r="O238" s="179"/>
      <c r="P238" s="179"/>
      <c r="Q238" s="179"/>
      <c r="R238" s="179"/>
      <c r="S238" s="179"/>
      <c r="T238" s="179"/>
      <c r="U238" s="179"/>
      <c r="V238" s="179"/>
      <c r="W238" s="179"/>
      <c r="X238" s="180"/>
      <c r="AT238" s="174" t="s">
        <v>142</v>
      </c>
      <c r="AU238" s="174" t="s">
        <v>88</v>
      </c>
      <c r="AV238" s="14" t="s">
        <v>88</v>
      </c>
      <c r="AW238" s="14" t="s">
        <v>4</v>
      </c>
      <c r="AX238" s="14" t="s">
        <v>78</v>
      </c>
      <c r="AY238" s="174" t="s">
        <v>131</v>
      </c>
    </row>
    <row r="239" spans="1:65" s="13" customFormat="1">
      <c r="B239" s="166"/>
      <c r="D239" s="161" t="s">
        <v>142</v>
      </c>
      <c r="E239" s="167" t="s">
        <v>1</v>
      </c>
      <c r="F239" s="168" t="s">
        <v>418</v>
      </c>
      <c r="H239" s="167" t="s">
        <v>1</v>
      </c>
      <c r="I239" s="169"/>
      <c r="J239" s="169"/>
      <c r="M239" s="166"/>
      <c r="N239" s="170"/>
      <c r="O239" s="171"/>
      <c r="P239" s="171"/>
      <c r="Q239" s="171"/>
      <c r="R239" s="171"/>
      <c r="S239" s="171"/>
      <c r="T239" s="171"/>
      <c r="U239" s="171"/>
      <c r="V239" s="171"/>
      <c r="W239" s="171"/>
      <c r="X239" s="172"/>
      <c r="AT239" s="167" t="s">
        <v>142</v>
      </c>
      <c r="AU239" s="167" t="s">
        <v>88</v>
      </c>
      <c r="AV239" s="13" t="s">
        <v>86</v>
      </c>
      <c r="AW239" s="13" t="s">
        <v>4</v>
      </c>
      <c r="AX239" s="13" t="s">
        <v>78</v>
      </c>
      <c r="AY239" s="167" t="s">
        <v>131</v>
      </c>
    </row>
    <row r="240" spans="1:65" s="14" customFormat="1">
      <c r="B240" s="173"/>
      <c r="D240" s="161" t="s">
        <v>142</v>
      </c>
      <c r="E240" s="174" t="s">
        <v>1</v>
      </c>
      <c r="F240" s="175" t="s">
        <v>419</v>
      </c>
      <c r="H240" s="176">
        <v>-0.81899999999999995</v>
      </c>
      <c r="I240" s="177"/>
      <c r="J240" s="177"/>
      <c r="M240" s="173"/>
      <c r="N240" s="178"/>
      <c r="O240" s="179"/>
      <c r="P240" s="179"/>
      <c r="Q240" s="179"/>
      <c r="R240" s="179"/>
      <c r="S240" s="179"/>
      <c r="T240" s="179"/>
      <c r="U240" s="179"/>
      <c r="V240" s="179"/>
      <c r="W240" s="179"/>
      <c r="X240" s="180"/>
      <c r="AT240" s="174" t="s">
        <v>142</v>
      </c>
      <c r="AU240" s="174" t="s">
        <v>88</v>
      </c>
      <c r="AV240" s="14" t="s">
        <v>88</v>
      </c>
      <c r="AW240" s="14" t="s">
        <v>4</v>
      </c>
      <c r="AX240" s="14" t="s">
        <v>78</v>
      </c>
      <c r="AY240" s="174" t="s">
        <v>131</v>
      </c>
    </row>
    <row r="241" spans="1:65" s="13" customFormat="1">
      <c r="B241" s="166"/>
      <c r="D241" s="161" t="s">
        <v>142</v>
      </c>
      <c r="E241" s="167" t="s">
        <v>1</v>
      </c>
      <c r="F241" s="168" t="s">
        <v>420</v>
      </c>
      <c r="H241" s="167" t="s">
        <v>1</v>
      </c>
      <c r="I241" s="169"/>
      <c r="J241" s="169"/>
      <c r="M241" s="166"/>
      <c r="N241" s="170"/>
      <c r="O241" s="171"/>
      <c r="P241" s="171"/>
      <c r="Q241" s="171"/>
      <c r="R241" s="171"/>
      <c r="S241" s="171"/>
      <c r="T241" s="171"/>
      <c r="U241" s="171"/>
      <c r="V241" s="171"/>
      <c r="W241" s="171"/>
      <c r="X241" s="172"/>
      <c r="AT241" s="167" t="s">
        <v>142</v>
      </c>
      <c r="AU241" s="167" t="s">
        <v>88</v>
      </c>
      <c r="AV241" s="13" t="s">
        <v>86</v>
      </c>
      <c r="AW241" s="13" t="s">
        <v>4</v>
      </c>
      <c r="AX241" s="13" t="s">
        <v>78</v>
      </c>
      <c r="AY241" s="167" t="s">
        <v>131</v>
      </c>
    </row>
    <row r="242" spans="1:65" s="14" customFormat="1">
      <c r="B242" s="173"/>
      <c r="D242" s="161" t="s">
        <v>142</v>
      </c>
      <c r="E242" s="174" t="s">
        <v>1</v>
      </c>
      <c r="F242" s="175" t="s">
        <v>421</v>
      </c>
      <c r="H242" s="176">
        <v>-1.1299999999999999</v>
      </c>
      <c r="I242" s="177"/>
      <c r="J242" s="177"/>
      <c r="M242" s="173"/>
      <c r="N242" s="178"/>
      <c r="O242" s="179"/>
      <c r="P242" s="179"/>
      <c r="Q242" s="179"/>
      <c r="R242" s="179"/>
      <c r="S242" s="179"/>
      <c r="T242" s="179"/>
      <c r="U242" s="179"/>
      <c r="V242" s="179"/>
      <c r="W242" s="179"/>
      <c r="X242" s="180"/>
      <c r="AT242" s="174" t="s">
        <v>142</v>
      </c>
      <c r="AU242" s="174" t="s">
        <v>88</v>
      </c>
      <c r="AV242" s="14" t="s">
        <v>88</v>
      </c>
      <c r="AW242" s="14" t="s">
        <v>4</v>
      </c>
      <c r="AX242" s="14" t="s">
        <v>78</v>
      </c>
      <c r="AY242" s="174" t="s">
        <v>131</v>
      </c>
    </row>
    <row r="243" spans="1:65" s="15" customFormat="1">
      <c r="B243" s="184"/>
      <c r="D243" s="161" t="s">
        <v>142</v>
      </c>
      <c r="E243" s="185" t="s">
        <v>1</v>
      </c>
      <c r="F243" s="186" t="s">
        <v>260</v>
      </c>
      <c r="H243" s="187">
        <v>7.9059999999999997</v>
      </c>
      <c r="I243" s="188"/>
      <c r="J243" s="188"/>
      <c r="M243" s="184"/>
      <c r="N243" s="189"/>
      <c r="O243" s="190"/>
      <c r="P243" s="190"/>
      <c r="Q243" s="190"/>
      <c r="R243" s="190"/>
      <c r="S243" s="190"/>
      <c r="T243" s="190"/>
      <c r="U243" s="190"/>
      <c r="V243" s="190"/>
      <c r="W243" s="190"/>
      <c r="X243" s="191"/>
      <c r="AT243" s="185" t="s">
        <v>142</v>
      </c>
      <c r="AU243" s="185" t="s">
        <v>88</v>
      </c>
      <c r="AV243" s="15" t="s">
        <v>155</v>
      </c>
      <c r="AW243" s="15" t="s">
        <v>4</v>
      </c>
      <c r="AX243" s="15" t="s">
        <v>86</v>
      </c>
      <c r="AY243" s="185" t="s">
        <v>131</v>
      </c>
    </row>
    <row r="244" spans="1:65" s="2" customFormat="1" ht="24.2" customHeight="1">
      <c r="A244" s="32"/>
      <c r="B244" s="146"/>
      <c r="C244" s="147" t="s">
        <v>422</v>
      </c>
      <c r="D244" s="147" t="s">
        <v>134</v>
      </c>
      <c r="E244" s="148" t="s">
        <v>423</v>
      </c>
      <c r="F244" s="149" t="s">
        <v>424</v>
      </c>
      <c r="G244" s="150" t="s">
        <v>319</v>
      </c>
      <c r="H244" s="151">
        <v>3.8090000000000002</v>
      </c>
      <c r="I244" s="152"/>
      <c r="J244" s="152"/>
      <c r="K244" s="153">
        <f>ROUND(P244*H244,2)</f>
        <v>0</v>
      </c>
      <c r="L244" s="149" t="s">
        <v>138</v>
      </c>
      <c r="M244" s="33"/>
      <c r="N244" s="154" t="s">
        <v>1</v>
      </c>
      <c r="O244" s="155" t="s">
        <v>41</v>
      </c>
      <c r="P244" s="156">
        <f>I244+J244</f>
        <v>0</v>
      </c>
      <c r="Q244" s="156">
        <f>ROUND(I244*H244,2)</f>
        <v>0</v>
      </c>
      <c r="R244" s="156">
        <f>ROUND(J244*H244,2)</f>
        <v>0</v>
      </c>
      <c r="S244" s="58"/>
      <c r="T244" s="157">
        <f>S244*H244</f>
        <v>0</v>
      </c>
      <c r="U244" s="157">
        <v>0</v>
      </c>
      <c r="V244" s="157">
        <f>U244*H244</f>
        <v>0</v>
      </c>
      <c r="W244" s="157">
        <v>0</v>
      </c>
      <c r="X244" s="158">
        <f>W244*H244</f>
        <v>0</v>
      </c>
      <c r="Y244" s="32"/>
      <c r="Z244" s="32"/>
      <c r="AA244" s="32"/>
      <c r="AB244" s="32"/>
      <c r="AC244" s="32"/>
      <c r="AD244" s="32"/>
      <c r="AE244" s="32"/>
      <c r="AR244" s="159" t="s">
        <v>155</v>
      </c>
      <c r="AT244" s="159" t="s">
        <v>134</v>
      </c>
      <c r="AU244" s="159" t="s">
        <v>88</v>
      </c>
      <c r="AY244" s="17" t="s">
        <v>131</v>
      </c>
      <c r="BE244" s="160">
        <f>IF(O244="základní",K244,0)</f>
        <v>0</v>
      </c>
      <c r="BF244" s="160">
        <f>IF(O244="snížená",K244,0)</f>
        <v>0</v>
      </c>
      <c r="BG244" s="160">
        <f>IF(O244="zákl. přenesená",K244,0)</f>
        <v>0</v>
      </c>
      <c r="BH244" s="160">
        <f>IF(O244="sníž. přenesená",K244,0)</f>
        <v>0</v>
      </c>
      <c r="BI244" s="160">
        <f>IF(O244="nulová",K244,0)</f>
        <v>0</v>
      </c>
      <c r="BJ244" s="17" t="s">
        <v>86</v>
      </c>
      <c r="BK244" s="160">
        <f>ROUND(P244*H244,2)</f>
        <v>0</v>
      </c>
      <c r="BL244" s="17" t="s">
        <v>155</v>
      </c>
      <c r="BM244" s="159" t="s">
        <v>425</v>
      </c>
    </row>
    <row r="245" spans="1:65" s="2" customFormat="1" ht="19.5">
      <c r="A245" s="32"/>
      <c r="B245" s="33"/>
      <c r="C245" s="32"/>
      <c r="D245" s="161" t="s">
        <v>141</v>
      </c>
      <c r="E245" s="32"/>
      <c r="F245" s="162" t="s">
        <v>426</v>
      </c>
      <c r="G245" s="32"/>
      <c r="H245" s="32"/>
      <c r="I245" s="163"/>
      <c r="J245" s="163"/>
      <c r="K245" s="32"/>
      <c r="L245" s="32"/>
      <c r="M245" s="33"/>
      <c r="N245" s="164"/>
      <c r="O245" s="165"/>
      <c r="P245" s="58"/>
      <c r="Q245" s="58"/>
      <c r="R245" s="58"/>
      <c r="S245" s="58"/>
      <c r="T245" s="58"/>
      <c r="U245" s="58"/>
      <c r="V245" s="58"/>
      <c r="W245" s="58"/>
      <c r="X245" s="59"/>
      <c r="Y245" s="32"/>
      <c r="Z245" s="32"/>
      <c r="AA245" s="32"/>
      <c r="AB245" s="32"/>
      <c r="AC245" s="32"/>
      <c r="AD245" s="32"/>
      <c r="AE245" s="32"/>
      <c r="AT245" s="17" t="s">
        <v>141</v>
      </c>
      <c r="AU245" s="17" t="s">
        <v>88</v>
      </c>
    </row>
    <row r="246" spans="1:65" s="13" customFormat="1">
      <c r="B246" s="166"/>
      <c r="D246" s="161" t="s">
        <v>142</v>
      </c>
      <c r="E246" s="167" t="s">
        <v>1</v>
      </c>
      <c r="F246" s="168" t="s">
        <v>427</v>
      </c>
      <c r="H246" s="167" t="s">
        <v>1</v>
      </c>
      <c r="I246" s="169"/>
      <c r="J246" s="169"/>
      <c r="M246" s="166"/>
      <c r="N246" s="170"/>
      <c r="O246" s="171"/>
      <c r="P246" s="171"/>
      <c r="Q246" s="171"/>
      <c r="R246" s="171"/>
      <c r="S246" s="171"/>
      <c r="T246" s="171"/>
      <c r="U246" s="171"/>
      <c r="V246" s="171"/>
      <c r="W246" s="171"/>
      <c r="X246" s="172"/>
      <c r="AT246" s="167" t="s">
        <v>142</v>
      </c>
      <c r="AU246" s="167" t="s">
        <v>88</v>
      </c>
      <c r="AV246" s="13" t="s">
        <v>86</v>
      </c>
      <c r="AW246" s="13" t="s">
        <v>4</v>
      </c>
      <c r="AX246" s="13" t="s">
        <v>78</v>
      </c>
      <c r="AY246" s="167" t="s">
        <v>131</v>
      </c>
    </row>
    <row r="247" spans="1:65" s="14" customFormat="1">
      <c r="B247" s="173"/>
      <c r="D247" s="161" t="s">
        <v>142</v>
      </c>
      <c r="E247" s="174" t="s">
        <v>1</v>
      </c>
      <c r="F247" s="175" t="s">
        <v>428</v>
      </c>
      <c r="H247" s="176">
        <v>4.0949999999999998</v>
      </c>
      <c r="I247" s="177"/>
      <c r="J247" s="177"/>
      <c r="M247" s="173"/>
      <c r="N247" s="178"/>
      <c r="O247" s="179"/>
      <c r="P247" s="179"/>
      <c r="Q247" s="179"/>
      <c r="R247" s="179"/>
      <c r="S247" s="179"/>
      <c r="T247" s="179"/>
      <c r="U247" s="179"/>
      <c r="V247" s="179"/>
      <c r="W247" s="179"/>
      <c r="X247" s="180"/>
      <c r="AT247" s="174" t="s">
        <v>142</v>
      </c>
      <c r="AU247" s="174" t="s">
        <v>88</v>
      </c>
      <c r="AV247" s="14" t="s">
        <v>88</v>
      </c>
      <c r="AW247" s="14" t="s">
        <v>4</v>
      </c>
      <c r="AX247" s="14" t="s">
        <v>78</v>
      </c>
      <c r="AY247" s="174" t="s">
        <v>131</v>
      </c>
    </row>
    <row r="248" spans="1:65" s="13" customFormat="1">
      <c r="B248" s="166"/>
      <c r="D248" s="161" t="s">
        <v>142</v>
      </c>
      <c r="E248" s="167" t="s">
        <v>1</v>
      </c>
      <c r="F248" s="168" t="s">
        <v>429</v>
      </c>
      <c r="H248" s="167" t="s">
        <v>1</v>
      </c>
      <c r="I248" s="169"/>
      <c r="J248" s="169"/>
      <c r="M248" s="166"/>
      <c r="N248" s="170"/>
      <c r="O248" s="171"/>
      <c r="P248" s="171"/>
      <c r="Q248" s="171"/>
      <c r="R248" s="171"/>
      <c r="S248" s="171"/>
      <c r="T248" s="171"/>
      <c r="U248" s="171"/>
      <c r="V248" s="171"/>
      <c r="W248" s="171"/>
      <c r="X248" s="172"/>
      <c r="AT248" s="167" t="s">
        <v>142</v>
      </c>
      <c r="AU248" s="167" t="s">
        <v>88</v>
      </c>
      <c r="AV248" s="13" t="s">
        <v>86</v>
      </c>
      <c r="AW248" s="13" t="s">
        <v>4</v>
      </c>
      <c r="AX248" s="13" t="s">
        <v>78</v>
      </c>
      <c r="AY248" s="167" t="s">
        <v>131</v>
      </c>
    </row>
    <row r="249" spans="1:65" s="14" customFormat="1">
      <c r="B249" s="173"/>
      <c r="D249" s="161" t="s">
        <v>142</v>
      </c>
      <c r="E249" s="174" t="s">
        <v>1</v>
      </c>
      <c r="F249" s="175" t="s">
        <v>430</v>
      </c>
      <c r="H249" s="176">
        <v>-0.28599999999999998</v>
      </c>
      <c r="I249" s="177"/>
      <c r="J249" s="177"/>
      <c r="M249" s="173"/>
      <c r="N249" s="178"/>
      <c r="O249" s="179"/>
      <c r="P249" s="179"/>
      <c r="Q249" s="179"/>
      <c r="R249" s="179"/>
      <c r="S249" s="179"/>
      <c r="T249" s="179"/>
      <c r="U249" s="179"/>
      <c r="V249" s="179"/>
      <c r="W249" s="179"/>
      <c r="X249" s="180"/>
      <c r="AT249" s="174" t="s">
        <v>142</v>
      </c>
      <c r="AU249" s="174" t="s">
        <v>88</v>
      </c>
      <c r="AV249" s="14" t="s">
        <v>88</v>
      </c>
      <c r="AW249" s="14" t="s">
        <v>4</v>
      </c>
      <c r="AX249" s="14" t="s">
        <v>78</v>
      </c>
      <c r="AY249" s="174" t="s">
        <v>131</v>
      </c>
    </row>
    <row r="250" spans="1:65" s="15" customFormat="1">
      <c r="B250" s="184"/>
      <c r="D250" s="161" t="s">
        <v>142</v>
      </c>
      <c r="E250" s="185" t="s">
        <v>1</v>
      </c>
      <c r="F250" s="186" t="s">
        <v>260</v>
      </c>
      <c r="H250" s="187">
        <v>3.8090000000000002</v>
      </c>
      <c r="I250" s="188"/>
      <c r="J250" s="188"/>
      <c r="M250" s="184"/>
      <c r="N250" s="189"/>
      <c r="O250" s="190"/>
      <c r="P250" s="190"/>
      <c r="Q250" s="190"/>
      <c r="R250" s="190"/>
      <c r="S250" s="190"/>
      <c r="T250" s="190"/>
      <c r="U250" s="190"/>
      <c r="V250" s="190"/>
      <c r="W250" s="190"/>
      <c r="X250" s="191"/>
      <c r="AT250" s="185" t="s">
        <v>142</v>
      </c>
      <c r="AU250" s="185" t="s">
        <v>88</v>
      </c>
      <c r="AV250" s="15" t="s">
        <v>155</v>
      </c>
      <c r="AW250" s="15" t="s">
        <v>4</v>
      </c>
      <c r="AX250" s="15" t="s">
        <v>86</v>
      </c>
      <c r="AY250" s="185" t="s">
        <v>131</v>
      </c>
    </row>
    <row r="251" spans="1:65" s="2" customFormat="1" ht="24.2" customHeight="1">
      <c r="A251" s="32"/>
      <c r="B251" s="146"/>
      <c r="C251" s="192" t="s">
        <v>431</v>
      </c>
      <c r="D251" s="192" t="s">
        <v>391</v>
      </c>
      <c r="E251" s="193" t="s">
        <v>432</v>
      </c>
      <c r="F251" s="194" t="s">
        <v>433</v>
      </c>
      <c r="G251" s="195" t="s">
        <v>394</v>
      </c>
      <c r="H251" s="196">
        <v>7.6180000000000003</v>
      </c>
      <c r="I251" s="197"/>
      <c r="J251" s="198"/>
      <c r="K251" s="199">
        <f>ROUND(P251*H251,2)</f>
        <v>0</v>
      </c>
      <c r="L251" s="194" t="s">
        <v>138</v>
      </c>
      <c r="M251" s="200"/>
      <c r="N251" s="201" t="s">
        <v>1</v>
      </c>
      <c r="O251" s="155" t="s">
        <v>41</v>
      </c>
      <c r="P251" s="156">
        <f>I251+J251</f>
        <v>0</v>
      </c>
      <c r="Q251" s="156">
        <f>ROUND(I251*H251,2)</f>
        <v>0</v>
      </c>
      <c r="R251" s="156">
        <f>ROUND(J251*H251,2)</f>
        <v>0</v>
      </c>
      <c r="S251" s="58"/>
      <c r="T251" s="157">
        <f>S251*H251</f>
        <v>0</v>
      </c>
      <c r="U251" s="157">
        <v>1</v>
      </c>
      <c r="V251" s="157">
        <f>U251*H251</f>
        <v>7.6180000000000003</v>
      </c>
      <c r="W251" s="157">
        <v>0</v>
      </c>
      <c r="X251" s="158">
        <f>W251*H251</f>
        <v>0</v>
      </c>
      <c r="Y251" s="32"/>
      <c r="Z251" s="32"/>
      <c r="AA251" s="32"/>
      <c r="AB251" s="32"/>
      <c r="AC251" s="32"/>
      <c r="AD251" s="32"/>
      <c r="AE251" s="32"/>
      <c r="AR251" s="159" t="s">
        <v>180</v>
      </c>
      <c r="AT251" s="159" t="s">
        <v>391</v>
      </c>
      <c r="AU251" s="159" t="s">
        <v>88</v>
      </c>
      <c r="AY251" s="17" t="s">
        <v>131</v>
      </c>
      <c r="BE251" s="160">
        <f>IF(O251="základní",K251,0)</f>
        <v>0</v>
      </c>
      <c r="BF251" s="160">
        <f>IF(O251="snížená",K251,0)</f>
        <v>0</v>
      </c>
      <c r="BG251" s="160">
        <f>IF(O251="zákl. přenesená",K251,0)</f>
        <v>0</v>
      </c>
      <c r="BH251" s="160">
        <f>IF(O251="sníž. přenesená",K251,0)</f>
        <v>0</v>
      </c>
      <c r="BI251" s="160">
        <f>IF(O251="nulová",K251,0)</f>
        <v>0</v>
      </c>
      <c r="BJ251" s="17" t="s">
        <v>86</v>
      </c>
      <c r="BK251" s="160">
        <f>ROUND(P251*H251,2)</f>
        <v>0</v>
      </c>
      <c r="BL251" s="17" t="s">
        <v>155</v>
      </c>
      <c r="BM251" s="159" t="s">
        <v>434</v>
      </c>
    </row>
    <row r="252" spans="1:65" s="2" customFormat="1">
      <c r="A252" s="32"/>
      <c r="B252" s="33"/>
      <c r="C252" s="32"/>
      <c r="D252" s="161" t="s">
        <v>141</v>
      </c>
      <c r="E252" s="32"/>
      <c r="F252" s="162" t="s">
        <v>433</v>
      </c>
      <c r="G252" s="32"/>
      <c r="H252" s="32"/>
      <c r="I252" s="163"/>
      <c r="J252" s="163"/>
      <c r="K252" s="32"/>
      <c r="L252" s="32"/>
      <c r="M252" s="33"/>
      <c r="N252" s="164"/>
      <c r="O252" s="165"/>
      <c r="P252" s="58"/>
      <c r="Q252" s="58"/>
      <c r="R252" s="58"/>
      <c r="S252" s="58"/>
      <c r="T252" s="58"/>
      <c r="U252" s="58"/>
      <c r="V252" s="58"/>
      <c r="W252" s="58"/>
      <c r="X252" s="59"/>
      <c r="Y252" s="32"/>
      <c r="Z252" s="32"/>
      <c r="AA252" s="32"/>
      <c r="AB252" s="32"/>
      <c r="AC252" s="32"/>
      <c r="AD252" s="32"/>
      <c r="AE252" s="32"/>
      <c r="AT252" s="17" t="s">
        <v>141</v>
      </c>
      <c r="AU252" s="17" t="s">
        <v>88</v>
      </c>
    </row>
    <row r="253" spans="1:65" s="14" customFormat="1">
      <c r="B253" s="173"/>
      <c r="D253" s="161" t="s">
        <v>142</v>
      </c>
      <c r="E253" s="174" t="s">
        <v>1</v>
      </c>
      <c r="F253" s="175" t="s">
        <v>435</v>
      </c>
      <c r="H253" s="176">
        <v>7.6180000000000003</v>
      </c>
      <c r="I253" s="177"/>
      <c r="J253" s="177"/>
      <c r="M253" s="173"/>
      <c r="N253" s="178"/>
      <c r="O253" s="179"/>
      <c r="P253" s="179"/>
      <c r="Q253" s="179"/>
      <c r="R253" s="179"/>
      <c r="S253" s="179"/>
      <c r="T253" s="179"/>
      <c r="U253" s="179"/>
      <c r="V253" s="179"/>
      <c r="W253" s="179"/>
      <c r="X253" s="180"/>
      <c r="AT253" s="174" t="s">
        <v>142</v>
      </c>
      <c r="AU253" s="174" t="s">
        <v>88</v>
      </c>
      <c r="AV253" s="14" t="s">
        <v>88</v>
      </c>
      <c r="AW253" s="14" t="s">
        <v>4</v>
      </c>
      <c r="AX253" s="14" t="s">
        <v>86</v>
      </c>
      <c r="AY253" s="174" t="s">
        <v>131</v>
      </c>
    </row>
    <row r="254" spans="1:65" s="2" customFormat="1" ht="24">
      <c r="A254" s="32"/>
      <c r="B254" s="146"/>
      <c r="C254" s="147" t="s">
        <v>436</v>
      </c>
      <c r="D254" s="147" t="s">
        <v>134</v>
      </c>
      <c r="E254" s="148" t="s">
        <v>437</v>
      </c>
      <c r="F254" s="149" t="s">
        <v>438</v>
      </c>
      <c r="G254" s="150" t="s">
        <v>255</v>
      </c>
      <c r="H254" s="151">
        <v>137</v>
      </c>
      <c r="I254" s="152"/>
      <c r="J254" s="152"/>
      <c r="K254" s="153">
        <f>ROUND(P254*H254,2)</f>
        <v>0</v>
      </c>
      <c r="L254" s="149" t="s">
        <v>138</v>
      </c>
      <c r="M254" s="33"/>
      <c r="N254" s="154" t="s">
        <v>1</v>
      </c>
      <c r="O254" s="155" t="s">
        <v>41</v>
      </c>
      <c r="P254" s="156">
        <f>I254+J254</f>
        <v>0</v>
      </c>
      <c r="Q254" s="156">
        <f>ROUND(I254*H254,2)</f>
        <v>0</v>
      </c>
      <c r="R254" s="156">
        <f>ROUND(J254*H254,2)</f>
        <v>0</v>
      </c>
      <c r="S254" s="58"/>
      <c r="T254" s="157">
        <f>S254*H254</f>
        <v>0</v>
      </c>
      <c r="U254" s="157">
        <v>0</v>
      </c>
      <c r="V254" s="157">
        <f>U254*H254</f>
        <v>0</v>
      </c>
      <c r="W254" s="157">
        <v>0</v>
      </c>
      <c r="X254" s="158">
        <f>W254*H254</f>
        <v>0</v>
      </c>
      <c r="Y254" s="32"/>
      <c r="Z254" s="32"/>
      <c r="AA254" s="32"/>
      <c r="AB254" s="32"/>
      <c r="AC254" s="32"/>
      <c r="AD254" s="32"/>
      <c r="AE254" s="32"/>
      <c r="AR254" s="159" t="s">
        <v>155</v>
      </c>
      <c r="AT254" s="159" t="s">
        <v>134</v>
      </c>
      <c r="AU254" s="159" t="s">
        <v>88</v>
      </c>
      <c r="AY254" s="17" t="s">
        <v>131</v>
      </c>
      <c r="BE254" s="160">
        <f>IF(O254="základní",K254,0)</f>
        <v>0</v>
      </c>
      <c r="BF254" s="160">
        <f>IF(O254="snížená",K254,0)</f>
        <v>0</v>
      </c>
      <c r="BG254" s="160">
        <f>IF(O254="zákl. přenesená",K254,0)</f>
        <v>0</v>
      </c>
      <c r="BH254" s="160">
        <f>IF(O254="sníž. přenesená",K254,0)</f>
        <v>0</v>
      </c>
      <c r="BI254" s="160">
        <f>IF(O254="nulová",K254,0)</f>
        <v>0</v>
      </c>
      <c r="BJ254" s="17" t="s">
        <v>86</v>
      </c>
      <c r="BK254" s="160">
        <f>ROUND(P254*H254,2)</f>
        <v>0</v>
      </c>
      <c r="BL254" s="17" t="s">
        <v>155</v>
      </c>
      <c r="BM254" s="159" t="s">
        <v>439</v>
      </c>
    </row>
    <row r="255" spans="1:65" s="2" customFormat="1" ht="19.5">
      <c r="A255" s="32"/>
      <c r="B255" s="33"/>
      <c r="C255" s="32"/>
      <c r="D255" s="161" t="s">
        <v>141</v>
      </c>
      <c r="E255" s="32"/>
      <c r="F255" s="162" t="s">
        <v>440</v>
      </c>
      <c r="G255" s="32"/>
      <c r="H255" s="32"/>
      <c r="I255" s="163"/>
      <c r="J255" s="163"/>
      <c r="K255" s="32"/>
      <c r="L255" s="32"/>
      <c r="M255" s="33"/>
      <c r="N255" s="164"/>
      <c r="O255" s="165"/>
      <c r="P255" s="58"/>
      <c r="Q255" s="58"/>
      <c r="R255" s="58"/>
      <c r="S255" s="58"/>
      <c r="T255" s="58"/>
      <c r="U255" s="58"/>
      <c r="V255" s="58"/>
      <c r="W255" s="58"/>
      <c r="X255" s="59"/>
      <c r="Y255" s="32"/>
      <c r="Z255" s="32"/>
      <c r="AA255" s="32"/>
      <c r="AB255" s="32"/>
      <c r="AC255" s="32"/>
      <c r="AD255" s="32"/>
      <c r="AE255" s="32"/>
      <c r="AT255" s="17" t="s">
        <v>141</v>
      </c>
      <c r="AU255" s="17" t="s">
        <v>88</v>
      </c>
    </row>
    <row r="256" spans="1:65" s="14" customFormat="1">
      <c r="B256" s="173"/>
      <c r="D256" s="161" t="s">
        <v>142</v>
      </c>
      <c r="E256" s="174" t="s">
        <v>1</v>
      </c>
      <c r="F256" s="175" t="s">
        <v>441</v>
      </c>
      <c r="H256" s="176">
        <v>137</v>
      </c>
      <c r="I256" s="177"/>
      <c r="J256" s="177"/>
      <c r="M256" s="173"/>
      <c r="N256" s="178"/>
      <c r="O256" s="179"/>
      <c r="P256" s="179"/>
      <c r="Q256" s="179"/>
      <c r="R256" s="179"/>
      <c r="S256" s="179"/>
      <c r="T256" s="179"/>
      <c r="U256" s="179"/>
      <c r="V256" s="179"/>
      <c r="W256" s="179"/>
      <c r="X256" s="180"/>
      <c r="AT256" s="174" t="s">
        <v>142</v>
      </c>
      <c r="AU256" s="174" t="s">
        <v>88</v>
      </c>
      <c r="AV256" s="14" t="s">
        <v>88</v>
      </c>
      <c r="AW256" s="14" t="s">
        <v>4</v>
      </c>
      <c r="AX256" s="14" t="s">
        <v>86</v>
      </c>
      <c r="AY256" s="174" t="s">
        <v>131</v>
      </c>
    </row>
    <row r="257" spans="1:65" s="2" customFormat="1" ht="24.2" customHeight="1">
      <c r="A257" s="32"/>
      <c r="B257" s="146"/>
      <c r="C257" s="192" t="s">
        <v>442</v>
      </c>
      <c r="D257" s="192" t="s">
        <v>391</v>
      </c>
      <c r="E257" s="193" t="s">
        <v>443</v>
      </c>
      <c r="F257" s="194" t="s">
        <v>444</v>
      </c>
      <c r="G257" s="195" t="s">
        <v>394</v>
      </c>
      <c r="H257" s="196">
        <v>6.4619999999999997</v>
      </c>
      <c r="I257" s="197"/>
      <c r="J257" s="198"/>
      <c r="K257" s="199">
        <f>ROUND(P257*H257,2)</f>
        <v>0</v>
      </c>
      <c r="L257" s="194" t="s">
        <v>138</v>
      </c>
      <c r="M257" s="200"/>
      <c r="N257" s="201" t="s">
        <v>1</v>
      </c>
      <c r="O257" s="155" t="s">
        <v>41</v>
      </c>
      <c r="P257" s="156">
        <f>I257+J257</f>
        <v>0</v>
      </c>
      <c r="Q257" s="156">
        <f>ROUND(I257*H257,2)</f>
        <v>0</v>
      </c>
      <c r="R257" s="156">
        <f>ROUND(J257*H257,2)</f>
        <v>0</v>
      </c>
      <c r="S257" s="58"/>
      <c r="T257" s="157">
        <f>S257*H257</f>
        <v>0</v>
      </c>
      <c r="U257" s="157">
        <v>1</v>
      </c>
      <c r="V257" s="157">
        <f>U257*H257</f>
        <v>6.4619999999999997</v>
      </c>
      <c r="W257" s="157">
        <v>0</v>
      </c>
      <c r="X257" s="158">
        <f>W257*H257</f>
        <v>0</v>
      </c>
      <c r="Y257" s="32"/>
      <c r="Z257" s="32"/>
      <c r="AA257" s="32"/>
      <c r="AB257" s="32"/>
      <c r="AC257" s="32"/>
      <c r="AD257" s="32"/>
      <c r="AE257" s="32"/>
      <c r="AR257" s="159" t="s">
        <v>180</v>
      </c>
      <c r="AT257" s="159" t="s">
        <v>391</v>
      </c>
      <c r="AU257" s="159" t="s">
        <v>88</v>
      </c>
      <c r="AY257" s="17" t="s">
        <v>131</v>
      </c>
      <c r="BE257" s="160">
        <f>IF(O257="základní",K257,0)</f>
        <v>0</v>
      </c>
      <c r="BF257" s="160">
        <f>IF(O257="snížená",K257,0)</f>
        <v>0</v>
      </c>
      <c r="BG257" s="160">
        <f>IF(O257="zákl. přenesená",K257,0)</f>
        <v>0</v>
      </c>
      <c r="BH257" s="160">
        <f>IF(O257="sníž. přenesená",K257,0)</f>
        <v>0</v>
      </c>
      <c r="BI257" s="160">
        <f>IF(O257="nulová",K257,0)</f>
        <v>0</v>
      </c>
      <c r="BJ257" s="17" t="s">
        <v>86</v>
      </c>
      <c r="BK257" s="160">
        <f>ROUND(P257*H257,2)</f>
        <v>0</v>
      </c>
      <c r="BL257" s="17" t="s">
        <v>155</v>
      </c>
      <c r="BM257" s="159" t="s">
        <v>445</v>
      </c>
    </row>
    <row r="258" spans="1:65" s="2" customFormat="1">
      <c r="A258" s="32"/>
      <c r="B258" s="33"/>
      <c r="C258" s="32"/>
      <c r="D258" s="161" t="s">
        <v>141</v>
      </c>
      <c r="E258" s="32"/>
      <c r="F258" s="162" t="s">
        <v>444</v>
      </c>
      <c r="G258" s="32"/>
      <c r="H258" s="32"/>
      <c r="I258" s="163"/>
      <c r="J258" s="163"/>
      <c r="K258" s="32"/>
      <c r="L258" s="32"/>
      <c r="M258" s="33"/>
      <c r="N258" s="164"/>
      <c r="O258" s="165"/>
      <c r="P258" s="58"/>
      <c r="Q258" s="58"/>
      <c r="R258" s="58"/>
      <c r="S258" s="58"/>
      <c r="T258" s="58"/>
      <c r="U258" s="58"/>
      <c r="V258" s="58"/>
      <c r="W258" s="58"/>
      <c r="X258" s="59"/>
      <c r="Y258" s="32"/>
      <c r="Z258" s="32"/>
      <c r="AA258" s="32"/>
      <c r="AB258" s="32"/>
      <c r="AC258" s="32"/>
      <c r="AD258" s="32"/>
      <c r="AE258" s="32"/>
      <c r="AT258" s="17" t="s">
        <v>141</v>
      </c>
      <c r="AU258" s="17" t="s">
        <v>88</v>
      </c>
    </row>
    <row r="259" spans="1:65" s="14" customFormat="1">
      <c r="B259" s="173"/>
      <c r="D259" s="161" t="s">
        <v>142</v>
      </c>
      <c r="E259" s="174" t="s">
        <v>1</v>
      </c>
      <c r="F259" s="175" t="s">
        <v>446</v>
      </c>
      <c r="H259" s="176">
        <v>6.4619999999999997</v>
      </c>
      <c r="I259" s="177"/>
      <c r="J259" s="177"/>
      <c r="M259" s="173"/>
      <c r="N259" s="178"/>
      <c r="O259" s="179"/>
      <c r="P259" s="179"/>
      <c r="Q259" s="179"/>
      <c r="R259" s="179"/>
      <c r="S259" s="179"/>
      <c r="T259" s="179"/>
      <c r="U259" s="179"/>
      <c r="V259" s="179"/>
      <c r="W259" s="179"/>
      <c r="X259" s="180"/>
      <c r="AT259" s="174" t="s">
        <v>142</v>
      </c>
      <c r="AU259" s="174" t="s">
        <v>88</v>
      </c>
      <c r="AV259" s="14" t="s">
        <v>88</v>
      </c>
      <c r="AW259" s="14" t="s">
        <v>4</v>
      </c>
      <c r="AX259" s="14" t="s">
        <v>86</v>
      </c>
      <c r="AY259" s="174" t="s">
        <v>131</v>
      </c>
    </row>
    <row r="260" spans="1:65" s="2" customFormat="1" ht="24.2" customHeight="1">
      <c r="A260" s="32"/>
      <c r="B260" s="146"/>
      <c r="C260" s="147" t="s">
        <v>447</v>
      </c>
      <c r="D260" s="147" t="s">
        <v>134</v>
      </c>
      <c r="E260" s="148" t="s">
        <v>448</v>
      </c>
      <c r="F260" s="149" t="s">
        <v>449</v>
      </c>
      <c r="G260" s="150" t="s">
        <v>255</v>
      </c>
      <c r="H260" s="151">
        <v>1.8</v>
      </c>
      <c r="I260" s="152"/>
      <c r="J260" s="152"/>
      <c r="K260" s="153">
        <f>ROUND(P260*H260,2)</f>
        <v>0</v>
      </c>
      <c r="L260" s="149" t="s">
        <v>138</v>
      </c>
      <c r="M260" s="33"/>
      <c r="N260" s="154" t="s">
        <v>1</v>
      </c>
      <c r="O260" s="155" t="s">
        <v>41</v>
      </c>
      <c r="P260" s="156">
        <f>I260+J260</f>
        <v>0</v>
      </c>
      <c r="Q260" s="156">
        <f>ROUND(I260*H260,2)</f>
        <v>0</v>
      </c>
      <c r="R260" s="156">
        <f>ROUND(J260*H260,2)</f>
        <v>0</v>
      </c>
      <c r="S260" s="58"/>
      <c r="T260" s="157">
        <f>S260*H260</f>
        <v>0</v>
      </c>
      <c r="U260" s="157">
        <v>0</v>
      </c>
      <c r="V260" s="157">
        <f>U260*H260</f>
        <v>0</v>
      </c>
      <c r="W260" s="157">
        <v>0</v>
      </c>
      <c r="X260" s="158">
        <f>W260*H260</f>
        <v>0</v>
      </c>
      <c r="Y260" s="32"/>
      <c r="Z260" s="32"/>
      <c r="AA260" s="32"/>
      <c r="AB260" s="32"/>
      <c r="AC260" s="32"/>
      <c r="AD260" s="32"/>
      <c r="AE260" s="32"/>
      <c r="AR260" s="159" t="s">
        <v>155</v>
      </c>
      <c r="AT260" s="159" t="s">
        <v>134</v>
      </c>
      <c r="AU260" s="159" t="s">
        <v>88</v>
      </c>
      <c r="AY260" s="17" t="s">
        <v>131</v>
      </c>
      <c r="BE260" s="160">
        <f>IF(O260="základní",K260,0)</f>
        <v>0</v>
      </c>
      <c r="BF260" s="160">
        <f>IF(O260="snížená",K260,0)</f>
        <v>0</v>
      </c>
      <c r="BG260" s="160">
        <f>IF(O260="zákl. přenesená",K260,0)</f>
        <v>0</v>
      </c>
      <c r="BH260" s="160">
        <f>IF(O260="sníž. přenesená",K260,0)</f>
        <v>0</v>
      </c>
      <c r="BI260" s="160">
        <f>IF(O260="nulová",K260,0)</f>
        <v>0</v>
      </c>
      <c r="BJ260" s="17" t="s">
        <v>86</v>
      </c>
      <c r="BK260" s="160">
        <f>ROUND(P260*H260,2)</f>
        <v>0</v>
      </c>
      <c r="BL260" s="17" t="s">
        <v>155</v>
      </c>
      <c r="BM260" s="159" t="s">
        <v>450</v>
      </c>
    </row>
    <row r="261" spans="1:65" s="2" customFormat="1">
      <c r="A261" s="32"/>
      <c r="B261" s="33"/>
      <c r="C261" s="32"/>
      <c r="D261" s="161" t="s">
        <v>141</v>
      </c>
      <c r="E261" s="32"/>
      <c r="F261" s="162" t="s">
        <v>451</v>
      </c>
      <c r="G261" s="32"/>
      <c r="H261" s="32"/>
      <c r="I261" s="163"/>
      <c r="J261" s="163"/>
      <c r="K261" s="32"/>
      <c r="L261" s="32"/>
      <c r="M261" s="33"/>
      <c r="N261" s="164"/>
      <c r="O261" s="165"/>
      <c r="P261" s="58"/>
      <c r="Q261" s="58"/>
      <c r="R261" s="58"/>
      <c r="S261" s="58"/>
      <c r="T261" s="58"/>
      <c r="U261" s="58"/>
      <c r="V261" s="58"/>
      <c r="W261" s="58"/>
      <c r="X261" s="59"/>
      <c r="Y261" s="32"/>
      <c r="Z261" s="32"/>
      <c r="AA261" s="32"/>
      <c r="AB261" s="32"/>
      <c r="AC261" s="32"/>
      <c r="AD261" s="32"/>
      <c r="AE261" s="32"/>
      <c r="AT261" s="17" t="s">
        <v>141</v>
      </c>
      <c r="AU261" s="17" t="s">
        <v>88</v>
      </c>
    </row>
    <row r="262" spans="1:65" s="14" customFormat="1">
      <c r="B262" s="173"/>
      <c r="D262" s="161" t="s">
        <v>142</v>
      </c>
      <c r="E262" s="174" t="s">
        <v>1</v>
      </c>
      <c r="F262" s="175" t="s">
        <v>452</v>
      </c>
      <c r="H262" s="176">
        <v>1.8</v>
      </c>
      <c r="I262" s="177"/>
      <c r="J262" s="177"/>
      <c r="M262" s="173"/>
      <c r="N262" s="178"/>
      <c r="O262" s="179"/>
      <c r="P262" s="179"/>
      <c r="Q262" s="179"/>
      <c r="R262" s="179"/>
      <c r="S262" s="179"/>
      <c r="T262" s="179"/>
      <c r="U262" s="179"/>
      <c r="V262" s="179"/>
      <c r="W262" s="179"/>
      <c r="X262" s="180"/>
      <c r="AT262" s="174" t="s">
        <v>142</v>
      </c>
      <c r="AU262" s="174" t="s">
        <v>88</v>
      </c>
      <c r="AV262" s="14" t="s">
        <v>88</v>
      </c>
      <c r="AW262" s="14" t="s">
        <v>4</v>
      </c>
      <c r="AX262" s="14" t="s">
        <v>86</v>
      </c>
      <c r="AY262" s="174" t="s">
        <v>131</v>
      </c>
    </row>
    <row r="263" spans="1:65" s="2" customFormat="1" ht="24.2" customHeight="1">
      <c r="A263" s="32"/>
      <c r="B263" s="146"/>
      <c r="C263" s="147" t="s">
        <v>453</v>
      </c>
      <c r="D263" s="147" t="s">
        <v>134</v>
      </c>
      <c r="E263" s="148" t="s">
        <v>454</v>
      </c>
      <c r="F263" s="149" t="s">
        <v>455</v>
      </c>
      <c r="G263" s="150" t="s">
        <v>255</v>
      </c>
      <c r="H263" s="151">
        <v>1.8</v>
      </c>
      <c r="I263" s="152"/>
      <c r="J263" s="152"/>
      <c r="K263" s="153">
        <f>ROUND(P263*H263,2)</f>
        <v>0</v>
      </c>
      <c r="L263" s="149" t="s">
        <v>138</v>
      </c>
      <c r="M263" s="33"/>
      <c r="N263" s="154" t="s">
        <v>1</v>
      </c>
      <c r="O263" s="155" t="s">
        <v>41</v>
      </c>
      <c r="P263" s="156">
        <f>I263+J263</f>
        <v>0</v>
      </c>
      <c r="Q263" s="156">
        <f>ROUND(I263*H263,2)</f>
        <v>0</v>
      </c>
      <c r="R263" s="156">
        <f>ROUND(J263*H263,2)</f>
        <v>0</v>
      </c>
      <c r="S263" s="58"/>
      <c r="T263" s="157">
        <f>S263*H263</f>
        <v>0</v>
      </c>
      <c r="U263" s="157">
        <v>0</v>
      </c>
      <c r="V263" s="157">
        <f>U263*H263</f>
        <v>0</v>
      </c>
      <c r="W263" s="157">
        <v>0</v>
      </c>
      <c r="X263" s="158">
        <f>W263*H263</f>
        <v>0</v>
      </c>
      <c r="Y263" s="32"/>
      <c r="Z263" s="32"/>
      <c r="AA263" s="32"/>
      <c r="AB263" s="32"/>
      <c r="AC263" s="32"/>
      <c r="AD263" s="32"/>
      <c r="AE263" s="32"/>
      <c r="AR263" s="159" t="s">
        <v>155</v>
      </c>
      <c r="AT263" s="159" t="s">
        <v>134</v>
      </c>
      <c r="AU263" s="159" t="s">
        <v>88</v>
      </c>
      <c r="AY263" s="17" t="s">
        <v>131</v>
      </c>
      <c r="BE263" s="160">
        <f>IF(O263="základní",K263,0)</f>
        <v>0</v>
      </c>
      <c r="BF263" s="160">
        <f>IF(O263="snížená",K263,0)</f>
        <v>0</v>
      </c>
      <c r="BG263" s="160">
        <f>IF(O263="zákl. přenesená",K263,0)</f>
        <v>0</v>
      </c>
      <c r="BH263" s="160">
        <f>IF(O263="sníž. přenesená",K263,0)</f>
        <v>0</v>
      </c>
      <c r="BI263" s="160">
        <f>IF(O263="nulová",K263,0)</f>
        <v>0</v>
      </c>
      <c r="BJ263" s="17" t="s">
        <v>86</v>
      </c>
      <c r="BK263" s="160">
        <f>ROUND(P263*H263,2)</f>
        <v>0</v>
      </c>
      <c r="BL263" s="17" t="s">
        <v>155</v>
      </c>
      <c r="BM263" s="159" t="s">
        <v>456</v>
      </c>
    </row>
    <row r="264" spans="1:65" s="2" customFormat="1">
      <c r="A264" s="32"/>
      <c r="B264" s="33"/>
      <c r="C264" s="32"/>
      <c r="D264" s="161" t="s">
        <v>141</v>
      </c>
      <c r="E264" s="32"/>
      <c r="F264" s="162" t="s">
        <v>457</v>
      </c>
      <c r="G264" s="32"/>
      <c r="H264" s="32"/>
      <c r="I264" s="163"/>
      <c r="J264" s="163"/>
      <c r="K264" s="32"/>
      <c r="L264" s="32"/>
      <c r="M264" s="33"/>
      <c r="N264" s="164"/>
      <c r="O264" s="165"/>
      <c r="P264" s="58"/>
      <c r="Q264" s="58"/>
      <c r="R264" s="58"/>
      <c r="S264" s="58"/>
      <c r="T264" s="58"/>
      <c r="U264" s="58"/>
      <c r="V264" s="58"/>
      <c r="W264" s="58"/>
      <c r="X264" s="59"/>
      <c r="Y264" s="32"/>
      <c r="Z264" s="32"/>
      <c r="AA264" s="32"/>
      <c r="AB264" s="32"/>
      <c r="AC264" s="32"/>
      <c r="AD264" s="32"/>
      <c r="AE264" s="32"/>
      <c r="AT264" s="17" t="s">
        <v>141</v>
      </c>
      <c r="AU264" s="17" t="s">
        <v>88</v>
      </c>
    </row>
    <row r="265" spans="1:65" s="14" customFormat="1">
      <c r="B265" s="173"/>
      <c r="D265" s="161" t="s">
        <v>142</v>
      </c>
      <c r="E265" s="174" t="s">
        <v>1</v>
      </c>
      <c r="F265" s="175" t="s">
        <v>458</v>
      </c>
      <c r="H265" s="176">
        <v>1.8</v>
      </c>
      <c r="I265" s="177"/>
      <c r="J265" s="177"/>
      <c r="M265" s="173"/>
      <c r="N265" s="178"/>
      <c r="O265" s="179"/>
      <c r="P265" s="179"/>
      <c r="Q265" s="179"/>
      <c r="R265" s="179"/>
      <c r="S265" s="179"/>
      <c r="T265" s="179"/>
      <c r="U265" s="179"/>
      <c r="V265" s="179"/>
      <c r="W265" s="179"/>
      <c r="X265" s="180"/>
      <c r="AT265" s="174" t="s">
        <v>142</v>
      </c>
      <c r="AU265" s="174" t="s">
        <v>88</v>
      </c>
      <c r="AV265" s="14" t="s">
        <v>88</v>
      </c>
      <c r="AW265" s="14" t="s">
        <v>4</v>
      </c>
      <c r="AX265" s="14" t="s">
        <v>86</v>
      </c>
      <c r="AY265" s="174" t="s">
        <v>131</v>
      </c>
    </row>
    <row r="266" spans="1:65" s="2" customFormat="1" ht="24.2" customHeight="1">
      <c r="A266" s="32"/>
      <c r="B266" s="146"/>
      <c r="C266" s="147" t="s">
        <v>459</v>
      </c>
      <c r="D266" s="147" t="s">
        <v>134</v>
      </c>
      <c r="E266" s="148" t="s">
        <v>460</v>
      </c>
      <c r="F266" s="149" t="s">
        <v>461</v>
      </c>
      <c r="G266" s="150" t="s">
        <v>255</v>
      </c>
      <c r="H266" s="151">
        <v>137</v>
      </c>
      <c r="I266" s="152"/>
      <c r="J266" s="152"/>
      <c r="K266" s="153">
        <f>ROUND(P266*H266,2)</f>
        <v>0</v>
      </c>
      <c r="L266" s="149" t="s">
        <v>138</v>
      </c>
      <c r="M266" s="33"/>
      <c r="N266" s="154" t="s">
        <v>1</v>
      </c>
      <c r="O266" s="155" t="s">
        <v>41</v>
      </c>
      <c r="P266" s="156">
        <f>I266+J266</f>
        <v>0</v>
      </c>
      <c r="Q266" s="156">
        <f>ROUND(I266*H266,2)</f>
        <v>0</v>
      </c>
      <c r="R266" s="156">
        <f>ROUND(J266*H266,2)</f>
        <v>0</v>
      </c>
      <c r="S266" s="58"/>
      <c r="T266" s="157">
        <f>S266*H266</f>
        <v>0</v>
      </c>
      <c r="U266" s="157">
        <v>0</v>
      </c>
      <c r="V266" s="157">
        <f>U266*H266</f>
        <v>0</v>
      </c>
      <c r="W266" s="157">
        <v>0</v>
      </c>
      <c r="X266" s="158">
        <f>W266*H266</f>
        <v>0</v>
      </c>
      <c r="Y266" s="32"/>
      <c r="Z266" s="32"/>
      <c r="AA266" s="32"/>
      <c r="AB266" s="32"/>
      <c r="AC266" s="32"/>
      <c r="AD266" s="32"/>
      <c r="AE266" s="32"/>
      <c r="AR266" s="159" t="s">
        <v>155</v>
      </c>
      <c r="AT266" s="159" t="s">
        <v>134</v>
      </c>
      <c r="AU266" s="159" t="s">
        <v>88</v>
      </c>
      <c r="AY266" s="17" t="s">
        <v>131</v>
      </c>
      <c r="BE266" s="160">
        <f>IF(O266="základní",K266,0)</f>
        <v>0</v>
      </c>
      <c r="BF266" s="160">
        <f>IF(O266="snížená",K266,0)</f>
        <v>0</v>
      </c>
      <c r="BG266" s="160">
        <f>IF(O266="zákl. přenesená",K266,0)</f>
        <v>0</v>
      </c>
      <c r="BH266" s="160">
        <f>IF(O266="sníž. přenesená",K266,0)</f>
        <v>0</v>
      </c>
      <c r="BI266" s="160">
        <f>IF(O266="nulová",K266,0)</f>
        <v>0</v>
      </c>
      <c r="BJ266" s="17" t="s">
        <v>86</v>
      </c>
      <c r="BK266" s="160">
        <f>ROUND(P266*H266,2)</f>
        <v>0</v>
      </c>
      <c r="BL266" s="17" t="s">
        <v>155</v>
      </c>
      <c r="BM266" s="159" t="s">
        <v>462</v>
      </c>
    </row>
    <row r="267" spans="1:65" s="2" customFormat="1">
      <c r="A267" s="32"/>
      <c r="B267" s="33"/>
      <c r="C267" s="32"/>
      <c r="D267" s="161" t="s">
        <v>141</v>
      </c>
      <c r="E267" s="32"/>
      <c r="F267" s="162" t="s">
        <v>463</v>
      </c>
      <c r="G267" s="32"/>
      <c r="H267" s="32"/>
      <c r="I267" s="163"/>
      <c r="J267" s="163"/>
      <c r="K267" s="32"/>
      <c r="L267" s="32"/>
      <c r="M267" s="33"/>
      <c r="N267" s="164"/>
      <c r="O267" s="165"/>
      <c r="P267" s="58"/>
      <c r="Q267" s="58"/>
      <c r="R267" s="58"/>
      <c r="S267" s="58"/>
      <c r="T267" s="58"/>
      <c r="U267" s="58"/>
      <c r="V267" s="58"/>
      <c r="W267" s="58"/>
      <c r="X267" s="59"/>
      <c r="Y267" s="32"/>
      <c r="Z267" s="32"/>
      <c r="AA267" s="32"/>
      <c r="AB267" s="32"/>
      <c r="AC267" s="32"/>
      <c r="AD267" s="32"/>
      <c r="AE267" s="32"/>
      <c r="AT267" s="17" t="s">
        <v>141</v>
      </c>
      <c r="AU267" s="17" t="s">
        <v>88</v>
      </c>
    </row>
    <row r="268" spans="1:65" s="14" customFormat="1">
      <c r="B268" s="173"/>
      <c r="D268" s="161" t="s">
        <v>142</v>
      </c>
      <c r="E268" s="174" t="s">
        <v>1</v>
      </c>
      <c r="F268" s="175" t="s">
        <v>464</v>
      </c>
      <c r="H268" s="176">
        <v>137</v>
      </c>
      <c r="I268" s="177"/>
      <c r="J268" s="177"/>
      <c r="M268" s="173"/>
      <c r="N268" s="178"/>
      <c r="O268" s="179"/>
      <c r="P268" s="179"/>
      <c r="Q268" s="179"/>
      <c r="R268" s="179"/>
      <c r="S268" s="179"/>
      <c r="T268" s="179"/>
      <c r="U268" s="179"/>
      <c r="V268" s="179"/>
      <c r="W268" s="179"/>
      <c r="X268" s="180"/>
      <c r="AT268" s="174" t="s">
        <v>142</v>
      </c>
      <c r="AU268" s="174" t="s">
        <v>88</v>
      </c>
      <c r="AV268" s="14" t="s">
        <v>88</v>
      </c>
      <c r="AW268" s="14" t="s">
        <v>4</v>
      </c>
      <c r="AX268" s="14" t="s">
        <v>86</v>
      </c>
      <c r="AY268" s="174" t="s">
        <v>131</v>
      </c>
    </row>
    <row r="269" spans="1:65" s="2" customFormat="1" ht="24.2" customHeight="1">
      <c r="A269" s="32"/>
      <c r="B269" s="146"/>
      <c r="C269" s="147" t="s">
        <v>465</v>
      </c>
      <c r="D269" s="147" t="s">
        <v>134</v>
      </c>
      <c r="E269" s="148" t="s">
        <v>466</v>
      </c>
      <c r="F269" s="149" t="s">
        <v>467</v>
      </c>
      <c r="G269" s="150" t="s">
        <v>255</v>
      </c>
      <c r="H269" s="151">
        <v>1.8</v>
      </c>
      <c r="I269" s="152"/>
      <c r="J269" s="152"/>
      <c r="K269" s="153">
        <f>ROUND(P269*H269,2)</f>
        <v>0</v>
      </c>
      <c r="L269" s="149" t="s">
        <v>138</v>
      </c>
      <c r="M269" s="33"/>
      <c r="N269" s="154" t="s">
        <v>1</v>
      </c>
      <c r="O269" s="155" t="s">
        <v>41</v>
      </c>
      <c r="P269" s="156">
        <f>I269+J269</f>
        <v>0</v>
      </c>
      <c r="Q269" s="156">
        <f>ROUND(I269*H269,2)</f>
        <v>0</v>
      </c>
      <c r="R269" s="156">
        <f>ROUND(J269*H269,2)</f>
        <v>0</v>
      </c>
      <c r="S269" s="58"/>
      <c r="T269" s="157">
        <f>S269*H269</f>
        <v>0</v>
      </c>
      <c r="U269" s="157">
        <v>0</v>
      </c>
      <c r="V269" s="157">
        <f>U269*H269</f>
        <v>0</v>
      </c>
      <c r="W269" s="157">
        <v>0</v>
      </c>
      <c r="X269" s="158">
        <f>W269*H269</f>
        <v>0</v>
      </c>
      <c r="Y269" s="32"/>
      <c r="Z269" s="32"/>
      <c r="AA269" s="32"/>
      <c r="AB269" s="32"/>
      <c r="AC269" s="32"/>
      <c r="AD269" s="32"/>
      <c r="AE269" s="32"/>
      <c r="AR269" s="159" t="s">
        <v>155</v>
      </c>
      <c r="AT269" s="159" t="s">
        <v>134</v>
      </c>
      <c r="AU269" s="159" t="s">
        <v>88</v>
      </c>
      <c r="AY269" s="17" t="s">
        <v>131</v>
      </c>
      <c r="BE269" s="160">
        <f>IF(O269="základní",K269,0)</f>
        <v>0</v>
      </c>
      <c r="BF269" s="160">
        <f>IF(O269="snížená",K269,0)</f>
        <v>0</v>
      </c>
      <c r="BG269" s="160">
        <f>IF(O269="zákl. přenesená",K269,0)</f>
        <v>0</v>
      </c>
      <c r="BH269" s="160">
        <f>IF(O269="sníž. přenesená",K269,0)</f>
        <v>0</v>
      </c>
      <c r="BI269" s="160">
        <f>IF(O269="nulová",K269,0)</f>
        <v>0</v>
      </c>
      <c r="BJ269" s="17" t="s">
        <v>86</v>
      </c>
      <c r="BK269" s="160">
        <f>ROUND(P269*H269,2)</f>
        <v>0</v>
      </c>
      <c r="BL269" s="17" t="s">
        <v>155</v>
      </c>
      <c r="BM269" s="159" t="s">
        <v>468</v>
      </c>
    </row>
    <row r="270" spans="1:65" s="2" customFormat="1">
      <c r="A270" s="32"/>
      <c r="B270" s="33"/>
      <c r="C270" s="32"/>
      <c r="D270" s="161" t="s">
        <v>141</v>
      </c>
      <c r="E270" s="32"/>
      <c r="F270" s="162" t="s">
        <v>469</v>
      </c>
      <c r="G270" s="32"/>
      <c r="H270" s="32"/>
      <c r="I270" s="163"/>
      <c r="J270" s="163"/>
      <c r="K270" s="32"/>
      <c r="L270" s="32"/>
      <c r="M270" s="33"/>
      <c r="N270" s="164"/>
      <c r="O270" s="165"/>
      <c r="P270" s="58"/>
      <c r="Q270" s="58"/>
      <c r="R270" s="58"/>
      <c r="S270" s="58"/>
      <c r="T270" s="58"/>
      <c r="U270" s="58"/>
      <c r="V270" s="58"/>
      <c r="W270" s="58"/>
      <c r="X270" s="59"/>
      <c r="Y270" s="32"/>
      <c r="Z270" s="32"/>
      <c r="AA270" s="32"/>
      <c r="AB270" s="32"/>
      <c r="AC270" s="32"/>
      <c r="AD270" s="32"/>
      <c r="AE270" s="32"/>
      <c r="AT270" s="17" t="s">
        <v>141</v>
      </c>
      <c r="AU270" s="17" t="s">
        <v>88</v>
      </c>
    </row>
    <row r="271" spans="1:65" s="14" customFormat="1">
      <c r="B271" s="173"/>
      <c r="D271" s="161" t="s">
        <v>142</v>
      </c>
      <c r="E271" s="174" t="s">
        <v>1</v>
      </c>
      <c r="F271" s="175" t="s">
        <v>470</v>
      </c>
      <c r="H271" s="176">
        <v>1.8</v>
      </c>
      <c r="I271" s="177"/>
      <c r="J271" s="177"/>
      <c r="M271" s="173"/>
      <c r="N271" s="178"/>
      <c r="O271" s="179"/>
      <c r="P271" s="179"/>
      <c r="Q271" s="179"/>
      <c r="R271" s="179"/>
      <c r="S271" s="179"/>
      <c r="T271" s="179"/>
      <c r="U271" s="179"/>
      <c r="V271" s="179"/>
      <c r="W271" s="179"/>
      <c r="X271" s="180"/>
      <c r="AT271" s="174" t="s">
        <v>142</v>
      </c>
      <c r="AU271" s="174" t="s">
        <v>88</v>
      </c>
      <c r="AV271" s="14" t="s">
        <v>88</v>
      </c>
      <c r="AW271" s="14" t="s">
        <v>4</v>
      </c>
      <c r="AX271" s="14" t="s">
        <v>86</v>
      </c>
      <c r="AY271" s="174" t="s">
        <v>131</v>
      </c>
    </row>
    <row r="272" spans="1:65" s="2" customFormat="1" ht="24.2" customHeight="1">
      <c r="A272" s="32"/>
      <c r="B272" s="146"/>
      <c r="C272" s="192" t="s">
        <v>471</v>
      </c>
      <c r="D272" s="192" t="s">
        <v>391</v>
      </c>
      <c r="E272" s="193" t="s">
        <v>472</v>
      </c>
      <c r="F272" s="194" t="s">
        <v>473</v>
      </c>
      <c r="G272" s="195" t="s">
        <v>474</v>
      </c>
      <c r="H272" s="196">
        <v>4.1639999999999997</v>
      </c>
      <c r="I272" s="197"/>
      <c r="J272" s="198"/>
      <c r="K272" s="199">
        <f>ROUND(P272*H272,2)</f>
        <v>0</v>
      </c>
      <c r="L272" s="194" t="s">
        <v>138</v>
      </c>
      <c r="M272" s="200"/>
      <c r="N272" s="201" t="s">
        <v>1</v>
      </c>
      <c r="O272" s="155" t="s">
        <v>41</v>
      </c>
      <c r="P272" s="156">
        <f>I272+J272</f>
        <v>0</v>
      </c>
      <c r="Q272" s="156">
        <f>ROUND(I272*H272,2)</f>
        <v>0</v>
      </c>
      <c r="R272" s="156">
        <f>ROUND(J272*H272,2)</f>
        <v>0</v>
      </c>
      <c r="S272" s="58"/>
      <c r="T272" s="157">
        <f>S272*H272</f>
        <v>0</v>
      </c>
      <c r="U272" s="157">
        <v>1E-3</v>
      </c>
      <c r="V272" s="157">
        <f>U272*H272</f>
        <v>4.1640000000000002E-3</v>
      </c>
      <c r="W272" s="157">
        <v>0</v>
      </c>
      <c r="X272" s="158">
        <f>W272*H272</f>
        <v>0</v>
      </c>
      <c r="Y272" s="32"/>
      <c r="Z272" s="32"/>
      <c r="AA272" s="32"/>
      <c r="AB272" s="32"/>
      <c r="AC272" s="32"/>
      <c r="AD272" s="32"/>
      <c r="AE272" s="32"/>
      <c r="AR272" s="159" t="s">
        <v>180</v>
      </c>
      <c r="AT272" s="159" t="s">
        <v>391</v>
      </c>
      <c r="AU272" s="159" t="s">
        <v>88</v>
      </c>
      <c r="AY272" s="17" t="s">
        <v>131</v>
      </c>
      <c r="BE272" s="160">
        <f>IF(O272="základní",K272,0)</f>
        <v>0</v>
      </c>
      <c r="BF272" s="160">
        <f>IF(O272="snížená",K272,0)</f>
        <v>0</v>
      </c>
      <c r="BG272" s="160">
        <f>IF(O272="zákl. přenesená",K272,0)</f>
        <v>0</v>
      </c>
      <c r="BH272" s="160">
        <f>IF(O272="sníž. přenesená",K272,0)</f>
        <v>0</v>
      </c>
      <c r="BI272" s="160">
        <f>IF(O272="nulová",K272,0)</f>
        <v>0</v>
      </c>
      <c r="BJ272" s="17" t="s">
        <v>86</v>
      </c>
      <c r="BK272" s="160">
        <f>ROUND(P272*H272,2)</f>
        <v>0</v>
      </c>
      <c r="BL272" s="17" t="s">
        <v>155</v>
      </c>
      <c r="BM272" s="159" t="s">
        <v>475</v>
      </c>
    </row>
    <row r="273" spans="1:65" s="2" customFormat="1">
      <c r="A273" s="32"/>
      <c r="B273" s="33"/>
      <c r="C273" s="32"/>
      <c r="D273" s="161" t="s">
        <v>141</v>
      </c>
      <c r="E273" s="32"/>
      <c r="F273" s="162" t="s">
        <v>473</v>
      </c>
      <c r="G273" s="32"/>
      <c r="H273" s="32"/>
      <c r="I273" s="163"/>
      <c r="J273" s="163"/>
      <c r="K273" s="32"/>
      <c r="L273" s="32"/>
      <c r="M273" s="33"/>
      <c r="N273" s="164"/>
      <c r="O273" s="165"/>
      <c r="P273" s="58"/>
      <c r="Q273" s="58"/>
      <c r="R273" s="58"/>
      <c r="S273" s="58"/>
      <c r="T273" s="58"/>
      <c r="U273" s="58"/>
      <c r="V273" s="58"/>
      <c r="W273" s="58"/>
      <c r="X273" s="59"/>
      <c r="Y273" s="32"/>
      <c r="Z273" s="32"/>
      <c r="AA273" s="32"/>
      <c r="AB273" s="32"/>
      <c r="AC273" s="32"/>
      <c r="AD273" s="32"/>
      <c r="AE273" s="32"/>
      <c r="AT273" s="17" t="s">
        <v>141</v>
      </c>
      <c r="AU273" s="17" t="s">
        <v>88</v>
      </c>
    </row>
    <row r="274" spans="1:65" s="13" customFormat="1">
      <c r="B274" s="166"/>
      <c r="D274" s="161" t="s">
        <v>142</v>
      </c>
      <c r="E274" s="167" t="s">
        <v>1</v>
      </c>
      <c r="F274" s="168" t="s">
        <v>476</v>
      </c>
      <c r="H274" s="167" t="s">
        <v>1</v>
      </c>
      <c r="I274" s="169"/>
      <c r="J274" s="169"/>
      <c r="M274" s="166"/>
      <c r="N274" s="170"/>
      <c r="O274" s="171"/>
      <c r="P274" s="171"/>
      <c r="Q274" s="171"/>
      <c r="R274" s="171"/>
      <c r="S274" s="171"/>
      <c r="T274" s="171"/>
      <c r="U274" s="171"/>
      <c r="V274" s="171"/>
      <c r="W274" s="171"/>
      <c r="X274" s="172"/>
      <c r="AT274" s="167" t="s">
        <v>142</v>
      </c>
      <c r="AU274" s="167" t="s">
        <v>88</v>
      </c>
      <c r="AV274" s="13" t="s">
        <v>86</v>
      </c>
      <c r="AW274" s="13" t="s">
        <v>4</v>
      </c>
      <c r="AX274" s="13" t="s">
        <v>78</v>
      </c>
      <c r="AY274" s="167" t="s">
        <v>131</v>
      </c>
    </row>
    <row r="275" spans="1:65" s="14" customFormat="1">
      <c r="B275" s="173"/>
      <c r="D275" s="161" t="s">
        <v>142</v>
      </c>
      <c r="E275" s="174" t="s">
        <v>1</v>
      </c>
      <c r="F275" s="175" t="s">
        <v>477</v>
      </c>
      <c r="H275" s="176">
        <v>4.1639999999999997</v>
      </c>
      <c r="I275" s="177"/>
      <c r="J275" s="177"/>
      <c r="M275" s="173"/>
      <c r="N275" s="178"/>
      <c r="O275" s="179"/>
      <c r="P275" s="179"/>
      <c r="Q275" s="179"/>
      <c r="R275" s="179"/>
      <c r="S275" s="179"/>
      <c r="T275" s="179"/>
      <c r="U275" s="179"/>
      <c r="V275" s="179"/>
      <c r="W275" s="179"/>
      <c r="X275" s="180"/>
      <c r="AT275" s="174" t="s">
        <v>142</v>
      </c>
      <c r="AU275" s="174" t="s">
        <v>88</v>
      </c>
      <c r="AV275" s="14" t="s">
        <v>88</v>
      </c>
      <c r="AW275" s="14" t="s">
        <v>4</v>
      </c>
      <c r="AX275" s="14" t="s">
        <v>86</v>
      </c>
      <c r="AY275" s="174" t="s">
        <v>131</v>
      </c>
    </row>
    <row r="276" spans="1:65" s="2" customFormat="1" ht="24.2" customHeight="1">
      <c r="A276" s="32"/>
      <c r="B276" s="146"/>
      <c r="C276" s="147" t="s">
        <v>478</v>
      </c>
      <c r="D276" s="147" t="s">
        <v>134</v>
      </c>
      <c r="E276" s="148" t="s">
        <v>479</v>
      </c>
      <c r="F276" s="149" t="s">
        <v>480</v>
      </c>
      <c r="G276" s="150" t="s">
        <v>239</v>
      </c>
      <c r="H276" s="151">
        <v>2</v>
      </c>
      <c r="I276" s="152"/>
      <c r="J276" s="152"/>
      <c r="K276" s="153">
        <f>ROUND(P276*H276,2)</f>
        <v>0</v>
      </c>
      <c r="L276" s="149" t="s">
        <v>138</v>
      </c>
      <c r="M276" s="33"/>
      <c r="N276" s="154" t="s">
        <v>1</v>
      </c>
      <c r="O276" s="155" t="s">
        <v>41</v>
      </c>
      <c r="P276" s="156">
        <f>I276+J276</f>
        <v>0</v>
      </c>
      <c r="Q276" s="156">
        <f>ROUND(I276*H276,2)</f>
        <v>0</v>
      </c>
      <c r="R276" s="156">
        <f>ROUND(J276*H276,2)</f>
        <v>0</v>
      </c>
      <c r="S276" s="58"/>
      <c r="T276" s="157">
        <f>S276*H276</f>
        <v>0</v>
      </c>
      <c r="U276" s="157">
        <v>0</v>
      </c>
      <c r="V276" s="157">
        <f>U276*H276</f>
        <v>0</v>
      </c>
      <c r="W276" s="157">
        <v>0</v>
      </c>
      <c r="X276" s="158">
        <f>W276*H276</f>
        <v>0</v>
      </c>
      <c r="Y276" s="32"/>
      <c r="Z276" s="32"/>
      <c r="AA276" s="32"/>
      <c r="AB276" s="32"/>
      <c r="AC276" s="32"/>
      <c r="AD276" s="32"/>
      <c r="AE276" s="32"/>
      <c r="AR276" s="159" t="s">
        <v>155</v>
      </c>
      <c r="AT276" s="159" t="s">
        <v>134</v>
      </c>
      <c r="AU276" s="159" t="s">
        <v>88</v>
      </c>
      <c r="AY276" s="17" t="s">
        <v>131</v>
      </c>
      <c r="BE276" s="160">
        <f>IF(O276="základní",K276,0)</f>
        <v>0</v>
      </c>
      <c r="BF276" s="160">
        <f>IF(O276="snížená",K276,0)</f>
        <v>0</v>
      </c>
      <c r="BG276" s="160">
        <f>IF(O276="zákl. přenesená",K276,0)</f>
        <v>0</v>
      </c>
      <c r="BH276" s="160">
        <f>IF(O276="sníž. přenesená",K276,0)</f>
        <v>0</v>
      </c>
      <c r="BI276" s="160">
        <f>IF(O276="nulová",K276,0)</f>
        <v>0</v>
      </c>
      <c r="BJ276" s="17" t="s">
        <v>86</v>
      </c>
      <c r="BK276" s="160">
        <f>ROUND(P276*H276,2)</f>
        <v>0</v>
      </c>
      <c r="BL276" s="17" t="s">
        <v>155</v>
      </c>
      <c r="BM276" s="159" t="s">
        <v>481</v>
      </c>
    </row>
    <row r="277" spans="1:65" s="2" customFormat="1">
      <c r="A277" s="32"/>
      <c r="B277" s="33"/>
      <c r="C277" s="32"/>
      <c r="D277" s="161" t="s">
        <v>141</v>
      </c>
      <c r="E277" s="32"/>
      <c r="F277" s="162" t="s">
        <v>482</v>
      </c>
      <c r="G277" s="32"/>
      <c r="H277" s="32"/>
      <c r="I277" s="163"/>
      <c r="J277" s="163"/>
      <c r="K277" s="32"/>
      <c r="L277" s="32"/>
      <c r="M277" s="33"/>
      <c r="N277" s="164"/>
      <c r="O277" s="165"/>
      <c r="P277" s="58"/>
      <c r="Q277" s="58"/>
      <c r="R277" s="58"/>
      <c r="S277" s="58"/>
      <c r="T277" s="58"/>
      <c r="U277" s="58"/>
      <c r="V277" s="58"/>
      <c r="W277" s="58"/>
      <c r="X277" s="59"/>
      <c r="Y277" s="32"/>
      <c r="Z277" s="32"/>
      <c r="AA277" s="32"/>
      <c r="AB277" s="32"/>
      <c r="AC277" s="32"/>
      <c r="AD277" s="32"/>
      <c r="AE277" s="32"/>
      <c r="AT277" s="17" t="s">
        <v>141</v>
      </c>
      <c r="AU277" s="17" t="s">
        <v>88</v>
      </c>
    </row>
    <row r="278" spans="1:65" s="14" customFormat="1">
      <c r="B278" s="173"/>
      <c r="D278" s="161" t="s">
        <v>142</v>
      </c>
      <c r="E278" s="174" t="s">
        <v>1</v>
      </c>
      <c r="F278" s="175" t="s">
        <v>483</v>
      </c>
      <c r="H278" s="176">
        <v>2</v>
      </c>
      <c r="I278" s="177"/>
      <c r="J278" s="177"/>
      <c r="M278" s="173"/>
      <c r="N278" s="178"/>
      <c r="O278" s="179"/>
      <c r="P278" s="179"/>
      <c r="Q278" s="179"/>
      <c r="R278" s="179"/>
      <c r="S278" s="179"/>
      <c r="T278" s="179"/>
      <c r="U278" s="179"/>
      <c r="V278" s="179"/>
      <c r="W278" s="179"/>
      <c r="X278" s="180"/>
      <c r="AT278" s="174" t="s">
        <v>142</v>
      </c>
      <c r="AU278" s="174" t="s">
        <v>88</v>
      </c>
      <c r="AV278" s="14" t="s">
        <v>88</v>
      </c>
      <c r="AW278" s="14" t="s">
        <v>4</v>
      </c>
      <c r="AX278" s="14" t="s">
        <v>86</v>
      </c>
      <c r="AY278" s="174" t="s">
        <v>131</v>
      </c>
    </row>
    <row r="279" spans="1:65" s="2" customFormat="1" ht="24.2" customHeight="1">
      <c r="A279" s="32"/>
      <c r="B279" s="146"/>
      <c r="C279" s="147" t="s">
        <v>484</v>
      </c>
      <c r="D279" s="147" t="s">
        <v>134</v>
      </c>
      <c r="E279" s="148" t="s">
        <v>485</v>
      </c>
      <c r="F279" s="149" t="s">
        <v>486</v>
      </c>
      <c r="G279" s="150" t="s">
        <v>319</v>
      </c>
      <c r="H279" s="151">
        <v>13.88</v>
      </c>
      <c r="I279" s="152"/>
      <c r="J279" s="152"/>
      <c r="K279" s="153">
        <f>ROUND(P279*H279,2)</f>
        <v>0</v>
      </c>
      <c r="L279" s="149" t="s">
        <v>138</v>
      </c>
      <c r="M279" s="33"/>
      <c r="N279" s="154" t="s">
        <v>1</v>
      </c>
      <c r="O279" s="155" t="s">
        <v>41</v>
      </c>
      <c r="P279" s="156">
        <f>I279+J279</f>
        <v>0</v>
      </c>
      <c r="Q279" s="156">
        <f>ROUND(I279*H279,2)</f>
        <v>0</v>
      </c>
      <c r="R279" s="156">
        <f>ROUND(J279*H279,2)</f>
        <v>0</v>
      </c>
      <c r="S279" s="58"/>
      <c r="T279" s="157">
        <f>S279*H279</f>
        <v>0</v>
      </c>
      <c r="U279" s="157">
        <v>0</v>
      </c>
      <c r="V279" s="157">
        <f>U279*H279</f>
        <v>0</v>
      </c>
      <c r="W279" s="157">
        <v>0</v>
      </c>
      <c r="X279" s="158">
        <f>W279*H279</f>
        <v>0</v>
      </c>
      <c r="Y279" s="32"/>
      <c r="Z279" s="32"/>
      <c r="AA279" s="32"/>
      <c r="AB279" s="32"/>
      <c r="AC279" s="32"/>
      <c r="AD279" s="32"/>
      <c r="AE279" s="32"/>
      <c r="AR279" s="159" t="s">
        <v>155</v>
      </c>
      <c r="AT279" s="159" t="s">
        <v>134</v>
      </c>
      <c r="AU279" s="159" t="s">
        <v>88</v>
      </c>
      <c r="AY279" s="17" t="s">
        <v>131</v>
      </c>
      <c r="BE279" s="160">
        <f>IF(O279="základní",K279,0)</f>
        <v>0</v>
      </c>
      <c r="BF279" s="160">
        <f>IF(O279="snížená",K279,0)</f>
        <v>0</v>
      </c>
      <c r="BG279" s="160">
        <f>IF(O279="zákl. přenesená",K279,0)</f>
        <v>0</v>
      </c>
      <c r="BH279" s="160">
        <f>IF(O279="sníž. přenesená",K279,0)</f>
        <v>0</v>
      </c>
      <c r="BI279" s="160">
        <f>IF(O279="nulová",K279,0)</f>
        <v>0</v>
      </c>
      <c r="BJ279" s="17" t="s">
        <v>86</v>
      </c>
      <c r="BK279" s="160">
        <f>ROUND(P279*H279,2)</f>
        <v>0</v>
      </c>
      <c r="BL279" s="17" t="s">
        <v>155</v>
      </c>
      <c r="BM279" s="159" t="s">
        <v>487</v>
      </c>
    </row>
    <row r="280" spans="1:65" s="2" customFormat="1">
      <c r="A280" s="32"/>
      <c r="B280" s="33"/>
      <c r="C280" s="32"/>
      <c r="D280" s="161" t="s">
        <v>141</v>
      </c>
      <c r="E280" s="32"/>
      <c r="F280" s="162" t="s">
        <v>488</v>
      </c>
      <c r="G280" s="32"/>
      <c r="H280" s="32"/>
      <c r="I280" s="163"/>
      <c r="J280" s="163"/>
      <c r="K280" s="32"/>
      <c r="L280" s="32"/>
      <c r="M280" s="33"/>
      <c r="N280" s="164"/>
      <c r="O280" s="165"/>
      <c r="P280" s="58"/>
      <c r="Q280" s="58"/>
      <c r="R280" s="58"/>
      <c r="S280" s="58"/>
      <c r="T280" s="58"/>
      <c r="U280" s="58"/>
      <c r="V280" s="58"/>
      <c r="W280" s="58"/>
      <c r="X280" s="59"/>
      <c r="Y280" s="32"/>
      <c r="Z280" s="32"/>
      <c r="AA280" s="32"/>
      <c r="AB280" s="32"/>
      <c r="AC280" s="32"/>
      <c r="AD280" s="32"/>
      <c r="AE280" s="32"/>
      <c r="AT280" s="17" t="s">
        <v>141</v>
      </c>
      <c r="AU280" s="17" t="s">
        <v>88</v>
      </c>
    </row>
    <row r="281" spans="1:65" s="13" customFormat="1">
      <c r="B281" s="166"/>
      <c r="D281" s="161" t="s">
        <v>142</v>
      </c>
      <c r="E281" s="167" t="s">
        <v>1</v>
      </c>
      <c r="F281" s="168" t="s">
        <v>489</v>
      </c>
      <c r="H281" s="167" t="s">
        <v>1</v>
      </c>
      <c r="I281" s="169"/>
      <c r="J281" s="169"/>
      <c r="M281" s="166"/>
      <c r="N281" s="170"/>
      <c r="O281" s="171"/>
      <c r="P281" s="171"/>
      <c r="Q281" s="171"/>
      <c r="R281" s="171"/>
      <c r="S281" s="171"/>
      <c r="T281" s="171"/>
      <c r="U281" s="171"/>
      <c r="V281" s="171"/>
      <c r="W281" s="171"/>
      <c r="X281" s="172"/>
      <c r="AT281" s="167" t="s">
        <v>142</v>
      </c>
      <c r="AU281" s="167" t="s">
        <v>88</v>
      </c>
      <c r="AV281" s="13" t="s">
        <v>86</v>
      </c>
      <c r="AW281" s="13" t="s">
        <v>4</v>
      </c>
      <c r="AX281" s="13" t="s">
        <v>78</v>
      </c>
      <c r="AY281" s="167" t="s">
        <v>131</v>
      </c>
    </row>
    <row r="282" spans="1:65" s="14" customFormat="1">
      <c r="B282" s="173"/>
      <c r="D282" s="161" t="s">
        <v>142</v>
      </c>
      <c r="E282" s="174" t="s">
        <v>1</v>
      </c>
      <c r="F282" s="175" t="s">
        <v>490</v>
      </c>
      <c r="H282" s="176">
        <v>13.88</v>
      </c>
      <c r="I282" s="177"/>
      <c r="J282" s="177"/>
      <c r="M282" s="173"/>
      <c r="N282" s="178"/>
      <c r="O282" s="179"/>
      <c r="P282" s="179"/>
      <c r="Q282" s="179"/>
      <c r="R282" s="179"/>
      <c r="S282" s="179"/>
      <c r="T282" s="179"/>
      <c r="U282" s="179"/>
      <c r="V282" s="179"/>
      <c r="W282" s="179"/>
      <c r="X282" s="180"/>
      <c r="AT282" s="174" t="s">
        <v>142</v>
      </c>
      <c r="AU282" s="174" t="s">
        <v>88</v>
      </c>
      <c r="AV282" s="14" t="s">
        <v>88</v>
      </c>
      <c r="AW282" s="14" t="s">
        <v>4</v>
      </c>
      <c r="AX282" s="14" t="s">
        <v>86</v>
      </c>
      <c r="AY282" s="174" t="s">
        <v>131</v>
      </c>
    </row>
    <row r="283" spans="1:65" s="13" customFormat="1">
      <c r="B283" s="166"/>
      <c r="D283" s="161" t="s">
        <v>142</v>
      </c>
      <c r="E283" s="167" t="s">
        <v>1</v>
      </c>
      <c r="F283" s="168" t="s">
        <v>491</v>
      </c>
      <c r="H283" s="167" t="s">
        <v>1</v>
      </c>
      <c r="I283" s="169"/>
      <c r="J283" s="169"/>
      <c r="M283" s="166"/>
      <c r="N283" s="170"/>
      <c r="O283" s="171"/>
      <c r="P283" s="171"/>
      <c r="Q283" s="171"/>
      <c r="R283" s="171"/>
      <c r="S283" s="171"/>
      <c r="T283" s="171"/>
      <c r="U283" s="171"/>
      <c r="V283" s="171"/>
      <c r="W283" s="171"/>
      <c r="X283" s="172"/>
      <c r="AT283" s="167" t="s">
        <v>142</v>
      </c>
      <c r="AU283" s="167" t="s">
        <v>88</v>
      </c>
      <c r="AV283" s="13" t="s">
        <v>86</v>
      </c>
      <c r="AW283" s="13" t="s">
        <v>4</v>
      </c>
      <c r="AX283" s="13" t="s">
        <v>78</v>
      </c>
      <c r="AY283" s="167" t="s">
        <v>131</v>
      </c>
    </row>
    <row r="284" spans="1:65" s="2" customFormat="1" ht="24.2" customHeight="1">
      <c r="A284" s="32"/>
      <c r="B284" s="146"/>
      <c r="C284" s="147" t="s">
        <v>492</v>
      </c>
      <c r="D284" s="147" t="s">
        <v>134</v>
      </c>
      <c r="E284" s="148" t="s">
        <v>493</v>
      </c>
      <c r="F284" s="149" t="s">
        <v>494</v>
      </c>
      <c r="G284" s="150" t="s">
        <v>255</v>
      </c>
      <c r="H284" s="151">
        <v>137</v>
      </c>
      <c r="I284" s="152"/>
      <c r="J284" s="152"/>
      <c r="K284" s="153">
        <f>ROUND(P284*H284,2)</f>
        <v>0</v>
      </c>
      <c r="L284" s="149" t="s">
        <v>138</v>
      </c>
      <c r="M284" s="33"/>
      <c r="N284" s="154" t="s">
        <v>1</v>
      </c>
      <c r="O284" s="155" t="s">
        <v>41</v>
      </c>
      <c r="P284" s="156">
        <f>I284+J284</f>
        <v>0</v>
      </c>
      <c r="Q284" s="156">
        <f>ROUND(I284*H284,2)</f>
        <v>0</v>
      </c>
      <c r="R284" s="156">
        <f>ROUND(J284*H284,2)</f>
        <v>0</v>
      </c>
      <c r="S284" s="58"/>
      <c r="T284" s="157">
        <f>S284*H284</f>
        <v>0</v>
      </c>
      <c r="U284" s="157">
        <v>0</v>
      </c>
      <c r="V284" s="157">
        <f>U284*H284</f>
        <v>0</v>
      </c>
      <c r="W284" s="157">
        <v>0</v>
      </c>
      <c r="X284" s="158">
        <f>W284*H284</f>
        <v>0</v>
      </c>
      <c r="Y284" s="32"/>
      <c r="Z284" s="32"/>
      <c r="AA284" s="32"/>
      <c r="AB284" s="32"/>
      <c r="AC284" s="32"/>
      <c r="AD284" s="32"/>
      <c r="AE284" s="32"/>
      <c r="AR284" s="159" t="s">
        <v>155</v>
      </c>
      <c r="AT284" s="159" t="s">
        <v>134</v>
      </c>
      <c r="AU284" s="159" t="s">
        <v>88</v>
      </c>
      <c r="AY284" s="17" t="s">
        <v>131</v>
      </c>
      <c r="BE284" s="160">
        <f>IF(O284="základní",K284,0)</f>
        <v>0</v>
      </c>
      <c r="BF284" s="160">
        <f>IF(O284="snížená",K284,0)</f>
        <v>0</v>
      </c>
      <c r="BG284" s="160">
        <f>IF(O284="zákl. přenesená",K284,0)</f>
        <v>0</v>
      </c>
      <c r="BH284" s="160">
        <f>IF(O284="sníž. přenesená",K284,0)</f>
        <v>0</v>
      </c>
      <c r="BI284" s="160">
        <f>IF(O284="nulová",K284,0)</f>
        <v>0</v>
      </c>
      <c r="BJ284" s="17" t="s">
        <v>86</v>
      </c>
      <c r="BK284" s="160">
        <f>ROUND(P284*H284,2)</f>
        <v>0</v>
      </c>
      <c r="BL284" s="17" t="s">
        <v>155</v>
      </c>
      <c r="BM284" s="159" t="s">
        <v>495</v>
      </c>
    </row>
    <row r="285" spans="1:65" s="2" customFormat="1">
      <c r="A285" s="32"/>
      <c r="B285" s="33"/>
      <c r="C285" s="32"/>
      <c r="D285" s="161" t="s">
        <v>141</v>
      </c>
      <c r="E285" s="32"/>
      <c r="F285" s="162" t="s">
        <v>496</v>
      </c>
      <c r="G285" s="32"/>
      <c r="H285" s="32"/>
      <c r="I285" s="163"/>
      <c r="J285" s="163"/>
      <c r="K285" s="32"/>
      <c r="L285" s="32"/>
      <c r="M285" s="33"/>
      <c r="N285" s="164"/>
      <c r="O285" s="165"/>
      <c r="P285" s="58"/>
      <c r="Q285" s="58"/>
      <c r="R285" s="58"/>
      <c r="S285" s="58"/>
      <c r="T285" s="58"/>
      <c r="U285" s="58"/>
      <c r="V285" s="58"/>
      <c r="W285" s="58"/>
      <c r="X285" s="59"/>
      <c r="Y285" s="32"/>
      <c r="Z285" s="32"/>
      <c r="AA285" s="32"/>
      <c r="AB285" s="32"/>
      <c r="AC285" s="32"/>
      <c r="AD285" s="32"/>
      <c r="AE285" s="32"/>
      <c r="AT285" s="17" t="s">
        <v>141</v>
      </c>
      <c r="AU285" s="17" t="s">
        <v>88</v>
      </c>
    </row>
    <row r="286" spans="1:65" s="14" customFormat="1">
      <c r="B286" s="173"/>
      <c r="D286" s="161" t="s">
        <v>142</v>
      </c>
      <c r="E286" s="174" t="s">
        <v>1</v>
      </c>
      <c r="F286" s="175" t="s">
        <v>497</v>
      </c>
      <c r="H286" s="176">
        <v>137</v>
      </c>
      <c r="I286" s="177"/>
      <c r="J286" s="177"/>
      <c r="M286" s="173"/>
      <c r="N286" s="178"/>
      <c r="O286" s="179"/>
      <c r="P286" s="179"/>
      <c r="Q286" s="179"/>
      <c r="R286" s="179"/>
      <c r="S286" s="179"/>
      <c r="T286" s="179"/>
      <c r="U286" s="179"/>
      <c r="V286" s="179"/>
      <c r="W286" s="179"/>
      <c r="X286" s="180"/>
      <c r="AT286" s="174" t="s">
        <v>142</v>
      </c>
      <c r="AU286" s="174" t="s">
        <v>88</v>
      </c>
      <c r="AV286" s="14" t="s">
        <v>88</v>
      </c>
      <c r="AW286" s="14" t="s">
        <v>4</v>
      </c>
      <c r="AX286" s="14" t="s">
        <v>86</v>
      </c>
      <c r="AY286" s="174" t="s">
        <v>131</v>
      </c>
    </row>
    <row r="287" spans="1:65" s="2" customFormat="1" ht="24.2" customHeight="1">
      <c r="A287" s="32"/>
      <c r="B287" s="146"/>
      <c r="C287" s="147" t="s">
        <v>498</v>
      </c>
      <c r="D287" s="147" t="s">
        <v>134</v>
      </c>
      <c r="E287" s="148" t="s">
        <v>499</v>
      </c>
      <c r="F287" s="149" t="s">
        <v>500</v>
      </c>
      <c r="G287" s="150" t="s">
        <v>255</v>
      </c>
      <c r="H287" s="151">
        <v>156.86699999999999</v>
      </c>
      <c r="I287" s="152"/>
      <c r="J287" s="152"/>
      <c r="K287" s="153">
        <f>ROUND(P287*H287,2)</f>
        <v>0</v>
      </c>
      <c r="L287" s="149" t="s">
        <v>138</v>
      </c>
      <c r="M287" s="33"/>
      <c r="N287" s="154" t="s">
        <v>1</v>
      </c>
      <c r="O287" s="155" t="s">
        <v>41</v>
      </c>
      <c r="P287" s="156">
        <f>I287+J287</f>
        <v>0</v>
      </c>
      <c r="Q287" s="156">
        <f>ROUND(I287*H287,2)</f>
        <v>0</v>
      </c>
      <c r="R287" s="156">
        <f>ROUND(J287*H287,2)</f>
        <v>0</v>
      </c>
      <c r="S287" s="58"/>
      <c r="T287" s="157">
        <f>S287*H287</f>
        <v>0</v>
      </c>
      <c r="U287" s="157">
        <v>0</v>
      </c>
      <c r="V287" s="157">
        <f>U287*H287</f>
        <v>0</v>
      </c>
      <c r="W287" s="157">
        <v>0</v>
      </c>
      <c r="X287" s="158">
        <f>W287*H287</f>
        <v>0</v>
      </c>
      <c r="Y287" s="32"/>
      <c r="Z287" s="32"/>
      <c r="AA287" s="32"/>
      <c r="AB287" s="32"/>
      <c r="AC287" s="32"/>
      <c r="AD287" s="32"/>
      <c r="AE287" s="32"/>
      <c r="AR287" s="159" t="s">
        <v>155</v>
      </c>
      <c r="AT287" s="159" t="s">
        <v>134</v>
      </c>
      <c r="AU287" s="159" t="s">
        <v>88</v>
      </c>
      <c r="AY287" s="17" t="s">
        <v>131</v>
      </c>
      <c r="BE287" s="160">
        <f>IF(O287="základní",K287,0)</f>
        <v>0</v>
      </c>
      <c r="BF287" s="160">
        <f>IF(O287="snížená",K287,0)</f>
        <v>0</v>
      </c>
      <c r="BG287" s="160">
        <f>IF(O287="zákl. přenesená",K287,0)</f>
        <v>0</v>
      </c>
      <c r="BH287" s="160">
        <f>IF(O287="sníž. přenesená",K287,0)</f>
        <v>0</v>
      </c>
      <c r="BI287" s="160">
        <f>IF(O287="nulová",K287,0)</f>
        <v>0</v>
      </c>
      <c r="BJ287" s="17" t="s">
        <v>86</v>
      </c>
      <c r="BK287" s="160">
        <f>ROUND(P287*H287,2)</f>
        <v>0</v>
      </c>
      <c r="BL287" s="17" t="s">
        <v>155</v>
      </c>
      <c r="BM287" s="159" t="s">
        <v>501</v>
      </c>
    </row>
    <row r="288" spans="1:65" s="2" customFormat="1">
      <c r="A288" s="32"/>
      <c r="B288" s="33"/>
      <c r="C288" s="32"/>
      <c r="D288" s="161" t="s">
        <v>141</v>
      </c>
      <c r="E288" s="32"/>
      <c r="F288" s="162" t="s">
        <v>502</v>
      </c>
      <c r="G288" s="32"/>
      <c r="H288" s="32"/>
      <c r="I288" s="163"/>
      <c r="J288" s="163"/>
      <c r="K288" s="32"/>
      <c r="L288" s="32"/>
      <c r="M288" s="33"/>
      <c r="N288" s="164"/>
      <c r="O288" s="165"/>
      <c r="P288" s="58"/>
      <c r="Q288" s="58"/>
      <c r="R288" s="58"/>
      <c r="S288" s="58"/>
      <c r="T288" s="58"/>
      <c r="U288" s="58"/>
      <c r="V288" s="58"/>
      <c r="W288" s="58"/>
      <c r="X288" s="59"/>
      <c r="Y288" s="32"/>
      <c r="Z288" s="32"/>
      <c r="AA288" s="32"/>
      <c r="AB288" s="32"/>
      <c r="AC288" s="32"/>
      <c r="AD288" s="32"/>
      <c r="AE288" s="32"/>
      <c r="AT288" s="17" t="s">
        <v>141</v>
      </c>
      <c r="AU288" s="17" t="s">
        <v>88</v>
      </c>
    </row>
    <row r="289" spans="1:65" s="14" customFormat="1">
      <c r="B289" s="173"/>
      <c r="D289" s="161" t="s">
        <v>142</v>
      </c>
      <c r="E289" s="174" t="s">
        <v>1</v>
      </c>
      <c r="F289" s="175" t="s">
        <v>503</v>
      </c>
      <c r="H289" s="176">
        <v>78</v>
      </c>
      <c r="I289" s="177"/>
      <c r="J289" s="177"/>
      <c r="M289" s="173"/>
      <c r="N289" s="178"/>
      <c r="O289" s="179"/>
      <c r="P289" s="179"/>
      <c r="Q289" s="179"/>
      <c r="R289" s="179"/>
      <c r="S289" s="179"/>
      <c r="T289" s="179"/>
      <c r="U289" s="179"/>
      <c r="V289" s="179"/>
      <c r="W289" s="179"/>
      <c r="X289" s="180"/>
      <c r="AT289" s="174" t="s">
        <v>142</v>
      </c>
      <c r="AU289" s="174" t="s">
        <v>88</v>
      </c>
      <c r="AV289" s="14" t="s">
        <v>88</v>
      </c>
      <c r="AW289" s="14" t="s">
        <v>4</v>
      </c>
      <c r="AX289" s="14" t="s">
        <v>78</v>
      </c>
      <c r="AY289" s="174" t="s">
        <v>131</v>
      </c>
    </row>
    <row r="290" spans="1:65" s="14" customFormat="1">
      <c r="B290" s="173"/>
      <c r="D290" s="161" t="s">
        <v>142</v>
      </c>
      <c r="E290" s="174" t="s">
        <v>1</v>
      </c>
      <c r="F290" s="175" t="s">
        <v>504</v>
      </c>
      <c r="H290" s="176">
        <v>78.867000000000004</v>
      </c>
      <c r="I290" s="177"/>
      <c r="J290" s="177"/>
      <c r="M290" s="173"/>
      <c r="N290" s="178"/>
      <c r="O290" s="179"/>
      <c r="P290" s="179"/>
      <c r="Q290" s="179"/>
      <c r="R290" s="179"/>
      <c r="S290" s="179"/>
      <c r="T290" s="179"/>
      <c r="U290" s="179"/>
      <c r="V290" s="179"/>
      <c r="W290" s="179"/>
      <c r="X290" s="180"/>
      <c r="AT290" s="174" t="s">
        <v>142</v>
      </c>
      <c r="AU290" s="174" t="s">
        <v>88</v>
      </c>
      <c r="AV290" s="14" t="s">
        <v>88</v>
      </c>
      <c r="AW290" s="14" t="s">
        <v>4</v>
      </c>
      <c r="AX290" s="14" t="s">
        <v>78</v>
      </c>
      <c r="AY290" s="174" t="s">
        <v>131</v>
      </c>
    </row>
    <row r="291" spans="1:65" s="15" customFormat="1">
      <c r="B291" s="184"/>
      <c r="D291" s="161" t="s">
        <v>142</v>
      </c>
      <c r="E291" s="185" t="s">
        <v>1</v>
      </c>
      <c r="F291" s="186" t="s">
        <v>260</v>
      </c>
      <c r="H291" s="187">
        <v>156.86699999999999</v>
      </c>
      <c r="I291" s="188"/>
      <c r="J291" s="188"/>
      <c r="M291" s="184"/>
      <c r="N291" s="189"/>
      <c r="O291" s="190"/>
      <c r="P291" s="190"/>
      <c r="Q291" s="190"/>
      <c r="R291" s="190"/>
      <c r="S291" s="190"/>
      <c r="T291" s="190"/>
      <c r="U291" s="190"/>
      <c r="V291" s="190"/>
      <c r="W291" s="190"/>
      <c r="X291" s="191"/>
      <c r="AT291" s="185" t="s">
        <v>142</v>
      </c>
      <c r="AU291" s="185" t="s">
        <v>88</v>
      </c>
      <c r="AV291" s="15" t="s">
        <v>155</v>
      </c>
      <c r="AW291" s="15" t="s">
        <v>4</v>
      </c>
      <c r="AX291" s="15" t="s">
        <v>86</v>
      </c>
      <c r="AY291" s="185" t="s">
        <v>131</v>
      </c>
    </row>
    <row r="292" spans="1:65" s="12" customFormat="1" ht="22.9" customHeight="1">
      <c r="B292" s="132"/>
      <c r="D292" s="133" t="s">
        <v>77</v>
      </c>
      <c r="E292" s="144" t="s">
        <v>88</v>
      </c>
      <c r="F292" s="144" t="s">
        <v>505</v>
      </c>
      <c r="I292" s="135"/>
      <c r="J292" s="135"/>
      <c r="K292" s="145">
        <f>BK292</f>
        <v>0</v>
      </c>
      <c r="M292" s="132"/>
      <c r="N292" s="137"/>
      <c r="O292" s="138"/>
      <c r="P292" s="138"/>
      <c r="Q292" s="139">
        <f>SUM(Q293:Q302)</f>
        <v>0</v>
      </c>
      <c r="R292" s="139">
        <f>SUM(R293:R302)</f>
        <v>0</v>
      </c>
      <c r="S292" s="138"/>
      <c r="T292" s="140">
        <f>SUM(T293:T302)</f>
        <v>0</v>
      </c>
      <c r="U292" s="138"/>
      <c r="V292" s="140">
        <f>SUM(V293:V302)</f>
        <v>3.4078200000000003E-2</v>
      </c>
      <c r="W292" s="138"/>
      <c r="X292" s="141">
        <f>SUM(X293:X302)</f>
        <v>0</v>
      </c>
      <c r="AR292" s="133" t="s">
        <v>86</v>
      </c>
      <c r="AT292" s="142" t="s">
        <v>77</v>
      </c>
      <c r="AU292" s="142" t="s">
        <v>86</v>
      </c>
      <c r="AY292" s="133" t="s">
        <v>131</v>
      </c>
      <c r="BK292" s="143">
        <f>SUM(BK293:BK302)</f>
        <v>0</v>
      </c>
    </row>
    <row r="293" spans="1:65" s="2" customFormat="1" ht="24.2" customHeight="1">
      <c r="A293" s="32"/>
      <c r="B293" s="146"/>
      <c r="C293" s="147" t="s">
        <v>506</v>
      </c>
      <c r="D293" s="147" t="s">
        <v>134</v>
      </c>
      <c r="E293" s="148" t="s">
        <v>507</v>
      </c>
      <c r="F293" s="149" t="s">
        <v>508</v>
      </c>
      <c r="G293" s="150" t="s">
        <v>255</v>
      </c>
      <c r="H293" s="151">
        <v>37.770000000000003</v>
      </c>
      <c r="I293" s="152"/>
      <c r="J293" s="152"/>
      <c r="K293" s="153">
        <f>ROUND(P293*H293,2)</f>
        <v>0</v>
      </c>
      <c r="L293" s="149" t="s">
        <v>138</v>
      </c>
      <c r="M293" s="33"/>
      <c r="N293" s="154" t="s">
        <v>1</v>
      </c>
      <c r="O293" s="155" t="s">
        <v>41</v>
      </c>
      <c r="P293" s="156">
        <f>I293+J293</f>
        <v>0</v>
      </c>
      <c r="Q293" s="156">
        <f>ROUND(I293*H293,2)</f>
        <v>0</v>
      </c>
      <c r="R293" s="156">
        <f>ROUND(J293*H293,2)</f>
        <v>0</v>
      </c>
      <c r="S293" s="58"/>
      <c r="T293" s="157">
        <f>S293*H293</f>
        <v>0</v>
      </c>
      <c r="U293" s="157">
        <v>3.1E-4</v>
      </c>
      <c r="V293" s="157">
        <f>U293*H293</f>
        <v>1.1708700000000001E-2</v>
      </c>
      <c r="W293" s="157">
        <v>0</v>
      </c>
      <c r="X293" s="158">
        <f>W293*H293</f>
        <v>0</v>
      </c>
      <c r="Y293" s="32"/>
      <c r="Z293" s="32"/>
      <c r="AA293" s="32"/>
      <c r="AB293" s="32"/>
      <c r="AC293" s="32"/>
      <c r="AD293" s="32"/>
      <c r="AE293" s="32"/>
      <c r="AR293" s="159" t="s">
        <v>155</v>
      </c>
      <c r="AT293" s="159" t="s">
        <v>134</v>
      </c>
      <c r="AU293" s="159" t="s">
        <v>88</v>
      </c>
      <c r="AY293" s="17" t="s">
        <v>131</v>
      </c>
      <c r="BE293" s="160">
        <f>IF(O293="základní",K293,0)</f>
        <v>0</v>
      </c>
      <c r="BF293" s="160">
        <f>IF(O293="snížená",K293,0)</f>
        <v>0</v>
      </c>
      <c r="BG293" s="160">
        <f>IF(O293="zákl. přenesená",K293,0)</f>
        <v>0</v>
      </c>
      <c r="BH293" s="160">
        <f>IF(O293="sníž. přenesená",K293,0)</f>
        <v>0</v>
      </c>
      <c r="BI293" s="160">
        <f>IF(O293="nulová",K293,0)</f>
        <v>0</v>
      </c>
      <c r="BJ293" s="17" t="s">
        <v>86</v>
      </c>
      <c r="BK293" s="160">
        <f>ROUND(P293*H293,2)</f>
        <v>0</v>
      </c>
      <c r="BL293" s="17" t="s">
        <v>155</v>
      </c>
      <c r="BM293" s="159" t="s">
        <v>509</v>
      </c>
    </row>
    <row r="294" spans="1:65" s="2" customFormat="1" ht="19.5">
      <c r="A294" s="32"/>
      <c r="B294" s="33"/>
      <c r="C294" s="32"/>
      <c r="D294" s="161" t="s">
        <v>141</v>
      </c>
      <c r="E294" s="32"/>
      <c r="F294" s="162" t="s">
        <v>510</v>
      </c>
      <c r="G294" s="32"/>
      <c r="H294" s="32"/>
      <c r="I294" s="163"/>
      <c r="J294" s="163"/>
      <c r="K294" s="32"/>
      <c r="L294" s="32"/>
      <c r="M294" s="33"/>
      <c r="N294" s="164"/>
      <c r="O294" s="165"/>
      <c r="P294" s="58"/>
      <c r="Q294" s="58"/>
      <c r="R294" s="58"/>
      <c r="S294" s="58"/>
      <c r="T294" s="58"/>
      <c r="U294" s="58"/>
      <c r="V294" s="58"/>
      <c r="W294" s="58"/>
      <c r="X294" s="59"/>
      <c r="Y294" s="32"/>
      <c r="Z294" s="32"/>
      <c r="AA294" s="32"/>
      <c r="AB294" s="32"/>
      <c r="AC294" s="32"/>
      <c r="AD294" s="32"/>
      <c r="AE294" s="32"/>
      <c r="AT294" s="17" t="s">
        <v>141</v>
      </c>
      <c r="AU294" s="17" t="s">
        <v>88</v>
      </c>
    </row>
    <row r="295" spans="1:65" s="13" customFormat="1">
      <c r="B295" s="166"/>
      <c r="D295" s="161" t="s">
        <v>142</v>
      </c>
      <c r="E295" s="167" t="s">
        <v>1</v>
      </c>
      <c r="F295" s="168" t="s">
        <v>511</v>
      </c>
      <c r="H295" s="167" t="s">
        <v>1</v>
      </c>
      <c r="I295" s="169"/>
      <c r="J295" s="169"/>
      <c r="M295" s="166"/>
      <c r="N295" s="170"/>
      <c r="O295" s="171"/>
      <c r="P295" s="171"/>
      <c r="Q295" s="171"/>
      <c r="R295" s="171"/>
      <c r="S295" s="171"/>
      <c r="T295" s="171"/>
      <c r="U295" s="171"/>
      <c r="V295" s="171"/>
      <c r="W295" s="171"/>
      <c r="X295" s="172"/>
      <c r="AT295" s="167" t="s">
        <v>142</v>
      </c>
      <c r="AU295" s="167" t="s">
        <v>88</v>
      </c>
      <c r="AV295" s="13" t="s">
        <v>86</v>
      </c>
      <c r="AW295" s="13" t="s">
        <v>4</v>
      </c>
      <c r="AX295" s="13" t="s">
        <v>78</v>
      </c>
      <c r="AY295" s="167" t="s">
        <v>131</v>
      </c>
    </row>
    <row r="296" spans="1:65" s="14" customFormat="1">
      <c r="B296" s="173"/>
      <c r="D296" s="161" t="s">
        <v>142</v>
      </c>
      <c r="E296" s="174" t="s">
        <v>1</v>
      </c>
      <c r="F296" s="175" t="s">
        <v>512</v>
      </c>
      <c r="H296" s="176">
        <v>37.770000000000003</v>
      </c>
      <c r="I296" s="177"/>
      <c r="J296" s="177"/>
      <c r="M296" s="173"/>
      <c r="N296" s="178"/>
      <c r="O296" s="179"/>
      <c r="P296" s="179"/>
      <c r="Q296" s="179"/>
      <c r="R296" s="179"/>
      <c r="S296" s="179"/>
      <c r="T296" s="179"/>
      <c r="U296" s="179"/>
      <c r="V296" s="179"/>
      <c r="W296" s="179"/>
      <c r="X296" s="180"/>
      <c r="AT296" s="174" t="s">
        <v>142</v>
      </c>
      <c r="AU296" s="174" t="s">
        <v>88</v>
      </c>
      <c r="AV296" s="14" t="s">
        <v>88</v>
      </c>
      <c r="AW296" s="14" t="s">
        <v>4</v>
      </c>
      <c r="AX296" s="14" t="s">
        <v>86</v>
      </c>
      <c r="AY296" s="174" t="s">
        <v>131</v>
      </c>
    </row>
    <row r="297" spans="1:65" s="13" customFormat="1">
      <c r="B297" s="166"/>
      <c r="D297" s="161" t="s">
        <v>142</v>
      </c>
      <c r="E297" s="167" t="s">
        <v>1</v>
      </c>
      <c r="F297" s="168" t="s">
        <v>513</v>
      </c>
      <c r="H297" s="167" t="s">
        <v>1</v>
      </c>
      <c r="I297" s="169"/>
      <c r="J297" s="169"/>
      <c r="M297" s="166"/>
      <c r="N297" s="170"/>
      <c r="O297" s="171"/>
      <c r="P297" s="171"/>
      <c r="Q297" s="171"/>
      <c r="R297" s="171"/>
      <c r="S297" s="171"/>
      <c r="T297" s="171"/>
      <c r="U297" s="171"/>
      <c r="V297" s="171"/>
      <c r="W297" s="171"/>
      <c r="X297" s="172"/>
      <c r="AT297" s="167" t="s">
        <v>142</v>
      </c>
      <c r="AU297" s="167" t="s">
        <v>88</v>
      </c>
      <c r="AV297" s="13" t="s">
        <v>86</v>
      </c>
      <c r="AW297" s="13" t="s">
        <v>4</v>
      </c>
      <c r="AX297" s="13" t="s">
        <v>78</v>
      </c>
      <c r="AY297" s="167" t="s">
        <v>131</v>
      </c>
    </row>
    <row r="298" spans="1:65" s="2" customFormat="1" ht="24.2" customHeight="1">
      <c r="A298" s="32"/>
      <c r="B298" s="146"/>
      <c r="C298" s="192" t="s">
        <v>514</v>
      </c>
      <c r="D298" s="192" t="s">
        <v>391</v>
      </c>
      <c r="E298" s="193" t="s">
        <v>515</v>
      </c>
      <c r="F298" s="194" t="s">
        <v>516</v>
      </c>
      <c r="G298" s="195" t="s">
        <v>255</v>
      </c>
      <c r="H298" s="196">
        <v>44.738999999999997</v>
      </c>
      <c r="I298" s="197"/>
      <c r="J298" s="198"/>
      <c r="K298" s="199">
        <f>ROUND(P298*H298,2)</f>
        <v>0</v>
      </c>
      <c r="L298" s="194" t="s">
        <v>138</v>
      </c>
      <c r="M298" s="200"/>
      <c r="N298" s="201" t="s">
        <v>1</v>
      </c>
      <c r="O298" s="155" t="s">
        <v>41</v>
      </c>
      <c r="P298" s="156">
        <f>I298+J298</f>
        <v>0</v>
      </c>
      <c r="Q298" s="156">
        <f>ROUND(I298*H298,2)</f>
        <v>0</v>
      </c>
      <c r="R298" s="156">
        <f>ROUND(J298*H298,2)</f>
        <v>0</v>
      </c>
      <c r="S298" s="58"/>
      <c r="T298" s="157">
        <f>S298*H298</f>
        <v>0</v>
      </c>
      <c r="U298" s="157">
        <v>5.0000000000000001E-4</v>
      </c>
      <c r="V298" s="157">
        <f>U298*H298</f>
        <v>2.23695E-2</v>
      </c>
      <c r="W298" s="157">
        <v>0</v>
      </c>
      <c r="X298" s="158">
        <f>W298*H298</f>
        <v>0</v>
      </c>
      <c r="Y298" s="32"/>
      <c r="Z298" s="32"/>
      <c r="AA298" s="32"/>
      <c r="AB298" s="32"/>
      <c r="AC298" s="32"/>
      <c r="AD298" s="32"/>
      <c r="AE298" s="32"/>
      <c r="AR298" s="159" t="s">
        <v>180</v>
      </c>
      <c r="AT298" s="159" t="s">
        <v>391</v>
      </c>
      <c r="AU298" s="159" t="s">
        <v>88</v>
      </c>
      <c r="AY298" s="17" t="s">
        <v>131</v>
      </c>
      <c r="BE298" s="160">
        <f>IF(O298="základní",K298,0)</f>
        <v>0</v>
      </c>
      <c r="BF298" s="160">
        <f>IF(O298="snížená",K298,0)</f>
        <v>0</v>
      </c>
      <c r="BG298" s="160">
        <f>IF(O298="zákl. přenesená",K298,0)</f>
        <v>0</v>
      </c>
      <c r="BH298" s="160">
        <f>IF(O298="sníž. přenesená",K298,0)</f>
        <v>0</v>
      </c>
      <c r="BI298" s="160">
        <f>IF(O298="nulová",K298,0)</f>
        <v>0</v>
      </c>
      <c r="BJ298" s="17" t="s">
        <v>86</v>
      </c>
      <c r="BK298" s="160">
        <f>ROUND(P298*H298,2)</f>
        <v>0</v>
      </c>
      <c r="BL298" s="17" t="s">
        <v>155</v>
      </c>
      <c r="BM298" s="159" t="s">
        <v>517</v>
      </c>
    </row>
    <row r="299" spans="1:65" s="2" customFormat="1">
      <c r="A299" s="32"/>
      <c r="B299" s="33"/>
      <c r="C299" s="32"/>
      <c r="D299" s="161" t="s">
        <v>141</v>
      </c>
      <c r="E299" s="32"/>
      <c r="F299" s="162" t="s">
        <v>516</v>
      </c>
      <c r="G299" s="32"/>
      <c r="H299" s="32"/>
      <c r="I299" s="163"/>
      <c r="J299" s="163"/>
      <c r="K299" s="32"/>
      <c r="L299" s="32"/>
      <c r="M299" s="33"/>
      <c r="N299" s="164"/>
      <c r="O299" s="165"/>
      <c r="P299" s="58"/>
      <c r="Q299" s="58"/>
      <c r="R299" s="58"/>
      <c r="S299" s="58"/>
      <c r="T299" s="58"/>
      <c r="U299" s="58"/>
      <c r="V299" s="58"/>
      <c r="W299" s="58"/>
      <c r="X299" s="59"/>
      <c r="Y299" s="32"/>
      <c r="Z299" s="32"/>
      <c r="AA299" s="32"/>
      <c r="AB299" s="32"/>
      <c r="AC299" s="32"/>
      <c r="AD299" s="32"/>
      <c r="AE299" s="32"/>
      <c r="AT299" s="17" t="s">
        <v>141</v>
      </c>
      <c r="AU299" s="17" t="s">
        <v>88</v>
      </c>
    </row>
    <row r="300" spans="1:65" s="13" customFormat="1">
      <c r="B300" s="166"/>
      <c r="D300" s="161" t="s">
        <v>142</v>
      </c>
      <c r="E300" s="167" t="s">
        <v>1</v>
      </c>
      <c r="F300" s="168" t="s">
        <v>518</v>
      </c>
      <c r="H300" s="167" t="s">
        <v>1</v>
      </c>
      <c r="I300" s="169"/>
      <c r="J300" s="169"/>
      <c r="M300" s="166"/>
      <c r="N300" s="170"/>
      <c r="O300" s="171"/>
      <c r="P300" s="171"/>
      <c r="Q300" s="171"/>
      <c r="R300" s="171"/>
      <c r="S300" s="171"/>
      <c r="T300" s="171"/>
      <c r="U300" s="171"/>
      <c r="V300" s="171"/>
      <c r="W300" s="171"/>
      <c r="X300" s="172"/>
      <c r="AT300" s="167" t="s">
        <v>142</v>
      </c>
      <c r="AU300" s="167" t="s">
        <v>88</v>
      </c>
      <c r="AV300" s="13" t="s">
        <v>86</v>
      </c>
      <c r="AW300" s="13" t="s">
        <v>4</v>
      </c>
      <c r="AX300" s="13" t="s">
        <v>78</v>
      </c>
      <c r="AY300" s="167" t="s">
        <v>131</v>
      </c>
    </row>
    <row r="301" spans="1:65" s="14" customFormat="1">
      <c r="B301" s="173"/>
      <c r="D301" s="161" t="s">
        <v>142</v>
      </c>
      <c r="E301" s="174" t="s">
        <v>1</v>
      </c>
      <c r="F301" s="175" t="s">
        <v>519</v>
      </c>
      <c r="H301" s="176">
        <v>37.770000000000003</v>
      </c>
      <c r="I301" s="177"/>
      <c r="J301" s="177"/>
      <c r="M301" s="173"/>
      <c r="N301" s="178"/>
      <c r="O301" s="179"/>
      <c r="P301" s="179"/>
      <c r="Q301" s="179"/>
      <c r="R301" s="179"/>
      <c r="S301" s="179"/>
      <c r="T301" s="179"/>
      <c r="U301" s="179"/>
      <c r="V301" s="179"/>
      <c r="W301" s="179"/>
      <c r="X301" s="180"/>
      <c r="AT301" s="174" t="s">
        <v>142</v>
      </c>
      <c r="AU301" s="174" t="s">
        <v>88</v>
      </c>
      <c r="AV301" s="14" t="s">
        <v>88</v>
      </c>
      <c r="AW301" s="14" t="s">
        <v>4</v>
      </c>
      <c r="AX301" s="14" t="s">
        <v>86</v>
      </c>
      <c r="AY301" s="174" t="s">
        <v>131</v>
      </c>
    </row>
    <row r="302" spans="1:65" s="14" customFormat="1">
      <c r="B302" s="173"/>
      <c r="D302" s="161" t="s">
        <v>142</v>
      </c>
      <c r="F302" s="175" t="s">
        <v>520</v>
      </c>
      <c r="H302" s="176">
        <v>44.738999999999997</v>
      </c>
      <c r="I302" s="177"/>
      <c r="J302" s="177"/>
      <c r="M302" s="173"/>
      <c r="N302" s="178"/>
      <c r="O302" s="179"/>
      <c r="P302" s="179"/>
      <c r="Q302" s="179"/>
      <c r="R302" s="179"/>
      <c r="S302" s="179"/>
      <c r="T302" s="179"/>
      <c r="U302" s="179"/>
      <c r="V302" s="179"/>
      <c r="W302" s="179"/>
      <c r="X302" s="180"/>
      <c r="AT302" s="174" t="s">
        <v>142</v>
      </c>
      <c r="AU302" s="174" t="s">
        <v>88</v>
      </c>
      <c r="AV302" s="14" t="s">
        <v>88</v>
      </c>
      <c r="AW302" s="14" t="s">
        <v>3</v>
      </c>
      <c r="AX302" s="14" t="s">
        <v>86</v>
      </c>
      <c r="AY302" s="174" t="s">
        <v>131</v>
      </c>
    </row>
    <row r="303" spans="1:65" s="12" customFormat="1" ht="22.9" customHeight="1">
      <c r="B303" s="132"/>
      <c r="D303" s="133" t="s">
        <v>77</v>
      </c>
      <c r="E303" s="144" t="s">
        <v>150</v>
      </c>
      <c r="F303" s="144" t="s">
        <v>521</v>
      </c>
      <c r="I303" s="135"/>
      <c r="J303" s="135"/>
      <c r="K303" s="145">
        <f>BK303</f>
        <v>0</v>
      </c>
      <c r="M303" s="132"/>
      <c r="N303" s="137"/>
      <c r="O303" s="138"/>
      <c r="P303" s="138"/>
      <c r="Q303" s="139">
        <f>SUM(Q304:Q306)</f>
        <v>0</v>
      </c>
      <c r="R303" s="139">
        <f>SUM(R304:R306)</f>
        <v>0</v>
      </c>
      <c r="S303" s="138"/>
      <c r="T303" s="140">
        <f>SUM(T304:T306)</f>
        <v>0</v>
      </c>
      <c r="U303" s="138"/>
      <c r="V303" s="140">
        <f>SUM(V304:V306)</f>
        <v>0</v>
      </c>
      <c r="W303" s="138"/>
      <c r="X303" s="141">
        <f>SUM(X304:X306)</f>
        <v>0</v>
      </c>
      <c r="AR303" s="133" t="s">
        <v>86</v>
      </c>
      <c r="AT303" s="142" t="s">
        <v>77</v>
      </c>
      <c r="AU303" s="142" t="s">
        <v>86</v>
      </c>
      <c r="AY303" s="133" t="s">
        <v>131</v>
      </c>
      <c r="BK303" s="143">
        <f>SUM(BK304:BK306)</f>
        <v>0</v>
      </c>
    </row>
    <row r="304" spans="1:65" s="2" customFormat="1" ht="24.2" customHeight="1">
      <c r="A304" s="32"/>
      <c r="B304" s="146"/>
      <c r="C304" s="147" t="s">
        <v>522</v>
      </c>
      <c r="D304" s="147" t="s">
        <v>134</v>
      </c>
      <c r="E304" s="148" t="s">
        <v>523</v>
      </c>
      <c r="F304" s="149" t="s">
        <v>524</v>
      </c>
      <c r="G304" s="150" t="s">
        <v>302</v>
      </c>
      <c r="H304" s="151">
        <v>200</v>
      </c>
      <c r="I304" s="152"/>
      <c r="J304" s="152"/>
      <c r="K304" s="153">
        <f>ROUND(P304*H304,2)</f>
        <v>0</v>
      </c>
      <c r="L304" s="149" t="s">
        <v>138</v>
      </c>
      <c r="M304" s="33"/>
      <c r="N304" s="154" t="s">
        <v>1</v>
      </c>
      <c r="O304" s="155" t="s">
        <v>41</v>
      </c>
      <c r="P304" s="156">
        <f>I304+J304</f>
        <v>0</v>
      </c>
      <c r="Q304" s="156">
        <f>ROUND(I304*H304,2)</f>
        <v>0</v>
      </c>
      <c r="R304" s="156">
        <f>ROUND(J304*H304,2)</f>
        <v>0</v>
      </c>
      <c r="S304" s="58"/>
      <c r="T304" s="157">
        <f>S304*H304</f>
        <v>0</v>
      </c>
      <c r="U304" s="157">
        <v>0</v>
      </c>
      <c r="V304" s="157">
        <f>U304*H304</f>
        <v>0</v>
      </c>
      <c r="W304" s="157">
        <v>0</v>
      </c>
      <c r="X304" s="158">
        <f>W304*H304</f>
        <v>0</v>
      </c>
      <c r="Y304" s="32"/>
      <c r="Z304" s="32"/>
      <c r="AA304" s="32"/>
      <c r="AB304" s="32"/>
      <c r="AC304" s="32"/>
      <c r="AD304" s="32"/>
      <c r="AE304" s="32"/>
      <c r="AR304" s="159" t="s">
        <v>155</v>
      </c>
      <c r="AT304" s="159" t="s">
        <v>134</v>
      </c>
      <c r="AU304" s="159" t="s">
        <v>88</v>
      </c>
      <c r="AY304" s="17" t="s">
        <v>131</v>
      </c>
      <c r="BE304" s="160">
        <f>IF(O304="základní",K304,0)</f>
        <v>0</v>
      </c>
      <c r="BF304" s="160">
        <f>IF(O304="snížená",K304,0)</f>
        <v>0</v>
      </c>
      <c r="BG304" s="160">
        <f>IF(O304="zákl. přenesená",K304,0)</f>
        <v>0</v>
      </c>
      <c r="BH304" s="160">
        <f>IF(O304="sníž. přenesená",K304,0)</f>
        <v>0</v>
      </c>
      <c r="BI304" s="160">
        <f>IF(O304="nulová",K304,0)</f>
        <v>0</v>
      </c>
      <c r="BJ304" s="17" t="s">
        <v>86</v>
      </c>
      <c r="BK304" s="160">
        <f>ROUND(P304*H304,2)</f>
        <v>0</v>
      </c>
      <c r="BL304" s="17" t="s">
        <v>155</v>
      </c>
      <c r="BM304" s="159" t="s">
        <v>525</v>
      </c>
    </row>
    <row r="305" spans="1:65" s="2" customFormat="1">
      <c r="A305" s="32"/>
      <c r="B305" s="33"/>
      <c r="C305" s="32"/>
      <c r="D305" s="161" t="s">
        <v>141</v>
      </c>
      <c r="E305" s="32"/>
      <c r="F305" s="162" t="s">
        <v>526</v>
      </c>
      <c r="G305" s="32"/>
      <c r="H305" s="32"/>
      <c r="I305" s="163"/>
      <c r="J305" s="163"/>
      <c r="K305" s="32"/>
      <c r="L305" s="32"/>
      <c r="M305" s="33"/>
      <c r="N305" s="164"/>
      <c r="O305" s="165"/>
      <c r="P305" s="58"/>
      <c r="Q305" s="58"/>
      <c r="R305" s="58"/>
      <c r="S305" s="58"/>
      <c r="T305" s="58"/>
      <c r="U305" s="58"/>
      <c r="V305" s="58"/>
      <c r="W305" s="58"/>
      <c r="X305" s="59"/>
      <c r="Y305" s="32"/>
      <c r="Z305" s="32"/>
      <c r="AA305" s="32"/>
      <c r="AB305" s="32"/>
      <c r="AC305" s="32"/>
      <c r="AD305" s="32"/>
      <c r="AE305" s="32"/>
      <c r="AT305" s="17" t="s">
        <v>141</v>
      </c>
      <c r="AU305" s="17" t="s">
        <v>88</v>
      </c>
    </row>
    <row r="306" spans="1:65" s="14" customFormat="1">
      <c r="B306" s="173"/>
      <c r="D306" s="161" t="s">
        <v>142</v>
      </c>
      <c r="E306" s="174" t="s">
        <v>1</v>
      </c>
      <c r="F306" s="175" t="s">
        <v>527</v>
      </c>
      <c r="H306" s="176">
        <v>200</v>
      </c>
      <c r="I306" s="177"/>
      <c r="J306" s="177"/>
      <c r="M306" s="173"/>
      <c r="N306" s="178"/>
      <c r="O306" s="179"/>
      <c r="P306" s="179"/>
      <c r="Q306" s="179"/>
      <c r="R306" s="179"/>
      <c r="S306" s="179"/>
      <c r="T306" s="179"/>
      <c r="U306" s="179"/>
      <c r="V306" s="179"/>
      <c r="W306" s="179"/>
      <c r="X306" s="180"/>
      <c r="AT306" s="174" t="s">
        <v>142</v>
      </c>
      <c r="AU306" s="174" t="s">
        <v>88</v>
      </c>
      <c r="AV306" s="14" t="s">
        <v>88</v>
      </c>
      <c r="AW306" s="14" t="s">
        <v>4</v>
      </c>
      <c r="AX306" s="14" t="s">
        <v>86</v>
      </c>
      <c r="AY306" s="174" t="s">
        <v>131</v>
      </c>
    </row>
    <row r="307" spans="1:65" s="12" customFormat="1" ht="22.9" customHeight="1">
      <c r="B307" s="132"/>
      <c r="D307" s="133" t="s">
        <v>77</v>
      </c>
      <c r="E307" s="144" t="s">
        <v>155</v>
      </c>
      <c r="F307" s="144" t="s">
        <v>528</v>
      </c>
      <c r="I307" s="135"/>
      <c r="J307" s="135"/>
      <c r="K307" s="145">
        <f>BK307</f>
        <v>0</v>
      </c>
      <c r="M307" s="132"/>
      <c r="N307" s="137"/>
      <c r="O307" s="138"/>
      <c r="P307" s="138"/>
      <c r="Q307" s="139">
        <f>SUM(Q308:Q322)</f>
        <v>0</v>
      </c>
      <c r="R307" s="139">
        <f>SUM(R308:R322)</f>
        <v>0</v>
      </c>
      <c r="S307" s="138"/>
      <c r="T307" s="140">
        <f>SUM(T308:T322)</f>
        <v>0</v>
      </c>
      <c r="U307" s="138"/>
      <c r="V307" s="140">
        <f>SUM(V308:V322)</f>
        <v>1.7773806299999999</v>
      </c>
      <c r="W307" s="138"/>
      <c r="X307" s="141">
        <f>SUM(X308:X322)</f>
        <v>0</v>
      </c>
      <c r="AR307" s="133" t="s">
        <v>86</v>
      </c>
      <c r="AT307" s="142" t="s">
        <v>77</v>
      </c>
      <c r="AU307" s="142" t="s">
        <v>86</v>
      </c>
      <c r="AY307" s="133" t="s">
        <v>131</v>
      </c>
      <c r="BK307" s="143">
        <f>SUM(BK308:BK322)</f>
        <v>0</v>
      </c>
    </row>
    <row r="308" spans="1:65" s="2" customFormat="1" ht="24">
      <c r="A308" s="32"/>
      <c r="B308" s="146"/>
      <c r="C308" s="147" t="s">
        <v>529</v>
      </c>
      <c r="D308" s="147" t="s">
        <v>134</v>
      </c>
      <c r="E308" s="148" t="s">
        <v>530</v>
      </c>
      <c r="F308" s="149" t="s">
        <v>531</v>
      </c>
      <c r="G308" s="150" t="s">
        <v>255</v>
      </c>
      <c r="H308" s="151">
        <v>14.65</v>
      </c>
      <c r="I308" s="152"/>
      <c r="J308" s="152"/>
      <c r="K308" s="153">
        <f>ROUND(P308*H308,2)</f>
        <v>0</v>
      </c>
      <c r="L308" s="149" t="s">
        <v>138</v>
      </c>
      <c r="M308" s="33"/>
      <c r="N308" s="154" t="s">
        <v>1</v>
      </c>
      <c r="O308" s="155" t="s">
        <v>41</v>
      </c>
      <c r="P308" s="156">
        <f>I308+J308</f>
        <v>0</v>
      </c>
      <c r="Q308" s="156">
        <f>ROUND(I308*H308,2)</f>
        <v>0</v>
      </c>
      <c r="R308" s="156">
        <f>ROUND(J308*H308,2)</f>
        <v>0</v>
      </c>
      <c r="S308" s="58"/>
      <c r="T308" s="157">
        <f>S308*H308</f>
        <v>0</v>
      </c>
      <c r="U308" s="157">
        <v>0</v>
      </c>
      <c r="V308" s="157">
        <f>U308*H308</f>
        <v>0</v>
      </c>
      <c r="W308" s="157">
        <v>0</v>
      </c>
      <c r="X308" s="158">
        <f>W308*H308</f>
        <v>0</v>
      </c>
      <c r="Y308" s="32"/>
      <c r="Z308" s="32"/>
      <c r="AA308" s="32"/>
      <c r="AB308" s="32"/>
      <c r="AC308" s="32"/>
      <c r="AD308" s="32"/>
      <c r="AE308" s="32"/>
      <c r="AR308" s="159" t="s">
        <v>155</v>
      </c>
      <c r="AT308" s="159" t="s">
        <v>134</v>
      </c>
      <c r="AU308" s="159" t="s">
        <v>88</v>
      </c>
      <c r="AY308" s="17" t="s">
        <v>131</v>
      </c>
      <c r="BE308" s="160">
        <f>IF(O308="základní",K308,0)</f>
        <v>0</v>
      </c>
      <c r="BF308" s="160">
        <f>IF(O308="snížená",K308,0)</f>
        <v>0</v>
      </c>
      <c r="BG308" s="160">
        <f>IF(O308="zákl. přenesená",K308,0)</f>
        <v>0</v>
      </c>
      <c r="BH308" s="160">
        <f>IF(O308="sníž. přenesená",K308,0)</f>
        <v>0</v>
      </c>
      <c r="BI308" s="160">
        <f>IF(O308="nulová",K308,0)</f>
        <v>0</v>
      </c>
      <c r="BJ308" s="17" t="s">
        <v>86</v>
      </c>
      <c r="BK308" s="160">
        <f>ROUND(P308*H308,2)</f>
        <v>0</v>
      </c>
      <c r="BL308" s="17" t="s">
        <v>155</v>
      </c>
      <c r="BM308" s="159" t="s">
        <v>532</v>
      </c>
    </row>
    <row r="309" spans="1:65" s="2" customFormat="1">
      <c r="A309" s="32"/>
      <c r="B309" s="33"/>
      <c r="C309" s="32"/>
      <c r="D309" s="161" t="s">
        <v>141</v>
      </c>
      <c r="E309" s="32"/>
      <c r="F309" s="162" t="s">
        <v>533</v>
      </c>
      <c r="G309" s="32"/>
      <c r="H309" s="32"/>
      <c r="I309" s="163"/>
      <c r="J309" s="163"/>
      <c r="K309" s="32"/>
      <c r="L309" s="32"/>
      <c r="M309" s="33"/>
      <c r="N309" s="164"/>
      <c r="O309" s="165"/>
      <c r="P309" s="58"/>
      <c r="Q309" s="58"/>
      <c r="R309" s="58"/>
      <c r="S309" s="58"/>
      <c r="T309" s="58"/>
      <c r="U309" s="58"/>
      <c r="V309" s="58"/>
      <c r="W309" s="58"/>
      <c r="X309" s="59"/>
      <c r="Y309" s="32"/>
      <c r="Z309" s="32"/>
      <c r="AA309" s="32"/>
      <c r="AB309" s="32"/>
      <c r="AC309" s="32"/>
      <c r="AD309" s="32"/>
      <c r="AE309" s="32"/>
      <c r="AT309" s="17" t="s">
        <v>141</v>
      </c>
      <c r="AU309" s="17" t="s">
        <v>88</v>
      </c>
    </row>
    <row r="310" spans="1:65" s="13" customFormat="1">
      <c r="B310" s="166"/>
      <c r="D310" s="161" t="s">
        <v>142</v>
      </c>
      <c r="E310" s="167" t="s">
        <v>1</v>
      </c>
      <c r="F310" s="168" t="s">
        <v>534</v>
      </c>
      <c r="H310" s="167" t="s">
        <v>1</v>
      </c>
      <c r="I310" s="169"/>
      <c r="J310" s="169"/>
      <c r="M310" s="166"/>
      <c r="N310" s="170"/>
      <c r="O310" s="171"/>
      <c r="P310" s="171"/>
      <c r="Q310" s="171"/>
      <c r="R310" s="171"/>
      <c r="S310" s="171"/>
      <c r="T310" s="171"/>
      <c r="U310" s="171"/>
      <c r="V310" s="171"/>
      <c r="W310" s="171"/>
      <c r="X310" s="172"/>
      <c r="AT310" s="167" t="s">
        <v>142</v>
      </c>
      <c r="AU310" s="167" t="s">
        <v>88</v>
      </c>
      <c r="AV310" s="13" t="s">
        <v>86</v>
      </c>
      <c r="AW310" s="13" t="s">
        <v>4</v>
      </c>
      <c r="AX310" s="13" t="s">
        <v>78</v>
      </c>
      <c r="AY310" s="167" t="s">
        <v>131</v>
      </c>
    </row>
    <row r="311" spans="1:65" s="14" customFormat="1">
      <c r="B311" s="173"/>
      <c r="D311" s="161" t="s">
        <v>142</v>
      </c>
      <c r="E311" s="174" t="s">
        <v>1</v>
      </c>
      <c r="F311" s="175" t="s">
        <v>535</v>
      </c>
      <c r="H311" s="176">
        <v>14.65</v>
      </c>
      <c r="I311" s="177"/>
      <c r="J311" s="177"/>
      <c r="M311" s="173"/>
      <c r="N311" s="178"/>
      <c r="O311" s="179"/>
      <c r="P311" s="179"/>
      <c r="Q311" s="179"/>
      <c r="R311" s="179"/>
      <c r="S311" s="179"/>
      <c r="T311" s="179"/>
      <c r="U311" s="179"/>
      <c r="V311" s="179"/>
      <c r="W311" s="179"/>
      <c r="X311" s="180"/>
      <c r="AT311" s="174" t="s">
        <v>142</v>
      </c>
      <c r="AU311" s="174" t="s">
        <v>88</v>
      </c>
      <c r="AV311" s="14" t="s">
        <v>88</v>
      </c>
      <c r="AW311" s="14" t="s">
        <v>4</v>
      </c>
      <c r="AX311" s="14" t="s">
        <v>86</v>
      </c>
      <c r="AY311" s="174" t="s">
        <v>131</v>
      </c>
    </row>
    <row r="312" spans="1:65" s="2" customFormat="1" ht="24.2" customHeight="1">
      <c r="A312" s="32"/>
      <c r="B312" s="146"/>
      <c r="C312" s="147" t="s">
        <v>536</v>
      </c>
      <c r="D312" s="147" t="s">
        <v>134</v>
      </c>
      <c r="E312" s="148" t="s">
        <v>537</v>
      </c>
      <c r="F312" s="149" t="s">
        <v>538</v>
      </c>
      <c r="G312" s="150" t="s">
        <v>319</v>
      </c>
      <c r="H312" s="151">
        <v>0.81899999999999995</v>
      </c>
      <c r="I312" s="152"/>
      <c r="J312" s="152"/>
      <c r="K312" s="153">
        <f>ROUND(P312*H312,2)</f>
        <v>0</v>
      </c>
      <c r="L312" s="149" t="s">
        <v>138</v>
      </c>
      <c r="M312" s="33"/>
      <c r="N312" s="154" t="s">
        <v>1</v>
      </c>
      <c r="O312" s="155" t="s">
        <v>41</v>
      </c>
      <c r="P312" s="156">
        <f>I312+J312</f>
        <v>0</v>
      </c>
      <c r="Q312" s="156">
        <f>ROUND(I312*H312,2)</f>
        <v>0</v>
      </c>
      <c r="R312" s="156">
        <f>ROUND(J312*H312,2)</f>
        <v>0</v>
      </c>
      <c r="S312" s="58"/>
      <c r="T312" s="157">
        <f>S312*H312</f>
        <v>0</v>
      </c>
      <c r="U312" s="157">
        <v>1.8907700000000001</v>
      </c>
      <c r="V312" s="157">
        <f>U312*H312</f>
        <v>1.54854063</v>
      </c>
      <c r="W312" s="157">
        <v>0</v>
      </c>
      <c r="X312" s="158">
        <f>W312*H312</f>
        <v>0</v>
      </c>
      <c r="Y312" s="32"/>
      <c r="Z312" s="32"/>
      <c r="AA312" s="32"/>
      <c r="AB312" s="32"/>
      <c r="AC312" s="32"/>
      <c r="AD312" s="32"/>
      <c r="AE312" s="32"/>
      <c r="AR312" s="159" t="s">
        <v>155</v>
      </c>
      <c r="AT312" s="159" t="s">
        <v>134</v>
      </c>
      <c r="AU312" s="159" t="s">
        <v>88</v>
      </c>
      <c r="AY312" s="17" t="s">
        <v>131</v>
      </c>
      <c r="BE312" s="160">
        <f>IF(O312="základní",K312,0)</f>
        <v>0</v>
      </c>
      <c r="BF312" s="160">
        <f>IF(O312="snížená",K312,0)</f>
        <v>0</v>
      </c>
      <c r="BG312" s="160">
        <f>IF(O312="zákl. přenesená",K312,0)</f>
        <v>0</v>
      </c>
      <c r="BH312" s="160">
        <f>IF(O312="sníž. přenesená",K312,0)</f>
        <v>0</v>
      </c>
      <c r="BI312" s="160">
        <f>IF(O312="nulová",K312,0)</f>
        <v>0</v>
      </c>
      <c r="BJ312" s="17" t="s">
        <v>86</v>
      </c>
      <c r="BK312" s="160">
        <f>ROUND(P312*H312,2)</f>
        <v>0</v>
      </c>
      <c r="BL312" s="17" t="s">
        <v>155</v>
      </c>
      <c r="BM312" s="159" t="s">
        <v>539</v>
      </c>
    </row>
    <row r="313" spans="1:65" s="2" customFormat="1">
      <c r="A313" s="32"/>
      <c r="B313" s="33"/>
      <c r="C313" s="32"/>
      <c r="D313" s="161" t="s">
        <v>141</v>
      </c>
      <c r="E313" s="32"/>
      <c r="F313" s="162" t="s">
        <v>540</v>
      </c>
      <c r="G313" s="32"/>
      <c r="H313" s="32"/>
      <c r="I313" s="163"/>
      <c r="J313" s="163"/>
      <c r="K313" s="32"/>
      <c r="L313" s="32"/>
      <c r="M313" s="33"/>
      <c r="N313" s="164"/>
      <c r="O313" s="165"/>
      <c r="P313" s="58"/>
      <c r="Q313" s="58"/>
      <c r="R313" s="58"/>
      <c r="S313" s="58"/>
      <c r="T313" s="58"/>
      <c r="U313" s="58"/>
      <c r="V313" s="58"/>
      <c r="W313" s="58"/>
      <c r="X313" s="59"/>
      <c r="Y313" s="32"/>
      <c r="Z313" s="32"/>
      <c r="AA313" s="32"/>
      <c r="AB313" s="32"/>
      <c r="AC313" s="32"/>
      <c r="AD313" s="32"/>
      <c r="AE313" s="32"/>
      <c r="AT313" s="17" t="s">
        <v>141</v>
      </c>
      <c r="AU313" s="17" t="s">
        <v>88</v>
      </c>
    </row>
    <row r="314" spans="1:65" s="13" customFormat="1">
      <c r="B314" s="166"/>
      <c r="D314" s="161" t="s">
        <v>142</v>
      </c>
      <c r="E314" s="167" t="s">
        <v>1</v>
      </c>
      <c r="F314" s="168" t="s">
        <v>541</v>
      </c>
      <c r="H314" s="167" t="s">
        <v>1</v>
      </c>
      <c r="I314" s="169"/>
      <c r="J314" s="169"/>
      <c r="M314" s="166"/>
      <c r="N314" s="170"/>
      <c r="O314" s="171"/>
      <c r="P314" s="171"/>
      <c r="Q314" s="171"/>
      <c r="R314" s="171"/>
      <c r="S314" s="171"/>
      <c r="T314" s="171"/>
      <c r="U314" s="171"/>
      <c r="V314" s="171"/>
      <c r="W314" s="171"/>
      <c r="X314" s="172"/>
      <c r="AT314" s="167" t="s">
        <v>142</v>
      </c>
      <c r="AU314" s="167" t="s">
        <v>88</v>
      </c>
      <c r="AV314" s="13" t="s">
        <v>86</v>
      </c>
      <c r="AW314" s="13" t="s">
        <v>4</v>
      </c>
      <c r="AX314" s="13" t="s">
        <v>78</v>
      </c>
      <c r="AY314" s="167" t="s">
        <v>131</v>
      </c>
    </row>
    <row r="315" spans="1:65" s="14" customFormat="1">
      <c r="B315" s="173"/>
      <c r="D315" s="161" t="s">
        <v>142</v>
      </c>
      <c r="E315" s="174" t="s">
        <v>1</v>
      </c>
      <c r="F315" s="175" t="s">
        <v>542</v>
      </c>
      <c r="H315" s="176">
        <v>0.81899999999999995</v>
      </c>
      <c r="I315" s="177"/>
      <c r="J315" s="177"/>
      <c r="M315" s="173"/>
      <c r="N315" s="178"/>
      <c r="O315" s="179"/>
      <c r="P315" s="179"/>
      <c r="Q315" s="179"/>
      <c r="R315" s="179"/>
      <c r="S315" s="179"/>
      <c r="T315" s="179"/>
      <c r="U315" s="179"/>
      <c r="V315" s="179"/>
      <c r="W315" s="179"/>
      <c r="X315" s="180"/>
      <c r="AT315" s="174" t="s">
        <v>142</v>
      </c>
      <c r="AU315" s="174" t="s">
        <v>88</v>
      </c>
      <c r="AV315" s="14" t="s">
        <v>88</v>
      </c>
      <c r="AW315" s="14" t="s">
        <v>4</v>
      </c>
      <c r="AX315" s="14" t="s">
        <v>86</v>
      </c>
      <c r="AY315" s="174" t="s">
        <v>131</v>
      </c>
    </row>
    <row r="316" spans="1:65" s="2" customFormat="1" ht="24.2" customHeight="1">
      <c r="A316" s="32"/>
      <c r="B316" s="146"/>
      <c r="C316" s="147" t="s">
        <v>543</v>
      </c>
      <c r="D316" s="147" t="s">
        <v>134</v>
      </c>
      <c r="E316" s="148" t="s">
        <v>544</v>
      </c>
      <c r="F316" s="149" t="s">
        <v>545</v>
      </c>
      <c r="G316" s="150" t="s">
        <v>239</v>
      </c>
      <c r="H316" s="151">
        <v>2</v>
      </c>
      <c r="I316" s="152"/>
      <c r="J316" s="152"/>
      <c r="K316" s="153">
        <f>ROUND(P316*H316,2)</f>
        <v>0</v>
      </c>
      <c r="L316" s="149" t="s">
        <v>138</v>
      </c>
      <c r="M316" s="33"/>
      <c r="N316" s="154" t="s">
        <v>1</v>
      </c>
      <c r="O316" s="155" t="s">
        <v>41</v>
      </c>
      <c r="P316" s="156">
        <f>I316+J316</f>
        <v>0</v>
      </c>
      <c r="Q316" s="156">
        <f>ROUND(I316*H316,2)</f>
        <v>0</v>
      </c>
      <c r="R316" s="156">
        <f>ROUND(J316*H316,2)</f>
        <v>0</v>
      </c>
      <c r="S316" s="58"/>
      <c r="T316" s="157">
        <f>S316*H316</f>
        <v>0</v>
      </c>
      <c r="U316" s="157">
        <v>8.7419999999999998E-2</v>
      </c>
      <c r="V316" s="157">
        <f>U316*H316</f>
        <v>0.17484</v>
      </c>
      <c r="W316" s="157">
        <v>0</v>
      </c>
      <c r="X316" s="158">
        <f>W316*H316</f>
        <v>0</v>
      </c>
      <c r="Y316" s="32"/>
      <c r="Z316" s="32"/>
      <c r="AA316" s="32"/>
      <c r="AB316" s="32"/>
      <c r="AC316" s="32"/>
      <c r="AD316" s="32"/>
      <c r="AE316" s="32"/>
      <c r="AR316" s="159" t="s">
        <v>155</v>
      </c>
      <c r="AT316" s="159" t="s">
        <v>134</v>
      </c>
      <c r="AU316" s="159" t="s">
        <v>88</v>
      </c>
      <c r="AY316" s="17" t="s">
        <v>131</v>
      </c>
      <c r="BE316" s="160">
        <f>IF(O316="základní",K316,0)</f>
        <v>0</v>
      </c>
      <c r="BF316" s="160">
        <f>IF(O316="snížená",K316,0)</f>
        <v>0</v>
      </c>
      <c r="BG316" s="160">
        <f>IF(O316="zákl. přenesená",K316,0)</f>
        <v>0</v>
      </c>
      <c r="BH316" s="160">
        <f>IF(O316="sníž. přenesená",K316,0)</f>
        <v>0</v>
      </c>
      <c r="BI316" s="160">
        <f>IF(O316="nulová",K316,0)</f>
        <v>0</v>
      </c>
      <c r="BJ316" s="17" t="s">
        <v>86</v>
      </c>
      <c r="BK316" s="160">
        <f>ROUND(P316*H316,2)</f>
        <v>0</v>
      </c>
      <c r="BL316" s="17" t="s">
        <v>155</v>
      </c>
      <c r="BM316" s="159" t="s">
        <v>546</v>
      </c>
    </row>
    <row r="317" spans="1:65" s="2" customFormat="1">
      <c r="A317" s="32"/>
      <c r="B317" s="33"/>
      <c r="C317" s="32"/>
      <c r="D317" s="161" t="s">
        <v>141</v>
      </c>
      <c r="E317" s="32"/>
      <c r="F317" s="162" t="s">
        <v>547</v>
      </c>
      <c r="G317" s="32"/>
      <c r="H317" s="32"/>
      <c r="I317" s="163"/>
      <c r="J317" s="163"/>
      <c r="K317" s="32"/>
      <c r="L317" s="32"/>
      <c r="M317" s="33"/>
      <c r="N317" s="164"/>
      <c r="O317" s="165"/>
      <c r="P317" s="58"/>
      <c r="Q317" s="58"/>
      <c r="R317" s="58"/>
      <c r="S317" s="58"/>
      <c r="T317" s="58"/>
      <c r="U317" s="58"/>
      <c r="V317" s="58"/>
      <c r="W317" s="58"/>
      <c r="X317" s="59"/>
      <c r="Y317" s="32"/>
      <c r="Z317" s="32"/>
      <c r="AA317" s="32"/>
      <c r="AB317" s="32"/>
      <c r="AC317" s="32"/>
      <c r="AD317" s="32"/>
      <c r="AE317" s="32"/>
      <c r="AT317" s="17" t="s">
        <v>141</v>
      </c>
      <c r="AU317" s="17" t="s">
        <v>88</v>
      </c>
    </row>
    <row r="318" spans="1:65" s="13" customFormat="1">
      <c r="B318" s="166"/>
      <c r="D318" s="161" t="s">
        <v>142</v>
      </c>
      <c r="E318" s="167" t="s">
        <v>1</v>
      </c>
      <c r="F318" s="168" t="s">
        <v>548</v>
      </c>
      <c r="H318" s="167" t="s">
        <v>1</v>
      </c>
      <c r="I318" s="169"/>
      <c r="J318" s="169"/>
      <c r="M318" s="166"/>
      <c r="N318" s="170"/>
      <c r="O318" s="171"/>
      <c r="P318" s="171"/>
      <c r="Q318" s="171"/>
      <c r="R318" s="171"/>
      <c r="S318" s="171"/>
      <c r="T318" s="171"/>
      <c r="U318" s="171"/>
      <c r="V318" s="171"/>
      <c r="W318" s="171"/>
      <c r="X318" s="172"/>
      <c r="AT318" s="167" t="s">
        <v>142</v>
      </c>
      <c r="AU318" s="167" t="s">
        <v>88</v>
      </c>
      <c r="AV318" s="13" t="s">
        <v>86</v>
      </c>
      <c r="AW318" s="13" t="s">
        <v>4</v>
      </c>
      <c r="AX318" s="13" t="s">
        <v>78</v>
      </c>
      <c r="AY318" s="167" t="s">
        <v>131</v>
      </c>
    </row>
    <row r="319" spans="1:65" s="14" customFormat="1">
      <c r="B319" s="173"/>
      <c r="D319" s="161" t="s">
        <v>142</v>
      </c>
      <c r="E319" s="174" t="s">
        <v>1</v>
      </c>
      <c r="F319" s="175" t="s">
        <v>549</v>
      </c>
      <c r="H319" s="176">
        <v>2</v>
      </c>
      <c r="I319" s="177"/>
      <c r="J319" s="177"/>
      <c r="M319" s="173"/>
      <c r="N319" s="178"/>
      <c r="O319" s="179"/>
      <c r="P319" s="179"/>
      <c r="Q319" s="179"/>
      <c r="R319" s="179"/>
      <c r="S319" s="179"/>
      <c r="T319" s="179"/>
      <c r="U319" s="179"/>
      <c r="V319" s="179"/>
      <c r="W319" s="179"/>
      <c r="X319" s="180"/>
      <c r="AT319" s="174" t="s">
        <v>142</v>
      </c>
      <c r="AU319" s="174" t="s">
        <v>88</v>
      </c>
      <c r="AV319" s="14" t="s">
        <v>88</v>
      </c>
      <c r="AW319" s="14" t="s">
        <v>4</v>
      </c>
      <c r="AX319" s="14" t="s">
        <v>86</v>
      </c>
      <c r="AY319" s="174" t="s">
        <v>131</v>
      </c>
    </row>
    <row r="320" spans="1:65" s="2" customFormat="1" ht="24.2" customHeight="1">
      <c r="A320" s="32"/>
      <c r="B320" s="146"/>
      <c r="C320" s="192" t="s">
        <v>550</v>
      </c>
      <c r="D320" s="192" t="s">
        <v>391</v>
      </c>
      <c r="E320" s="193" t="s">
        <v>551</v>
      </c>
      <c r="F320" s="194" t="s">
        <v>552</v>
      </c>
      <c r="G320" s="195" t="s">
        <v>239</v>
      </c>
      <c r="H320" s="196">
        <v>2</v>
      </c>
      <c r="I320" s="197"/>
      <c r="J320" s="198"/>
      <c r="K320" s="199">
        <f>ROUND(P320*H320,2)</f>
        <v>0</v>
      </c>
      <c r="L320" s="194" t="s">
        <v>138</v>
      </c>
      <c r="M320" s="200"/>
      <c r="N320" s="201" t="s">
        <v>1</v>
      </c>
      <c r="O320" s="155" t="s">
        <v>41</v>
      </c>
      <c r="P320" s="156">
        <f>I320+J320</f>
        <v>0</v>
      </c>
      <c r="Q320" s="156">
        <f>ROUND(I320*H320,2)</f>
        <v>0</v>
      </c>
      <c r="R320" s="156">
        <f>ROUND(J320*H320,2)</f>
        <v>0</v>
      </c>
      <c r="S320" s="58"/>
      <c r="T320" s="157">
        <f>S320*H320</f>
        <v>0</v>
      </c>
      <c r="U320" s="157">
        <v>2.7E-2</v>
      </c>
      <c r="V320" s="157">
        <f>U320*H320</f>
        <v>5.3999999999999999E-2</v>
      </c>
      <c r="W320" s="157">
        <v>0</v>
      </c>
      <c r="X320" s="158">
        <f>W320*H320</f>
        <v>0</v>
      </c>
      <c r="Y320" s="32"/>
      <c r="Z320" s="32"/>
      <c r="AA320" s="32"/>
      <c r="AB320" s="32"/>
      <c r="AC320" s="32"/>
      <c r="AD320" s="32"/>
      <c r="AE320" s="32"/>
      <c r="AR320" s="159" t="s">
        <v>180</v>
      </c>
      <c r="AT320" s="159" t="s">
        <v>391</v>
      </c>
      <c r="AU320" s="159" t="s">
        <v>88</v>
      </c>
      <c r="AY320" s="17" t="s">
        <v>131</v>
      </c>
      <c r="BE320" s="160">
        <f>IF(O320="základní",K320,0)</f>
        <v>0</v>
      </c>
      <c r="BF320" s="160">
        <f>IF(O320="snížená",K320,0)</f>
        <v>0</v>
      </c>
      <c r="BG320" s="160">
        <f>IF(O320="zákl. přenesená",K320,0)</f>
        <v>0</v>
      </c>
      <c r="BH320" s="160">
        <f>IF(O320="sníž. přenesená",K320,0)</f>
        <v>0</v>
      </c>
      <c r="BI320" s="160">
        <f>IF(O320="nulová",K320,0)</f>
        <v>0</v>
      </c>
      <c r="BJ320" s="17" t="s">
        <v>86</v>
      </c>
      <c r="BK320" s="160">
        <f>ROUND(P320*H320,2)</f>
        <v>0</v>
      </c>
      <c r="BL320" s="17" t="s">
        <v>155</v>
      </c>
      <c r="BM320" s="159" t="s">
        <v>553</v>
      </c>
    </row>
    <row r="321" spans="1:65" s="2" customFormat="1">
      <c r="A321" s="32"/>
      <c r="B321" s="33"/>
      <c r="C321" s="32"/>
      <c r="D321" s="161" t="s">
        <v>141</v>
      </c>
      <c r="E321" s="32"/>
      <c r="F321" s="162" t="s">
        <v>552</v>
      </c>
      <c r="G321" s="32"/>
      <c r="H321" s="32"/>
      <c r="I321" s="163"/>
      <c r="J321" s="163"/>
      <c r="K321" s="32"/>
      <c r="L321" s="32"/>
      <c r="M321" s="33"/>
      <c r="N321" s="164"/>
      <c r="O321" s="165"/>
      <c r="P321" s="58"/>
      <c r="Q321" s="58"/>
      <c r="R321" s="58"/>
      <c r="S321" s="58"/>
      <c r="T321" s="58"/>
      <c r="U321" s="58"/>
      <c r="V321" s="58"/>
      <c r="W321" s="58"/>
      <c r="X321" s="59"/>
      <c r="Y321" s="32"/>
      <c r="Z321" s="32"/>
      <c r="AA321" s="32"/>
      <c r="AB321" s="32"/>
      <c r="AC321" s="32"/>
      <c r="AD321" s="32"/>
      <c r="AE321" s="32"/>
      <c r="AT321" s="17" t="s">
        <v>141</v>
      </c>
      <c r="AU321" s="17" t="s">
        <v>88</v>
      </c>
    </row>
    <row r="322" spans="1:65" s="14" customFormat="1">
      <c r="B322" s="173"/>
      <c r="D322" s="161" t="s">
        <v>142</v>
      </c>
      <c r="E322" s="174" t="s">
        <v>1</v>
      </c>
      <c r="F322" s="175" t="s">
        <v>554</v>
      </c>
      <c r="H322" s="176">
        <v>2</v>
      </c>
      <c r="I322" s="177"/>
      <c r="J322" s="177"/>
      <c r="M322" s="173"/>
      <c r="N322" s="178"/>
      <c r="O322" s="179"/>
      <c r="P322" s="179"/>
      <c r="Q322" s="179"/>
      <c r="R322" s="179"/>
      <c r="S322" s="179"/>
      <c r="T322" s="179"/>
      <c r="U322" s="179"/>
      <c r="V322" s="179"/>
      <c r="W322" s="179"/>
      <c r="X322" s="180"/>
      <c r="AT322" s="174" t="s">
        <v>142</v>
      </c>
      <c r="AU322" s="174" t="s">
        <v>88</v>
      </c>
      <c r="AV322" s="14" t="s">
        <v>88</v>
      </c>
      <c r="AW322" s="14" t="s">
        <v>4</v>
      </c>
      <c r="AX322" s="14" t="s">
        <v>86</v>
      </c>
      <c r="AY322" s="174" t="s">
        <v>131</v>
      </c>
    </row>
    <row r="323" spans="1:65" s="12" customFormat="1" ht="22.9" customHeight="1">
      <c r="B323" s="132"/>
      <c r="D323" s="133" t="s">
        <v>77</v>
      </c>
      <c r="E323" s="144" t="s">
        <v>130</v>
      </c>
      <c r="F323" s="144" t="s">
        <v>555</v>
      </c>
      <c r="I323" s="135"/>
      <c r="J323" s="135"/>
      <c r="K323" s="145">
        <f>BK323</f>
        <v>0</v>
      </c>
      <c r="M323" s="132"/>
      <c r="N323" s="137"/>
      <c r="O323" s="138"/>
      <c r="P323" s="138"/>
      <c r="Q323" s="139">
        <f>SUM(Q324:Q421)</f>
        <v>0</v>
      </c>
      <c r="R323" s="139">
        <f>SUM(R324:R421)</f>
        <v>0</v>
      </c>
      <c r="S323" s="138"/>
      <c r="T323" s="140">
        <f>SUM(T324:T421)</f>
        <v>0</v>
      </c>
      <c r="U323" s="138"/>
      <c r="V323" s="140">
        <f>SUM(V324:V421)</f>
        <v>77.810568599999996</v>
      </c>
      <c r="W323" s="138"/>
      <c r="X323" s="141">
        <f>SUM(X324:X421)</f>
        <v>0</v>
      </c>
      <c r="AR323" s="133" t="s">
        <v>86</v>
      </c>
      <c r="AT323" s="142" t="s">
        <v>77</v>
      </c>
      <c r="AU323" s="142" t="s">
        <v>86</v>
      </c>
      <c r="AY323" s="133" t="s">
        <v>131</v>
      </c>
      <c r="BK323" s="143">
        <f>SUM(BK324:BK421)</f>
        <v>0</v>
      </c>
    </row>
    <row r="324" spans="1:65" s="2" customFormat="1" ht="24.2" customHeight="1">
      <c r="A324" s="32"/>
      <c r="B324" s="146"/>
      <c r="C324" s="147" t="s">
        <v>556</v>
      </c>
      <c r="D324" s="147" t="s">
        <v>134</v>
      </c>
      <c r="E324" s="148" t="s">
        <v>557</v>
      </c>
      <c r="F324" s="149" t="s">
        <v>558</v>
      </c>
      <c r="G324" s="150" t="s">
        <v>255</v>
      </c>
      <c r="H324" s="151">
        <v>78</v>
      </c>
      <c r="I324" s="152"/>
      <c r="J324" s="152"/>
      <c r="K324" s="153">
        <f>ROUND(P324*H324,2)</f>
        <v>0</v>
      </c>
      <c r="L324" s="149" t="s">
        <v>138</v>
      </c>
      <c r="M324" s="33"/>
      <c r="N324" s="154" t="s">
        <v>1</v>
      </c>
      <c r="O324" s="155" t="s">
        <v>41</v>
      </c>
      <c r="P324" s="156">
        <f>I324+J324</f>
        <v>0</v>
      </c>
      <c r="Q324" s="156">
        <f>ROUND(I324*H324,2)</f>
        <v>0</v>
      </c>
      <c r="R324" s="156">
        <f>ROUND(J324*H324,2)</f>
        <v>0</v>
      </c>
      <c r="S324" s="58"/>
      <c r="T324" s="157">
        <f>S324*H324</f>
        <v>0</v>
      </c>
      <c r="U324" s="157">
        <v>0</v>
      </c>
      <c r="V324" s="157">
        <f>U324*H324</f>
        <v>0</v>
      </c>
      <c r="W324" s="157">
        <v>0</v>
      </c>
      <c r="X324" s="158">
        <f>W324*H324</f>
        <v>0</v>
      </c>
      <c r="Y324" s="32"/>
      <c r="Z324" s="32"/>
      <c r="AA324" s="32"/>
      <c r="AB324" s="32"/>
      <c r="AC324" s="32"/>
      <c r="AD324" s="32"/>
      <c r="AE324" s="32"/>
      <c r="AR324" s="159" t="s">
        <v>155</v>
      </c>
      <c r="AT324" s="159" t="s">
        <v>134</v>
      </c>
      <c r="AU324" s="159" t="s">
        <v>88</v>
      </c>
      <c r="AY324" s="17" t="s">
        <v>131</v>
      </c>
      <c r="BE324" s="160">
        <f>IF(O324="základní",K324,0)</f>
        <v>0</v>
      </c>
      <c r="BF324" s="160">
        <f>IF(O324="snížená",K324,0)</f>
        <v>0</v>
      </c>
      <c r="BG324" s="160">
        <f>IF(O324="zákl. přenesená",K324,0)</f>
        <v>0</v>
      </c>
      <c r="BH324" s="160">
        <f>IF(O324="sníž. přenesená",K324,0)</f>
        <v>0</v>
      </c>
      <c r="BI324" s="160">
        <f>IF(O324="nulová",K324,0)</f>
        <v>0</v>
      </c>
      <c r="BJ324" s="17" t="s">
        <v>86</v>
      </c>
      <c r="BK324" s="160">
        <f>ROUND(P324*H324,2)</f>
        <v>0</v>
      </c>
      <c r="BL324" s="17" t="s">
        <v>155</v>
      </c>
      <c r="BM324" s="159" t="s">
        <v>559</v>
      </c>
    </row>
    <row r="325" spans="1:65" s="2" customFormat="1">
      <c r="A325" s="32"/>
      <c r="B325" s="33"/>
      <c r="C325" s="32"/>
      <c r="D325" s="161" t="s">
        <v>141</v>
      </c>
      <c r="E325" s="32"/>
      <c r="F325" s="162" t="s">
        <v>560</v>
      </c>
      <c r="G325" s="32"/>
      <c r="H325" s="32"/>
      <c r="I325" s="163"/>
      <c r="J325" s="163"/>
      <c r="K325" s="32"/>
      <c r="L325" s="32"/>
      <c r="M325" s="33"/>
      <c r="N325" s="164"/>
      <c r="O325" s="165"/>
      <c r="P325" s="58"/>
      <c r="Q325" s="58"/>
      <c r="R325" s="58"/>
      <c r="S325" s="58"/>
      <c r="T325" s="58"/>
      <c r="U325" s="58"/>
      <c r="V325" s="58"/>
      <c r="W325" s="58"/>
      <c r="X325" s="59"/>
      <c r="Y325" s="32"/>
      <c r="Z325" s="32"/>
      <c r="AA325" s="32"/>
      <c r="AB325" s="32"/>
      <c r="AC325" s="32"/>
      <c r="AD325" s="32"/>
      <c r="AE325" s="32"/>
      <c r="AT325" s="17" t="s">
        <v>141</v>
      </c>
      <c r="AU325" s="17" t="s">
        <v>88</v>
      </c>
    </row>
    <row r="326" spans="1:65" s="13" customFormat="1">
      <c r="B326" s="166"/>
      <c r="D326" s="161" t="s">
        <v>142</v>
      </c>
      <c r="E326" s="167" t="s">
        <v>1</v>
      </c>
      <c r="F326" s="168" t="s">
        <v>561</v>
      </c>
      <c r="H326" s="167" t="s">
        <v>1</v>
      </c>
      <c r="I326" s="169"/>
      <c r="J326" s="169"/>
      <c r="M326" s="166"/>
      <c r="N326" s="170"/>
      <c r="O326" s="171"/>
      <c r="P326" s="171"/>
      <c r="Q326" s="171"/>
      <c r="R326" s="171"/>
      <c r="S326" s="171"/>
      <c r="T326" s="171"/>
      <c r="U326" s="171"/>
      <c r="V326" s="171"/>
      <c r="W326" s="171"/>
      <c r="X326" s="172"/>
      <c r="AT326" s="167" t="s">
        <v>142</v>
      </c>
      <c r="AU326" s="167" t="s">
        <v>88</v>
      </c>
      <c r="AV326" s="13" t="s">
        <v>86</v>
      </c>
      <c r="AW326" s="13" t="s">
        <v>4</v>
      </c>
      <c r="AX326" s="13" t="s">
        <v>78</v>
      </c>
      <c r="AY326" s="167" t="s">
        <v>131</v>
      </c>
    </row>
    <row r="327" spans="1:65" s="14" customFormat="1">
      <c r="B327" s="173"/>
      <c r="D327" s="161" t="s">
        <v>142</v>
      </c>
      <c r="E327" s="174" t="s">
        <v>1</v>
      </c>
      <c r="F327" s="175" t="s">
        <v>562</v>
      </c>
      <c r="H327" s="176">
        <v>78</v>
      </c>
      <c r="I327" s="177"/>
      <c r="J327" s="177"/>
      <c r="M327" s="173"/>
      <c r="N327" s="178"/>
      <c r="O327" s="179"/>
      <c r="P327" s="179"/>
      <c r="Q327" s="179"/>
      <c r="R327" s="179"/>
      <c r="S327" s="179"/>
      <c r="T327" s="179"/>
      <c r="U327" s="179"/>
      <c r="V327" s="179"/>
      <c r="W327" s="179"/>
      <c r="X327" s="180"/>
      <c r="AT327" s="174" t="s">
        <v>142</v>
      </c>
      <c r="AU327" s="174" t="s">
        <v>88</v>
      </c>
      <c r="AV327" s="14" t="s">
        <v>88</v>
      </c>
      <c r="AW327" s="14" t="s">
        <v>4</v>
      </c>
      <c r="AX327" s="14" t="s">
        <v>86</v>
      </c>
      <c r="AY327" s="174" t="s">
        <v>131</v>
      </c>
    </row>
    <row r="328" spans="1:65" s="2" customFormat="1" ht="24.2" customHeight="1">
      <c r="A328" s="32"/>
      <c r="B328" s="146"/>
      <c r="C328" s="147" t="s">
        <v>563</v>
      </c>
      <c r="D328" s="147" t="s">
        <v>134</v>
      </c>
      <c r="E328" s="148" t="s">
        <v>564</v>
      </c>
      <c r="F328" s="149" t="s">
        <v>565</v>
      </c>
      <c r="G328" s="150" t="s">
        <v>255</v>
      </c>
      <c r="H328" s="151">
        <v>91.8</v>
      </c>
      <c r="I328" s="152"/>
      <c r="J328" s="152"/>
      <c r="K328" s="153">
        <f>ROUND(P328*H328,2)</f>
        <v>0</v>
      </c>
      <c r="L328" s="149" t="s">
        <v>138</v>
      </c>
      <c r="M328" s="33"/>
      <c r="N328" s="154" t="s">
        <v>1</v>
      </c>
      <c r="O328" s="155" t="s">
        <v>41</v>
      </c>
      <c r="P328" s="156">
        <f>I328+J328</f>
        <v>0</v>
      </c>
      <c r="Q328" s="156">
        <f>ROUND(I328*H328,2)</f>
        <v>0</v>
      </c>
      <c r="R328" s="156">
        <f>ROUND(J328*H328,2)</f>
        <v>0</v>
      </c>
      <c r="S328" s="58"/>
      <c r="T328" s="157">
        <f>S328*H328</f>
        <v>0</v>
      </c>
      <c r="U328" s="157">
        <v>0</v>
      </c>
      <c r="V328" s="157">
        <f>U328*H328</f>
        <v>0</v>
      </c>
      <c r="W328" s="157">
        <v>0</v>
      </c>
      <c r="X328" s="158">
        <f>W328*H328</f>
        <v>0</v>
      </c>
      <c r="Y328" s="32"/>
      <c r="Z328" s="32"/>
      <c r="AA328" s="32"/>
      <c r="AB328" s="32"/>
      <c r="AC328" s="32"/>
      <c r="AD328" s="32"/>
      <c r="AE328" s="32"/>
      <c r="AR328" s="159" t="s">
        <v>155</v>
      </c>
      <c r="AT328" s="159" t="s">
        <v>134</v>
      </c>
      <c r="AU328" s="159" t="s">
        <v>88</v>
      </c>
      <c r="AY328" s="17" t="s">
        <v>131</v>
      </c>
      <c r="BE328" s="160">
        <f>IF(O328="základní",K328,0)</f>
        <v>0</v>
      </c>
      <c r="BF328" s="160">
        <f>IF(O328="snížená",K328,0)</f>
        <v>0</v>
      </c>
      <c r="BG328" s="160">
        <f>IF(O328="zákl. přenesená",K328,0)</f>
        <v>0</v>
      </c>
      <c r="BH328" s="160">
        <f>IF(O328="sníž. přenesená",K328,0)</f>
        <v>0</v>
      </c>
      <c r="BI328" s="160">
        <f>IF(O328="nulová",K328,0)</f>
        <v>0</v>
      </c>
      <c r="BJ328" s="17" t="s">
        <v>86</v>
      </c>
      <c r="BK328" s="160">
        <f>ROUND(P328*H328,2)</f>
        <v>0</v>
      </c>
      <c r="BL328" s="17" t="s">
        <v>155</v>
      </c>
      <c r="BM328" s="159" t="s">
        <v>566</v>
      </c>
    </row>
    <row r="329" spans="1:65" s="2" customFormat="1">
      <c r="A329" s="32"/>
      <c r="B329" s="33"/>
      <c r="C329" s="32"/>
      <c r="D329" s="161" t="s">
        <v>141</v>
      </c>
      <c r="E329" s="32"/>
      <c r="F329" s="162" t="s">
        <v>567</v>
      </c>
      <c r="G329" s="32"/>
      <c r="H329" s="32"/>
      <c r="I329" s="163"/>
      <c r="J329" s="163"/>
      <c r="K329" s="32"/>
      <c r="L329" s="32"/>
      <c r="M329" s="33"/>
      <c r="N329" s="164"/>
      <c r="O329" s="165"/>
      <c r="P329" s="58"/>
      <c r="Q329" s="58"/>
      <c r="R329" s="58"/>
      <c r="S329" s="58"/>
      <c r="T329" s="58"/>
      <c r="U329" s="58"/>
      <c r="V329" s="58"/>
      <c r="W329" s="58"/>
      <c r="X329" s="59"/>
      <c r="Y329" s="32"/>
      <c r="Z329" s="32"/>
      <c r="AA329" s="32"/>
      <c r="AB329" s="32"/>
      <c r="AC329" s="32"/>
      <c r="AD329" s="32"/>
      <c r="AE329" s="32"/>
      <c r="AT329" s="17" t="s">
        <v>141</v>
      </c>
      <c r="AU329" s="17" t="s">
        <v>88</v>
      </c>
    </row>
    <row r="330" spans="1:65" s="13" customFormat="1">
      <c r="B330" s="166"/>
      <c r="D330" s="161" t="s">
        <v>142</v>
      </c>
      <c r="E330" s="167" t="s">
        <v>1</v>
      </c>
      <c r="F330" s="168" t="s">
        <v>568</v>
      </c>
      <c r="H330" s="167" t="s">
        <v>1</v>
      </c>
      <c r="I330" s="169"/>
      <c r="J330" s="169"/>
      <c r="M330" s="166"/>
      <c r="N330" s="170"/>
      <c r="O330" s="171"/>
      <c r="P330" s="171"/>
      <c r="Q330" s="171"/>
      <c r="R330" s="171"/>
      <c r="S330" s="171"/>
      <c r="T330" s="171"/>
      <c r="U330" s="171"/>
      <c r="V330" s="171"/>
      <c r="W330" s="171"/>
      <c r="X330" s="172"/>
      <c r="AT330" s="167" t="s">
        <v>142</v>
      </c>
      <c r="AU330" s="167" t="s">
        <v>88</v>
      </c>
      <c r="AV330" s="13" t="s">
        <v>86</v>
      </c>
      <c r="AW330" s="13" t="s">
        <v>4</v>
      </c>
      <c r="AX330" s="13" t="s">
        <v>78</v>
      </c>
      <c r="AY330" s="167" t="s">
        <v>131</v>
      </c>
    </row>
    <row r="331" spans="1:65" s="14" customFormat="1">
      <c r="B331" s="173"/>
      <c r="D331" s="161" t="s">
        <v>142</v>
      </c>
      <c r="E331" s="174" t="s">
        <v>1</v>
      </c>
      <c r="F331" s="175" t="s">
        <v>569</v>
      </c>
      <c r="H331" s="176">
        <v>91.8</v>
      </c>
      <c r="I331" s="177"/>
      <c r="J331" s="177"/>
      <c r="M331" s="173"/>
      <c r="N331" s="178"/>
      <c r="O331" s="179"/>
      <c r="P331" s="179"/>
      <c r="Q331" s="179"/>
      <c r="R331" s="179"/>
      <c r="S331" s="179"/>
      <c r="T331" s="179"/>
      <c r="U331" s="179"/>
      <c r="V331" s="179"/>
      <c r="W331" s="179"/>
      <c r="X331" s="180"/>
      <c r="AT331" s="174" t="s">
        <v>142</v>
      </c>
      <c r="AU331" s="174" t="s">
        <v>88</v>
      </c>
      <c r="AV331" s="14" t="s">
        <v>88</v>
      </c>
      <c r="AW331" s="14" t="s">
        <v>4</v>
      </c>
      <c r="AX331" s="14" t="s">
        <v>86</v>
      </c>
      <c r="AY331" s="174" t="s">
        <v>131</v>
      </c>
    </row>
    <row r="332" spans="1:65" s="2" customFormat="1" ht="24.2" customHeight="1">
      <c r="A332" s="32"/>
      <c r="B332" s="146"/>
      <c r="C332" s="147" t="s">
        <v>570</v>
      </c>
      <c r="D332" s="147" t="s">
        <v>134</v>
      </c>
      <c r="E332" s="148" t="s">
        <v>571</v>
      </c>
      <c r="F332" s="149" t="s">
        <v>572</v>
      </c>
      <c r="G332" s="150" t="s">
        <v>255</v>
      </c>
      <c r="H332" s="151">
        <v>19.18</v>
      </c>
      <c r="I332" s="152"/>
      <c r="J332" s="152"/>
      <c r="K332" s="153">
        <f>ROUND(P332*H332,2)</f>
        <v>0</v>
      </c>
      <c r="L332" s="149" t="s">
        <v>138</v>
      </c>
      <c r="M332" s="33"/>
      <c r="N332" s="154" t="s">
        <v>1</v>
      </c>
      <c r="O332" s="155" t="s">
        <v>41</v>
      </c>
      <c r="P332" s="156">
        <f>I332+J332</f>
        <v>0</v>
      </c>
      <c r="Q332" s="156">
        <f>ROUND(I332*H332,2)</f>
        <v>0</v>
      </c>
      <c r="R332" s="156">
        <f>ROUND(J332*H332,2)</f>
        <v>0</v>
      </c>
      <c r="S332" s="58"/>
      <c r="T332" s="157">
        <f>S332*H332</f>
        <v>0</v>
      </c>
      <c r="U332" s="157">
        <v>0.34499999999999997</v>
      </c>
      <c r="V332" s="157">
        <f>U332*H332</f>
        <v>6.6170999999999998</v>
      </c>
      <c r="W332" s="157">
        <v>0</v>
      </c>
      <c r="X332" s="158">
        <f>W332*H332</f>
        <v>0</v>
      </c>
      <c r="Y332" s="32"/>
      <c r="Z332" s="32"/>
      <c r="AA332" s="32"/>
      <c r="AB332" s="32"/>
      <c r="AC332" s="32"/>
      <c r="AD332" s="32"/>
      <c r="AE332" s="32"/>
      <c r="AR332" s="159" t="s">
        <v>155</v>
      </c>
      <c r="AT332" s="159" t="s">
        <v>134</v>
      </c>
      <c r="AU332" s="159" t="s">
        <v>88</v>
      </c>
      <c r="AY332" s="17" t="s">
        <v>131</v>
      </c>
      <c r="BE332" s="160">
        <f>IF(O332="základní",K332,0)</f>
        <v>0</v>
      </c>
      <c r="BF332" s="160">
        <f>IF(O332="snížená",K332,0)</f>
        <v>0</v>
      </c>
      <c r="BG332" s="160">
        <f>IF(O332="zákl. přenesená",K332,0)</f>
        <v>0</v>
      </c>
      <c r="BH332" s="160">
        <f>IF(O332="sníž. přenesená",K332,0)</f>
        <v>0</v>
      </c>
      <c r="BI332" s="160">
        <f>IF(O332="nulová",K332,0)</f>
        <v>0</v>
      </c>
      <c r="BJ332" s="17" t="s">
        <v>86</v>
      </c>
      <c r="BK332" s="160">
        <f>ROUND(P332*H332,2)</f>
        <v>0</v>
      </c>
      <c r="BL332" s="17" t="s">
        <v>155</v>
      </c>
      <c r="BM332" s="159" t="s">
        <v>573</v>
      </c>
    </row>
    <row r="333" spans="1:65" s="2" customFormat="1">
      <c r="A333" s="32"/>
      <c r="B333" s="33"/>
      <c r="C333" s="32"/>
      <c r="D333" s="161" t="s">
        <v>141</v>
      </c>
      <c r="E333" s="32"/>
      <c r="F333" s="162" t="s">
        <v>574</v>
      </c>
      <c r="G333" s="32"/>
      <c r="H333" s="32"/>
      <c r="I333" s="163"/>
      <c r="J333" s="163"/>
      <c r="K333" s="32"/>
      <c r="L333" s="32"/>
      <c r="M333" s="33"/>
      <c r="N333" s="164"/>
      <c r="O333" s="165"/>
      <c r="P333" s="58"/>
      <c r="Q333" s="58"/>
      <c r="R333" s="58"/>
      <c r="S333" s="58"/>
      <c r="T333" s="58"/>
      <c r="U333" s="58"/>
      <c r="V333" s="58"/>
      <c r="W333" s="58"/>
      <c r="X333" s="59"/>
      <c r="Y333" s="32"/>
      <c r="Z333" s="32"/>
      <c r="AA333" s="32"/>
      <c r="AB333" s="32"/>
      <c r="AC333" s="32"/>
      <c r="AD333" s="32"/>
      <c r="AE333" s="32"/>
      <c r="AT333" s="17" t="s">
        <v>141</v>
      </c>
      <c r="AU333" s="17" t="s">
        <v>88</v>
      </c>
    </row>
    <row r="334" spans="1:65" s="13" customFormat="1">
      <c r="B334" s="166"/>
      <c r="D334" s="161" t="s">
        <v>142</v>
      </c>
      <c r="E334" s="167" t="s">
        <v>1</v>
      </c>
      <c r="F334" s="168" t="s">
        <v>575</v>
      </c>
      <c r="H334" s="167" t="s">
        <v>1</v>
      </c>
      <c r="I334" s="169"/>
      <c r="J334" s="169"/>
      <c r="M334" s="166"/>
      <c r="N334" s="170"/>
      <c r="O334" s="171"/>
      <c r="P334" s="171"/>
      <c r="Q334" s="171"/>
      <c r="R334" s="171"/>
      <c r="S334" s="171"/>
      <c r="T334" s="171"/>
      <c r="U334" s="171"/>
      <c r="V334" s="171"/>
      <c r="W334" s="171"/>
      <c r="X334" s="172"/>
      <c r="AT334" s="167" t="s">
        <v>142</v>
      </c>
      <c r="AU334" s="167" t="s">
        <v>88</v>
      </c>
      <c r="AV334" s="13" t="s">
        <v>86</v>
      </c>
      <c r="AW334" s="13" t="s">
        <v>4</v>
      </c>
      <c r="AX334" s="13" t="s">
        <v>78</v>
      </c>
      <c r="AY334" s="167" t="s">
        <v>131</v>
      </c>
    </row>
    <row r="335" spans="1:65" s="14" customFormat="1">
      <c r="B335" s="173"/>
      <c r="D335" s="161" t="s">
        <v>142</v>
      </c>
      <c r="E335" s="174" t="s">
        <v>1</v>
      </c>
      <c r="F335" s="175" t="s">
        <v>576</v>
      </c>
      <c r="H335" s="176">
        <v>2.8</v>
      </c>
      <c r="I335" s="177"/>
      <c r="J335" s="177"/>
      <c r="M335" s="173"/>
      <c r="N335" s="178"/>
      <c r="O335" s="179"/>
      <c r="P335" s="179"/>
      <c r="Q335" s="179"/>
      <c r="R335" s="179"/>
      <c r="S335" s="179"/>
      <c r="T335" s="179"/>
      <c r="U335" s="179"/>
      <c r="V335" s="179"/>
      <c r="W335" s="179"/>
      <c r="X335" s="180"/>
      <c r="AT335" s="174" t="s">
        <v>142</v>
      </c>
      <c r="AU335" s="174" t="s">
        <v>88</v>
      </c>
      <c r="AV335" s="14" t="s">
        <v>88</v>
      </c>
      <c r="AW335" s="14" t="s">
        <v>4</v>
      </c>
      <c r="AX335" s="14" t="s">
        <v>78</v>
      </c>
      <c r="AY335" s="174" t="s">
        <v>131</v>
      </c>
    </row>
    <row r="336" spans="1:65" s="14" customFormat="1">
      <c r="B336" s="173"/>
      <c r="D336" s="161" t="s">
        <v>142</v>
      </c>
      <c r="E336" s="174" t="s">
        <v>1</v>
      </c>
      <c r="F336" s="175" t="s">
        <v>577</v>
      </c>
      <c r="H336" s="176">
        <v>16.38</v>
      </c>
      <c r="I336" s="177"/>
      <c r="J336" s="177"/>
      <c r="M336" s="173"/>
      <c r="N336" s="178"/>
      <c r="O336" s="179"/>
      <c r="P336" s="179"/>
      <c r="Q336" s="179"/>
      <c r="R336" s="179"/>
      <c r="S336" s="179"/>
      <c r="T336" s="179"/>
      <c r="U336" s="179"/>
      <c r="V336" s="179"/>
      <c r="W336" s="179"/>
      <c r="X336" s="180"/>
      <c r="AT336" s="174" t="s">
        <v>142</v>
      </c>
      <c r="AU336" s="174" t="s">
        <v>88</v>
      </c>
      <c r="AV336" s="14" t="s">
        <v>88</v>
      </c>
      <c r="AW336" s="14" t="s">
        <v>4</v>
      </c>
      <c r="AX336" s="14" t="s">
        <v>78</v>
      </c>
      <c r="AY336" s="174" t="s">
        <v>131</v>
      </c>
    </row>
    <row r="337" spans="1:65" s="15" customFormat="1">
      <c r="B337" s="184"/>
      <c r="D337" s="161" t="s">
        <v>142</v>
      </c>
      <c r="E337" s="185" t="s">
        <v>1</v>
      </c>
      <c r="F337" s="186" t="s">
        <v>260</v>
      </c>
      <c r="H337" s="187">
        <v>19.18</v>
      </c>
      <c r="I337" s="188"/>
      <c r="J337" s="188"/>
      <c r="M337" s="184"/>
      <c r="N337" s="189"/>
      <c r="O337" s="190"/>
      <c r="P337" s="190"/>
      <c r="Q337" s="190"/>
      <c r="R337" s="190"/>
      <c r="S337" s="190"/>
      <c r="T337" s="190"/>
      <c r="U337" s="190"/>
      <c r="V337" s="190"/>
      <c r="W337" s="190"/>
      <c r="X337" s="191"/>
      <c r="AT337" s="185" t="s">
        <v>142</v>
      </c>
      <c r="AU337" s="185" t="s">
        <v>88</v>
      </c>
      <c r="AV337" s="15" t="s">
        <v>155</v>
      </c>
      <c r="AW337" s="15" t="s">
        <v>4</v>
      </c>
      <c r="AX337" s="15" t="s">
        <v>86</v>
      </c>
      <c r="AY337" s="185" t="s">
        <v>131</v>
      </c>
    </row>
    <row r="338" spans="1:65" s="2" customFormat="1" ht="24.2" customHeight="1">
      <c r="A338" s="32"/>
      <c r="B338" s="146"/>
      <c r="C338" s="147" t="s">
        <v>578</v>
      </c>
      <c r="D338" s="147" t="s">
        <v>134</v>
      </c>
      <c r="E338" s="148" t="s">
        <v>579</v>
      </c>
      <c r="F338" s="149" t="s">
        <v>580</v>
      </c>
      <c r="G338" s="150" t="s">
        <v>255</v>
      </c>
      <c r="H338" s="151">
        <v>2.8</v>
      </c>
      <c r="I338" s="152"/>
      <c r="J338" s="152"/>
      <c r="K338" s="153">
        <f>ROUND(P338*H338,2)</f>
        <v>0</v>
      </c>
      <c r="L338" s="149" t="s">
        <v>138</v>
      </c>
      <c r="M338" s="33"/>
      <c r="N338" s="154" t="s">
        <v>1</v>
      </c>
      <c r="O338" s="155" t="s">
        <v>41</v>
      </c>
      <c r="P338" s="156">
        <f>I338+J338</f>
        <v>0</v>
      </c>
      <c r="Q338" s="156">
        <f>ROUND(I338*H338,2)</f>
        <v>0</v>
      </c>
      <c r="R338" s="156">
        <f>ROUND(J338*H338,2)</f>
        <v>0</v>
      </c>
      <c r="S338" s="58"/>
      <c r="T338" s="157">
        <f>S338*H338</f>
        <v>0</v>
      </c>
      <c r="U338" s="157">
        <v>0.26375999999999999</v>
      </c>
      <c r="V338" s="157">
        <f>U338*H338</f>
        <v>0.73852799999999996</v>
      </c>
      <c r="W338" s="157">
        <v>0</v>
      </c>
      <c r="X338" s="158">
        <f>W338*H338</f>
        <v>0</v>
      </c>
      <c r="Y338" s="32"/>
      <c r="Z338" s="32"/>
      <c r="AA338" s="32"/>
      <c r="AB338" s="32"/>
      <c r="AC338" s="32"/>
      <c r="AD338" s="32"/>
      <c r="AE338" s="32"/>
      <c r="AR338" s="159" t="s">
        <v>155</v>
      </c>
      <c r="AT338" s="159" t="s">
        <v>134</v>
      </c>
      <c r="AU338" s="159" t="s">
        <v>88</v>
      </c>
      <c r="AY338" s="17" t="s">
        <v>131</v>
      </c>
      <c r="BE338" s="160">
        <f>IF(O338="základní",K338,0)</f>
        <v>0</v>
      </c>
      <c r="BF338" s="160">
        <f>IF(O338="snížená",K338,0)</f>
        <v>0</v>
      </c>
      <c r="BG338" s="160">
        <f>IF(O338="zákl. přenesená",K338,0)</f>
        <v>0</v>
      </c>
      <c r="BH338" s="160">
        <f>IF(O338="sníž. přenesená",K338,0)</f>
        <v>0</v>
      </c>
      <c r="BI338" s="160">
        <f>IF(O338="nulová",K338,0)</f>
        <v>0</v>
      </c>
      <c r="BJ338" s="17" t="s">
        <v>86</v>
      </c>
      <c r="BK338" s="160">
        <f>ROUND(P338*H338,2)</f>
        <v>0</v>
      </c>
      <c r="BL338" s="17" t="s">
        <v>155</v>
      </c>
      <c r="BM338" s="159" t="s">
        <v>581</v>
      </c>
    </row>
    <row r="339" spans="1:65" s="2" customFormat="1" ht="19.5">
      <c r="A339" s="32"/>
      <c r="B339" s="33"/>
      <c r="C339" s="32"/>
      <c r="D339" s="161" t="s">
        <v>141</v>
      </c>
      <c r="E339" s="32"/>
      <c r="F339" s="162" t="s">
        <v>582</v>
      </c>
      <c r="G339" s="32"/>
      <c r="H339" s="32"/>
      <c r="I339" s="163"/>
      <c r="J339" s="163"/>
      <c r="K339" s="32"/>
      <c r="L339" s="32"/>
      <c r="M339" s="33"/>
      <c r="N339" s="164"/>
      <c r="O339" s="165"/>
      <c r="P339" s="58"/>
      <c r="Q339" s="58"/>
      <c r="R339" s="58"/>
      <c r="S339" s="58"/>
      <c r="T339" s="58"/>
      <c r="U339" s="58"/>
      <c r="V339" s="58"/>
      <c r="W339" s="58"/>
      <c r="X339" s="59"/>
      <c r="Y339" s="32"/>
      <c r="Z339" s="32"/>
      <c r="AA339" s="32"/>
      <c r="AB339" s="32"/>
      <c r="AC339" s="32"/>
      <c r="AD339" s="32"/>
      <c r="AE339" s="32"/>
      <c r="AT339" s="17" t="s">
        <v>141</v>
      </c>
      <c r="AU339" s="17" t="s">
        <v>88</v>
      </c>
    </row>
    <row r="340" spans="1:65" s="13" customFormat="1">
      <c r="B340" s="166"/>
      <c r="D340" s="161" t="s">
        <v>142</v>
      </c>
      <c r="E340" s="167" t="s">
        <v>1</v>
      </c>
      <c r="F340" s="168" t="s">
        <v>583</v>
      </c>
      <c r="H340" s="167" t="s">
        <v>1</v>
      </c>
      <c r="I340" s="169"/>
      <c r="J340" s="169"/>
      <c r="M340" s="166"/>
      <c r="N340" s="170"/>
      <c r="O340" s="171"/>
      <c r="P340" s="171"/>
      <c r="Q340" s="171"/>
      <c r="R340" s="171"/>
      <c r="S340" s="171"/>
      <c r="T340" s="171"/>
      <c r="U340" s="171"/>
      <c r="V340" s="171"/>
      <c r="W340" s="171"/>
      <c r="X340" s="172"/>
      <c r="AT340" s="167" t="s">
        <v>142</v>
      </c>
      <c r="AU340" s="167" t="s">
        <v>88</v>
      </c>
      <c r="AV340" s="13" t="s">
        <v>86</v>
      </c>
      <c r="AW340" s="13" t="s">
        <v>4</v>
      </c>
      <c r="AX340" s="13" t="s">
        <v>78</v>
      </c>
      <c r="AY340" s="167" t="s">
        <v>131</v>
      </c>
    </row>
    <row r="341" spans="1:65" s="14" customFormat="1">
      <c r="B341" s="173"/>
      <c r="D341" s="161" t="s">
        <v>142</v>
      </c>
      <c r="E341" s="174" t="s">
        <v>1</v>
      </c>
      <c r="F341" s="175" t="s">
        <v>584</v>
      </c>
      <c r="H341" s="176">
        <v>1.4</v>
      </c>
      <c r="I341" s="177"/>
      <c r="J341" s="177"/>
      <c r="M341" s="173"/>
      <c r="N341" s="178"/>
      <c r="O341" s="179"/>
      <c r="P341" s="179"/>
      <c r="Q341" s="179"/>
      <c r="R341" s="179"/>
      <c r="S341" s="179"/>
      <c r="T341" s="179"/>
      <c r="U341" s="179"/>
      <c r="V341" s="179"/>
      <c r="W341" s="179"/>
      <c r="X341" s="180"/>
      <c r="AT341" s="174" t="s">
        <v>142</v>
      </c>
      <c r="AU341" s="174" t="s">
        <v>88</v>
      </c>
      <c r="AV341" s="14" t="s">
        <v>88</v>
      </c>
      <c r="AW341" s="14" t="s">
        <v>4</v>
      </c>
      <c r="AX341" s="14" t="s">
        <v>78</v>
      </c>
      <c r="AY341" s="174" t="s">
        <v>131</v>
      </c>
    </row>
    <row r="342" spans="1:65" s="14" customFormat="1">
      <c r="B342" s="173"/>
      <c r="D342" s="161" t="s">
        <v>142</v>
      </c>
      <c r="E342" s="174" t="s">
        <v>1</v>
      </c>
      <c r="F342" s="175" t="s">
        <v>585</v>
      </c>
      <c r="H342" s="176">
        <v>1.4</v>
      </c>
      <c r="I342" s="177"/>
      <c r="J342" s="177"/>
      <c r="M342" s="173"/>
      <c r="N342" s="178"/>
      <c r="O342" s="179"/>
      <c r="P342" s="179"/>
      <c r="Q342" s="179"/>
      <c r="R342" s="179"/>
      <c r="S342" s="179"/>
      <c r="T342" s="179"/>
      <c r="U342" s="179"/>
      <c r="V342" s="179"/>
      <c r="W342" s="179"/>
      <c r="X342" s="180"/>
      <c r="AT342" s="174" t="s">
        <v>142</v>
      </c>
      <c r="AU342" s="174" t="s">
        <v>88</v>
      </c>
      <c r="AV342" s="14" t="s">
        <v>88</v>
      </c>
      <c r="AW342" s="14" t="s">
        <v>4</v>
      </c>
      <c r="AX342" s="14" t="s">
        <v>78</v>
      </c>
      <c r="AY342" s="174" t="s">
        <v>131</v>
      </c>
    </row>
    <row r="343" spans="1:65" s="15" customFormat="1">
      <c r="B343" s="184"/>
      <c r="D343" s="161" t="s">
        <v>142</v>
      </c>
      <c r="E343" s="185" t="s">
        <v>1</v>
      </c>
      <c r="F343" s="186" t="s">
        <v>260</v>
      </c>
      <c r="H343" s="187">
        <v>2.8</v>
      </c>
      <c r="I343" s="188"/>
      <c r="J343" s="188"/>
      <c r="M343" s="184"/>
      <c r="N343" s="189"/>
      <c r="O343" s="190"/>
      <c r="P343" s="190"/>
      <c r="Q343" s="190"/>
      <c r="R343" s="190"/>
      <c r="S343" s="190"/>
      <c r="T343" s="190"/>
      <c r="U343" s="190"/>
      <c r="V343" s="190"/>
      <c r="W343" s="190"/>
      <c r="X343" s="191"/>
      <c r="AT343" s="185" t="s">
        <v>142</v>
      </c>
      <c r="AU343" s="185" t="s">
        <v>88</v>
      </c>
      <c r="AV343" s="15" t="s">
        <v>155</v>
      </c>
      <c r="AW343" s="15" t="s">
        <v>4</v>
      </c>
      <c r="AX343" s="15" t="s">
        <v>86</v>
      </c>
      <c r="AY343" s="185" t="s">
        <v>131</v>
      </c>
    </row>
    <row r="344" spans="1:65" s="2" customFormat="1" ht="24.2" customHeight="1">
      <c r="A344" s="32"/>
      <c r="B344" s="146"/>
      <c r="C344" s="147" t="s">
        <v>586</v>
      </c>
      <c r="D344" s="147" t="s">
        <v>134</v>
      </c>
      <c r="E344" s="148" t="s">
        <v>587</v>
      </c>
      <c r="F344" s="149" t="s">
        <v>588</v>
      </c>
      <c r="G344" s="150" t="s">
        <v>255</v>
      </c>
      <c r="H344" s="151">
        <v>91</v>
      </c>
      <c r="I344" s="152"/>
      <c r="J344" s="152"/>
      <c r="K344" s="153">
        <f>ROUND(P344*H344,2)</f>
        <v>0</v>
      </c>
      <c r="L344" s="149" t="s">
        <v>138</v>
      </c>
      <c r="M344" s="33"/>
      <c r="N344" s="154" t="s">
        <v>1</v>
      </c>
      <c r="O344" s="155" t="s">
        <v>41</v>
      </c>
      <c r="P344" s="156">
        <f>I344+J344</f>
        <v>0</v>
      </c>
      <c r="Q344" s="156">
        <f>ROUND(I344*H344,2)</f>
        <v>0</v>
      </c>
      <c r="R344" s="156">
        <f>ROUND(J344*H344,2)</f>
        <v>0</v>
      </c>
      <c r="S344" s="58"/>
      <c r="T344" s="157">
        <f>S344*H344</f>
        <v>0</v>
      </c>
      <c r="U344" s="157">
        <v>0</v>
      </c>
      <c r="V344" s="157">
        <f>U344*H344</f>
        <v>0</v>
      </c>
      <c r="W344" s="157">
        <v>0</v>
      </c>
      <c r="X344" s="158">
        <f>W344*H344</f>
        <v>0</v>
      </c>
      <c r="Y344" s="32"/>
      <c r="Z344" s="32"/>
      <c r="AA344" s="32"/>
      <c r="AB344" s="32"/>
      <c r="AC344" s="32"/>
      <c r="AD344" s="32"/>
      <c r="AE344" s="32"/>
      <c r="AR344" s="159" t="s">
        <v>155</v>
      </c>
      <c r="AT344" s="159" t="s">
        <v>134</v>
      </c>
      <c r="AU344" s="159" t="s">
        <v>88</v>
      </c>
      <c r="AY344" s="17" t="s">
        <v>131</v>
      </c>
      <c r="BE344" s="160">
        <f>IF(O344="základní",K344,0)</f>
        <v>0</v>
      </c>
      <c r="BF344" s="160">
        <f>IF(O344="snížená",K344,0)</f>
        <v>0</v>
      </c>
      <c r="BG344" s="160">
        <f>IF(O344="zákl. přenesená",K344,0)</f>
        <v>0</v>
      </c>
      <c r="BH344" s="160">
        <f>IF(O344="sníž. přenesená",K344,0)</f>
        <v>0</v>
      </c>
      <c r="BI344" s="160">
        <f>IF(O344="nulová",K344,0)</f>
        <v>0</v>
      </c>
      <c r="BJ344" s="17" t="s">
        <v>86</v>
      </c>
      <c r="BK344" s="160">
        <f>ROUND(P344*H344,2)</f>
        <v>0</v>
      </c>
      <c r="BL344" s="17" t="s">
        <v>155</v>
      </c>
      <c r="BM344" s="159" t="s">
        <v>589</v>
      </c>
    </row>
    <row r="345" spans="1:65" s="2" customFormat="1" ht="19.5">
      <c r="A345" s="32"/>
      <c r="B345" s="33"/>
      <c r="C345" s="32"/>
      <c r="D345" s="161" t="s">
        <v>141</v>
      </c>
      <c r="E345" s="32"/>
      <c r="F345" s="162" t="s">
        <v>590</v>
      </c>
      <c r="G345" s="32"/>
      <c r="H345" s="32"/>
      <c r="I345" s="163"/>
      <c r="J345" s="163"/>
      <c r="K345" s="32"/>
      <c r="L345" s="32"/>
      <c r="M345" s="33"/>
      <c r="N345" s="164"/>
      <c r="O345" s="165"/>
      <c r="P345" s="58"/>
      <c r="Q345" s="58"/>
      <c r="R345" s="58"/>
      <c r="S345" s="58"/>
      <c r="T345" s="58"/>
      <c r="U345" s="58"/>
      <c r="V345" s="58"/>
      <c r="W345" s="58"/>
      <c r="X345" s="59"/>
      <c r="Y345" s="32"/>
      <c r="Z345" s="32"/>
      <c r="AA345" s="32"/>
      <c r="AB345" s="32"/>
      <c r="AC345" s="32"/>
      <c r="AD345" s="32"/>
      <c r="AE345" s="32"/>
      <c r="AT345" s="17" t="s">
        <v>141</v>
      </c>
      <c r="AU345" s="17" t="s">
        <v>88</v>
      </c>
    </row>
    <row r="346" spans="1:65" s="13" customFormat="1">
      <c r="B346" s="166"/>
      <c r="D346" s="161" t="s">
        <v>142</v>
      </c>
      <c r="E346" s="167" t="s">
        <v>1</v>
      </c>
      <c r="F346" s="168" t="s">
        <v>591</v>
      </c>
      <c r="H346" s="167" t="s">
        <v>1</v>
      </c>
      <c r="I346" s="169"/>
      <c r="J346" s="169"/>
      <c r="M346" s="166"/>
      <c r="N346" s="170"/>
      <c r="O346" s="171"/>
      <c r="P346" s="171"/>
      <c r="Q346" s="171"/>
      <c r="R346" s="171"/>
      <c r="S346" s="171"/>
      <c r="T346" s="171"/>
      <c r="U346" s="171"/>
      <c r="V346" s="171"/>
      <c r="W346" s="171"/>
      <c r="X346" s="172"/>
      <c r="AT346" s="167" t="s">
        <v>142</v>
      </c>
      <c r="AU346" s="167" t="s">
        <v>88</v>
      </c>
      <c r="AV346" s="13" t="s">
        <v>86</v>
      </c>
      <c r="AW346" s="13" t="s">
        <v>4</v>
      </c>
      <c r="AX346" s="13" t="s">
        <v>78</v>
      </c>
      <c r="AY346" s="167" t="s">
        <v>131</v>
      </c>
    </row>
    <row r="347" spans="1:65" s="14" customFormat="1">
      <c r="B347" s="173"/>
      <c r="D347" s="161" t="s">
        <v>142</v>
      </c>
      <c r="E347" s="174" t="s">
        <v>1</v>
      </c>
      <c r="F347" s="175" t="s">
        <v>592</v>
      </c>
      <c r="H347" s="176">
        <v>91</v>
      </c>
      <c r="I347" s="177"/>
      <c r="J347" s="177"/>
      <c r="M347" s="173"/>
      <c r="N347" s="178"/>
      <c r="O347" s="179"/>
      <c r="P347" s="179"/>
      <c r="Q347" s="179"/>
      <c r="R347" s="179"/>
      <c r="S347" s="179"/>
      <c r="T347" s="179"/>
      <c r="U347" s="179"/>
      <c r="V347" s="179"/>
      <c r="W347" s="179"/>
      <c r="X347" s="180"/>
      <c r="AT347" s="174" t="s">
        <v>142</v>
      </c>
      <c r="AU347" s="174" t="s">
        <v>88</v>
      </c>
      <c r="AV347" s="14" t="s">
        <v>88</v>
      </c>
      <c r="AW347" s="14" t="s">
        <v>4</v>
      </c>
      <c r="AX347" s="14" t="s">
        <v>86</v>
      </c>
      <c r="AY347" s="174" t="s">
        <v>131</v>
      </c>
    </row>
    <row r="348" spans="1:65" s="2" customFormat="1" ht="24.2" customHeight="1">
      <c r="A348" s="32"/>
      <c r="B348" s="146"/>
      <c r="C348" s="147" t="s">
        <v>593</v>
      </c>
      <c r="D348" s="147" t="s">
        <v>134</v>
      </c>
      <c r="E348" s="148" t="s">
        <v>594</v>
      </c>
      <c r="F348" s="149" t="s">
        <v>595</v>
      </c>
      <c r="G348" s="150" t="s">
        <v>255</v>
      </c>
      <c r="H348" s="151">
        <v>110.68</v>
      </c>
      <c r="I348" s="152"/>
      <c r="J348" s="152"/>
      <c r="K348" s="153">
        <f>ROUND(P348*H348,2)</f>
        <v>0</v>
      </c>
      <c r="L348" s="149" t="s">
        <v>138</v>
      </c>
      <c r="M348" s="33"/>
      <c r="N348" s="154" t="s">
        <v>1</v>
      </c>
      <c r="O348" s="155" t="s">
        <v>41</v>
      </c>
      <c r="P348" s="156">
        <f>I348+J348</f>
        <v>0</v>
      </c>
      <c r="Q348" s="156">
        <f>ROUND(I348*H348,2)</f>
        <v>0</v>
      </c>
      <c r="R348" s="156">
        <f>ROUND(J348*H348,2)</f>
        <v>0</v>
      </c>
      <c r="S348" s="58"/>
      <c r="T348" s="157">
        <f>S348*H348</f>
        <v>0</v>
      </c>
      <c r="U348" s="157">
        <v>0.15620000000000001</v>
      </c>
      <c r="V348" s="157">
        <f>U348*H348</f>
        <v>17.288216000000002</v>
      </c>
      <c r="W348" s="157">
        <v>0</v>
      </c>
      <c r="X348" s="158">
        <f>W348*H348</f>
        <v>0</v>
      </c>
      <c r="Y348" s="32"/>
      <c r="Z348" s="32"/>
      <c r="AA348" s="32"/>
      <c r="AB348" s="32"/>
      <c r="AC348" s="32"/>
      <c r="AD348" s="32"/>
      <c r="AE348" s="32"/>
      <c r="AR348" s="159" t="s">
        <v>155</v>
      </c>
      <c r="AT348" s="159" t="s">
        <v>134</v>
      </c>
      <c r="AU348" s="159" t="s">
        <v>88</v>
      </c>
      <c r="AY348" s="17" t="s">
        <v>131</v>
      </c>
      <c r="BE348" s="160">
        <f>IF(O348="základní",K348,0)</f>
        <v>0</v>
      </c>
      <c r="BF348" s="160">
        <f>IF(O348="snížená",K348,0)</f>
        <v>0</v>
      </c>
      <c r="BG348" s="160">
        <f>IF(O348="zákl. přenesená",K348,0)</f>
        <v>0</v>
      </c>
      <c r="BH348" s="160">
        <f>IF(O348="sníž. přenesená",K348,0)</f>
        <v>0</v>
      </c>
      <c r="BI348" s="160">
        <f>IF(O348="nulová",K348,0)</f>
        <v>0</v>
      </c>
      <c r="BJ348" s="17" t="s">
        <v>86</v>
      </c>
      <c r="BK348" s="160">
        <f>ROUND(P348*H348,2)</f>
        <v>0</v>
      </c>
      <c r="BL348" s="17" t="s">
        <v>155</v>
      </c>
      <c r="BM348" s="159" t="s">
        <v>596</v>
      </c>
    </row>
    <row r="349" spans="1:65" s="2" customFormat="1">
      <c r="A349" s="32"/>
      <c r="B349" s="33"/>
      <c r="C349" s="32"/>
      <c r="D349" s="161" t="s">
        <v>141</v>
      </c>
      <c r="E349" s="32"/>
      <c r="F349" s="162" t="s">
        <v>597</v>
      </c>
      <c r="G349" s="32"/>
      <c r="H349" s="32"/>
      <c r="I349" s="163"/>
      <c r="J349" s="163"/>
      <c r="K349" s="32"/>
      <c r="L349" s="32"/>
      <c r="M349" s="33"/>
      <c r="N349" s="164"/>
      <c r="O349" s="165"/>
      <c r="P349" s="58"/>
      <c r="Q349" s="58"/>
      <c r="R349" s="58"/>
      <c r="S349" s="58"/>
      <c r="T349" s="58"/>
      <c r="U349" s="58"/>
      <c r="V349" s="58"/>
      <c r="W349" s="58"/>
      <c r="X349" s="59"/>
      <c r="Y349" s="32"/>
      <c r="Z349" s="32"/>
      <c r="AA349" s="32"/>
      <c r="AB349" s="32"/>
      <c r="AC349" s="32"/>
      <c r="AD349" s="32"/>
      <c r="AE349" s="32"/>
      <c r="AT349" s="17" t="s">
        <v>141</v>
      </c>
      <c r="AU349" s="17" t="s">
        <v>88</v>
      </c>
    </row>
    <row r="350" spans="1:65" s="14" customFormat="1" ht="22.5">
      <c r="B350" s="173"/>
      <c r="D350" s="161" t="s">
        <v>142</v>
      </c>
      <c r="E350" s="174" t="s">
        <v>1</v>
      </c>
      <c r="F350" s="175" t="s">
        <v>598</v>
      </c>
      <c r="H350" s="176">
        <v>110.68</v>
      </c>
      <c r="I350" s="177"/>
      <c r="J350" s="177"/>
      <c r="M350" s="173"/>
      <c r="N350" s="178"/>
      <c r="O350" s="179"/>
      <c r="P350" s="179"/>
      <c r="Q350" s="179"/>
      <c r="R350" s="179"/>
      <c r="S350" s="179"/>
      <c r="T350" s="179"/>
      <c r="U350" s="179"/>
      <c r="V350" s="179"/>
      <c r="W350" s="179"/>
      <c r="X350" s="180"/>
      <c r="AT350" s="174" t="s">
        <v>142</v>
      </c>
      <c r="AU350" s="174" t="s">
        <v>88</v>
      </c>
      <c r="AV350" s="14" t="s">
        <v>88</v>
      </c>
      <c r="AW350" s="14" t="s">
        <v>4</v>
      </c>
      <c r="AX350" s="14" t="s">
        <v>86</v>
      </c>
      <c r="AY350" s="174" t="s">
        <v>131</v>
      </c>
    </row>
    <row r="351" spans="1:65" s="13" customFormat="1">
      <c r="B351" s="166"/>
      <c r="D351" s="161" t="s">
        <v>142</v>
      </c>
      <c r="E351" s="167" t="s">
        <v>1</v>
      </c>
      <c r="F351" s="168" t="s">
        <v>599</v>
      </c>
      <c r="H351" s="167" t="s">
        <v>1</v>
      </c>
      <c r="I351" s="169"/>
      <c r="J351" s="169"/>
      <c r="M351" s="166"/>
      <c r="N351" s="170"/>
      <c r="O351" s="171"/>
      <c r="P351" s="171"/>
      <c r="Q351" s="171"/>
      <c r="R351" s="171"/>
      <c r="S351" s="171"/>
      <c r="T351" s="171"/>
      <c r="U351" s="171"/>
      <c r="V351" s="171"/>
      <c r="W351" s="171"/>
      <c r="X351" s="172"/>
      <c r="AT351" s="167" t="s">
        <v>142</v>
      </c>
      <c r="AU351" s="167" t="s">
        <v>88</v>
      </c>
      <c r="AV351" s="13" t="s">
        <v>86</v>
      </c>
      <c r="AW351" s="13" t="s">
        <v>4</v>
      </c>
      <c r="AX351" s="13" t="s">
        <v>78</v>
      </c>
      <c r="AY351" s="167" t="s">
        <v>131</v>
      </c>
    </row>
    <row r="352" spans="1:65" s="2" customFormat="1" ht="24.2" customHeight="1">
      <c r="A352" s="32"/>
      <c r="B352" s="146"/>
      <c r="C352" s="147" t="s">
        <v>600</v>
      </c>
      <c r="D352" s="147" t="s">
        <v>134</v>
      </c>
      <c r="E352" s="148" t="s">
        <v>601</v>
      </c>
      <c r="F352" s="149" t="s">
        <v>602</v>
      </c>
      <c r="G352" s="150" t="s">
        <v>255</v>
      </c>
      <c r="H352" s="151">
        <v>91</v>
      </c>
      <c r="I352" s="152"/>
      <c r="J352" s="152"/>
      <c r="K352" s="153">
        <f>ROUND(P352*H352,2)</f>
        <v>0</v>
      </c>
      <c r="L352" s="149" t="s">
        <v>138</v>
      </c>
      <c r="M352" s="33"/>
      <c r="N352" s="154" t="s">
        <v>1</v>
      </c>
      <c r="O352" s="155" t="s">
        <v>41</v>
      </c>
      <c r="P352" s="156">
        <f>I352+J352</f>
        <v>0</v>
      </c>
      <c r="Q352" s="156">
        <f>ROUND(I352*H352,2)</f>
        <v>0</v>
      </c>
      <c r="R352" s="156">
        <f>ROUND(J352*H352,2)</f>
        <v>0</v>
      </c>
      <c r="S352" s="58"/>
      <c r="T352" s="157">
        <f>S352*H352</f>
        <v>0</v>
      </c>
      <c r="U352" s="157">
        <v>0</v>
      </c>
      <c r="V352" s="157">
        <f>U352*H352</f>
        <v>0</v>
      </c>
      <c r="W352" s="157">
        <v>0</v>
      </c>
      <c r="X352" s="158">
        <f>W352*H352</f>
        <v>0</v>
      </c>
      <c r="Y352" s="32"/>
      <c r="Z352" s="32"/>
      <c r="AA352" s="32"/>
      <c r="AB352" s="32"/>
      <c r="AC352" s="32"/>
      <c r="AD352" s="32"/>
      <c r="AE352" s="32"/>
      <c r="AR352" s="159" t="s">
        <v>155</v>
      </c>
      <c r="AT352" s="159" t="s">
        <v>134</v>
      </c>
      <c r="AU352" s="159" t="s">
        <v>88</v>
      </c>
      <c r="AY352" s="17" t="s">
        <v>131</v>
      </c>
      <c r="BE352" s="160">
        <f>IF(O352="základní",K352,0)</f>
        <v>0</v>
      </c>
      <c r="BF352" s="160">
        <f>IF(O352="snížená",K352,0)</f>
        <v>0</v>
      </c>
      <c r="BG352" s="160">
        <f>IF(O352="zákl. přenesená",K352,0)</f>
        <v>0</v>
      </c>
      <c r="BH352" s="160">
        <f>IF(O352="sníž. přenesená",K352,0)</f>
        <v>0</v>
      </c>
      <c r="BI352" s="160">
        <f>IF(O352="nulová",K352,0)</f>
        <v>0</v>
      </c>
      <c r="BJ352" s="17" t="s">
        <v>86</v>
      </c>
      <c r="BK352" s="160">
        <f>ROUND(P352*H352,2)</f>
        <v>0</v>
      </c>
      <c r="BL352" s="17" t="s">
        <v>155</v>
      </c>
      <c r="BM352" s="159" t="s">
        <v>603</v>
      </c>
    </row>
    <row r="353" spans="1:65" s="2" customFormat="1" ht="19.5">
      <c r="A353" s="32"/>
      <c r="B353" s="33"/>
      <c r="C353" s="32"/>
      <c r="D353" s="161" t="s">
        <v>141</v>
      </c>
      <c r="E353" s="32"/>
      <c r="F353" s="162" t="s">
        <v>604</v>
      </c>
      <c r="G353" s="32"/>
      <c r="H353" s="32"/>
      <c r="I353" s="163"/>
      <c r="J353" s="163"/>
      <c r="K353" s="32"/>
      <c r="L353" s="32"/>
      <c r="M353" s="33"/>
      <c r="N353" s="164"/>
      <c r="O353" s="165"/>
      <c r="P353" s="58"/>
      <c r="Q353" s="58"/>
      <c r="R353" s="58"/>
      <c r="S353" s="58"/>
      <c r="T353" s="58"/>
      <c r="U353" s="58"/>
      <c r="V353" s="58"/>
      <c r="W353" s="58"/>
      <c r="X353" s="59"/>
      <c r="Y353" s="32"/>
      <c r="Z353" s="32"/>
      <c r="AA353" s="32"/>
      <c r="AB353" s="32"/>
      <c r="AC353" s="32"/>
      <c r="AD353" s="32"/>
      <c r="AE353" s="32"/>
      <c r="AT353" s="17" t="s">
        <v>141</v>
      </c>
      <c r="AU353" s="17" t="s">
        <v>88</v>
      </c>
    </row>
    <row r="354" spans="1:65" s="14" customFormat="1" ht="22.5">
      <c r="B354" s="173"/>
      <c r="D354" s="161" t="s">
        <v>142</v>
      </c>
      <c r="E354" s="174" t="s">
        <v>1</v>
      </c>
      <c r="F354" s="175" t="s">
        <v>605</v>
      </c>
      <c r="H354" s="176">
        <v>91</v>
      </c>
      <c r="I354" s="177"/>
      <c r="J354" s="177"/>
      <c r="M354" s="173"/>
      <c r="N354" s="178"/>
      <c r="O354" s="179"/>
      <c r="P354" s="179"/>
      <c r="Q354" s="179"/>
      <c r="R354" s="179"/>
      <c r="S354" s="179"/>
      <c r="T354" s="179"/>
      <c r="U354" s="179"/>
      <c r="V354" s="179"/>
      <c r="W354" s="179"/>
      <c r="X354" s="180"/>
      <c r="AT354" s="174" t="s">
        <v>142</v>
      </c>
      <c r="AU354" s="174" t="s">
        <v>88</v>
      </c>
      <c r="AV354" s="14" t="s">
        <v>88</v>
      </c>
      <c r="AW354" s="14" t="s">
        <v>4</v>
      </c>
      <c r="AX354" s="14" t="s">
        <v>86</v>
      </c>
      <c r="AY354" s="174" t="s">
        <v>131</v>
      </c>
    </row>
    <row r="355" spans="1:65" s="13" customFormat="1">
      <c r="B355" s="166"/>
      <c r="D355" s="161" t="s">
        <v>142</v>
      </c>
      <c r="E355" s="167" t="s">
        <v>1</v>
      </c>
      <c r="F355" s="168" t="s">
        <v>599</v>
      </c>
      <c r="H355" s="167" t="s">
        <v>1</v>
      </c>
      <c r="I355" s="169"/>
      <c r="J355" s="169"/>
      <c r="M355" s="166"/>
      <c r="N355" s="170"/>
      <c r="O355" s="171"/>
      <c r="P355" s="171"/>
      <c r="Q355" s="171"/>
      <c r="R355" s="171"/>
      <c r="S355" s="171"/>
      <c r="T355" s="171"/>
      <c r="U355" s="171"/>
      <c r="V355" s="171"/>
      <c r="W355" s="171"/>
      <c r="X355" s="172"/>
      <c r="AT355" s="167" t="s">
        <v>142</v>
      </c>
      <c r="AU355" s="167" t="s">
        <v>88</v>
      </c>
      <c r="AV355" s="13" t="s">
        <v>86</v>
      </c>
      <c r="AW355" s="13" t="s">
        <v>4</v>
      </c>
      <c r="AX355" s="13" t="s">
        <v>78</v>
      </c>
      <c r="AY355" s="167" t="s">
        <v>131</v>
      </c>
    </row>
    <row r="356" spans="1:65" s="2" customFormat="1" ht="24.2" customHeight="1">
      <c r="A356" s="32"/>
      <c r="B356" s="146"/>
      <c r="C356" s="147" t="s">
        <v>606</v>
      </c>
      <c r="D356" s="147" t="s">
        <v>134</v>
      </c>
      <c r="E356" s="148" t="s">
        <v>607</v>
      </c>
      <c r="F356" s="149" t="s">
        <v>608</v>
      </c>
      <c r="G356" s="150" t="s">
        <v>255</v>
      </c>
      <c r="H356" s="151">
        <v>1.28</v>
      </c>
      <c r="I356" s="152"/>
      <c r="J356" s="152"/>
      <c r="K356" s="153">
        <f>ROUND(P356*H356,2)</f>
        <v>0</v>
      </c>
      <c r="L356" s="149" t="s">
        <v>138</v>
      </c>
      <c r="M356" s="33"/>
      <c r="N356" s="154" t="s">
        <v>1</v>
      </c>
      <c r="O356" s="155" t="s">
        <v>41</v>
      </c>
      <c r="P356" s="156">
        <f>I356+J356</f>
        <v>0</v>
      </c>
      <c r="Q356" s="156">
        <f>ROUND(I356*H356,2)</f>
        <v>0</v>
      </c>
      <c r="R356" s="156">
        <f>ROUND(J356*H356,2)</f>
        <v>0</v>
      </c>
      <c r="S356" s="58"/>
      <c r="T356" s="157">
        <f>S356*H356</f>
        <v>0</v>
      </c>
      <c r="U356" s="157">
        <v>0.40792</v>
      </c>
      <c r="V356" s="157">
        <f>U356*H356</f>
        <v>0.52213759999999998</v>
      </c>
      <c r="W356" s="157">
        <v>0</v>
      </c>
      <c r="X356" s="158">
        <f>W356*H356</f>
        <v>0</v>
      </c>
      <c r="Y356" s="32"/>
      <c r="Z356" s="32"/>
      <c r="AA356" s="32"/>
      <c r="AB356" s="32"/>
      <c r="AC356" s="32"/>
      <c r="AD356" s="32"/>
      <c r="AE356" s="32"/>
      <c r="AR356" s="159" t="s">
        <v>155</v>
      </c>
      <c r="AT356" s="159" t="s">
        <v>134</v>
      </c>
      <c r="AU356" s="159" t="s">
        <v>88</v>
      </c>
      <c r="AY356" s="17" t="s">
        <v>131</v>
      </c>
      <c r="BE356" s="160">
        <f>IF(O356="základní",K356,0)</f>
        <v>0</v>
      </c>
      <c r="BF356" s="160">
        <f>IF(O356="snížená",K356,0)</f>
        <v>0</v>
      </c>
      <c r="BG356" s="160">
        <f>IF(O356="zákl. přenesená",K356,0)</f>
        <v>0</v>
      </c>
      <c r="BH356" s="160">
        <f>IF(O356="sníž. přenesená",K356,0)</f>
        <v>0</v>
      </c>
      <c r="BI356" s="160">
        <f>IF(O356="nulová",K356,0)</f>
        <v>0</v>
      </c>
      <c r="BJ356" s="17" t="s">
        <v>86</v>
      </c>
      <c r="BK356" s="160">
        <f>ROUND(P356*H356,2)</f>
        <v>0</v>
      </c>
      <c r="BL356" s="17" t="s">
        <v>155</v>
      </c>
      <c r="BM356" s="159" t="s">
        <v>609</v>
      </c>
    </row>
    <row r="357" spans="1:65" s="2" customFormat="1" ht="19.5">
      <c r="A357" s="32"/>
      <c r="B357" s="33"/>
      <c r="C357" s="32"/>
      <c r="D357" s="161" t="s">
        <v>141</v>
      </c>
      <c r="E357" s="32"/>
      <c r="F357" s="162" t="s">
        <v>610</v>
      </c>
      <c r="G357" s="32"/>
      <c r="H357" s="32"/>
      <c r="I357" s="163"/>
      <c r="J357" s="163"/>
      <c r="K357" s="32"/>
      <c r="L357" s="32"/>
      <c r="M357" s="33"/>
      <c r="N357" s="164"/>
      <c r="O357" s="165"/>
      <c r="P357" s="58"/>
      <c r="Q357" s="58"/>
      <c r="R357" s="58"/>
      <c r="S357" s="58"/>
      <c r="T357" s="58"/>
      <c r="U357" s="58"/>
      <c r="V357" s="58"/>
      <c r="W357" s="58"/>
      <c r="X357" s="59"/>
      <c r="Y357" s="32"/>
      <c r="Z357" s="32"/>
      <c r="AA357" s="32"/>
      <c r="AB357" s="32"/>
      <c r="AC357" s="32"/>
      <c r="AD357" s="32"/>
      <c r="AE357" s="32"/>
      <c r="AT357" s="17" t="s">
        <v>141</v>
      </c>
      <c r="AU357" s="17" t="s">
        <v>88</v>
      </c>
    </row>
    <row r="358" spans="1:65" s="14" customFormat="1">
      <c r="B358" s="173"/>
      <c r="D358" s="161" t="s">
        <v>142</v>
      </c>
      <c r="E358" s="174" t="s">
        <v>1</v>
      </c>
      <c r="F358" s="175" t="s">
        <v>611</v>
      </c>
      <c r="H358" s="176">
        <v>1.28</v>
      </c>
      <c r="I358" s="177"/>
      <c r="J358" s="177"/>
      <c r="M358" s="173"/>
      <c r="N358" s="178"/>
      <c r="O358" s="179"/>
      <c r="P358" s="179"/>
      <c r="Q358" s="179"/>
      <c r="R358" s="179"/>
      <c r="S358" s="179"/>
      <c r="T358" s="179"/>
      <c r="U358" s="179"/>
      <c r="V358" s="179"/>
      <c r="W358" s="179"/>
      <c r="X358" s="180"/>
      <c r="AT358" s="174" t="s">
        <v>142</v>
      </c>
      <c r="AU358" s="174" t="s">
        <v>88</v>
      </c>
      <c r="AV358" s="14" t="s">
        <v>88</v>
      </c>
      <c r="AW358" s="14" t="s">
        <v>4</v>
      </c>
      <c r="AX358" s="14" t="s">
        <v>86</v>
      </c>
      <c r="AY358" s="174" t="s">
        <v>131</v>
      </c>
    </row>
    <row r="359" spans="1:65" s="2" customFormat="1" ht="24.2" customHeight="1">
      <c r="A359" s="32"/>
      <c r="B359" s="146"/>
      <c r="C359" s="147" t="s">
        <v>612</v>
      </c>
      <c r="D359" s="147" t="s">
        <v>134</v>
      </c>
      <c r="E359" s="148" t="s">
        <v>613</v>
      </c>
      <c r="F359" s="149" t="s">
        <v>614</v>
      </c>
      <c r="G359" s="150" t="s">
        <v>255</v>
      </c>
      <c r="H359" s="151">
        <v>6.8540000000000001</v>
      </c>
      <c r="I359" s="152"/>
      <c r="J359" s="152"/>
      <c r="K359" s="153">
        <f>ROUND(P359*H359,2)</f>
        <v>0</v>
      </c>
      <c r="L359" s="149" t="s">
        <v>138</v>
      </c>
      <c r="M359" s="33"/>
      <c r="N359" s="154" t="s">
        <v>1</v>
      </c>
      <c r="O359" s="155" t="s">
        <v>41</v>
      </c>
      <c r="P359" s="156">
        <f>I359+J359</f>
        <v>0</v>
      </c>
      <c r="Q359" s="156">
        <f>ROUND(I359*H359,2)</f>
        <v>0</v>
      </c>
      <c r="R359" s="156">
        <f>ROUND(J359*H359,2)</f>
        <v>0</v>
      </c>
      <c r="S359" s="58"/>
      <c r="T359" s="157">
        <f>S359*H359</f>
        <v>0</v>
      </c>
      <c r="U359" s="157">
        <v>0</v>
      </c>
      <c r="V359" s="157">
        <f>U359*H359</f>
        <v>0</v>
      </c>
      <c r="W359" s="157">
        <v>0</v>
      </c>
      <c r="X359" s="158">
        <f>W359*H359</f>
        <v>0</v>
      </c>
      <c r="Y359" s="32"/>
      <c r="Z359" s="32"/>
      <c r="AA359" s="32"/>
      <c r="AB359" s="32"/>
      <c r="AC359" s="32"/>
      <c r="AD359" s="32"/>
      <c r="AE359" s="32"/>
      <c r="AR359" s="159" t="s">
        <v>155</v>
      </c>
      <c r="AT359" s="159" t="s">
        <v>134</v>
      </c>
      <c r="AU359" s="159" t="s">
        <v>88</v>
      </c>
      <c r="AY359" s="17" t="s">
        <v>131</v>
      </c>
      <c r="BE359" s="160">
        <f>IF(O359="základní",K359,0)</f>
        <v>0</v>
      </c>
      <c r="BF359" s="160">
        <f>IF(O359="snížená",K359,0)</f>
        <v>0</v>
      </c>
      <c r="BG359" s="160">
        <f>IF(O359="zákl. přenesená",K359,0)</f>
        <v>0</v>
      </c>
      <c r="BH359" s="160">
        <f>IF(O359="sníž. přenesená",K359,0)</f>
        <v>0</v>
      </c>
      <c r="BI359" s="160">
        <f>IF(O359="nulová",K359,0)</f>
        <v>0</v>
      </c>
      <c r="BJ359" s="17" t="s">
        <v>86</v>
      </c>
      <c r="BK359" s="160">
        <f>ROUND(P359*H359,2)</f>
        <v>0</v>
      </c>
      <c r="BL359" s="17" t="s">
        <v>155</v>
      </c>
      <c r="BM359" s="159" t="s">
        <v>615</v>
      </c>
    </row>
    <row r="360" spans="1:65" s="2" customFormat="1">
      <c r="A360" s="32"/>
      <c r="B360" s="33"/>
      <c r="C360" s="32"/>
      <c r="D360" s="161" t="s">
        <v>141</v>
      </c>
      <c r="E360" s="32"/>
      <c r="F360" s="162" t="s">
        <v>616</v>
      </c>
      <c r="G360" s="32"/>
      <c r="H360" s="32"/>
      <c r="I360" s="163"/>
      <c r="J360" s="163"/>
      <c r="K360" s="32"/>
      <c r="L360" s="32"/>
      <c r="M360" s="33"/>
      <c r="N360" s="164"/>
      <c r="O360" s="165"/>
      <c r="P360" s="58"/>
      <c r="Q360" s="58"/>
      <c r="R360" s="58"/>
      <c r="S360" s="58"/>
      <c r="T360" s="58"/>
      <c r="U360" s="58"/>
      <c r="V360" s="58"/>
      <c r="W360" s="58"/>
      <c r="X360" s="59"/>
      <c r="Y360" s="32"/>
      <c r="Z360" s="32"/>
      <c r="AA360" s="32"/>
      <c r="AB360" s="32"/>
      <c r="AC360" s="32"/>
      <c r="AD360" s="32"/>
      <c r="AE360" s="32"/>
      <c r="AT360" s="17" t="s">
        <v>141</v>
      </c>
      <c r="AU360" s="17" t="s">
        <v>88</v>
      </c>
    </row>
    <row r="361" spans="1:65" s="13" customFormat="1">
      <c r="B361" s="166"/>
      <c r="D361" s="161" t="s">
        <v>142</v>
      </c>
      <c r="E361" s="167" t="s">
        <v>1</v>
      </c>
      <c r="F361" s="168" t="s">
        <v>617</v>
      </c>
      <c r="H361" s="167" t="s">
        <v>1</v>
      </c>
      <c r="I361" s="169"/>
      <c r="J361" s="169"/>
      <c r="M361" s="166"/>
      <c r="N361" s="170"/>
      <c r="O361" s="171"/>
      <c r="P361" s="171"/>
      <c r="Q361" s="171"/>
      <c r="R361" s="171"/>
      <c r="S361" s="171"/>
      <c r="T361" s="171"/>
      <c r="U361" s="171"/>
      <c r="V361" s="171"/>
      <c r="W361" s="171"/>
      <c r="X361" s="172"/>
      <c r="AT361" s="167" t="s">
        <v>142</v>
      </c>
      <c r="AU361" s="167" t="s">
        <v>88</v>
      </c>
      <c r="AV361" s="13" t="s">
        <v>86</v>
      </c>
      <c r="AW361" s="13" t="s">
        <v>4</v>
      </c>
      <c r="AX361" s="13" t="s">
        <v>78</v>
      </c>
      <c r="AY361" s="167" t="s">
        <v>131</v>
      </c>
    </row>
    <row r="362" spans="1:65" s="14" customFormat="1">
      <c r="B362" s="173"/>
      <c r="D362" s="161" t="s">
        <v>142</v>
      </c>
      <c r="E362" s="174" t="s">
        <v>1</v>
      </c>
      <c r="F362" s="175" t="s">
        <v>618</v>
      </c>
      <c r="H362" s="176">
        <v>5.4539999999999997</v>
      </c>
      <c r="I362" s="177"/>
      <c r="J362" s="177"/>
      <c r="M362" s="173"/>
      <c r="N362" s="178"/>
      <c r="O362" s="179"/>
      <c r="P362" s="179"/>
      <c r="Q362" s="179"/>
      <c r="R362" s="179"/>
      <c r="S362" s="179"/>
      <c r="T362" s="179"/>
      <c r="U362" s="179"/>
      <c r="V362" s="179"/>
      <c r="W362" s="179"/>
      <c r="X362" s="180"/>
      <c r="AT362" s="174" t="s">
        <v>142</v>
      </c>
      <c r="AU362" s="174" t="s">
        <v>88</v>
      </c>
      <c r="AV362" s="14" t="s">
        <v>88</v>
      </c>
      <c r="AW362" s="14" t="s">
        <v>4</v>
      </c>
      <c r="AX362" s="14" t="s">
        <v>78</v>
      </c>
      <c r="AY362" s="174" t="s">
        <v>131</v>
      </c>
    </row>
    <row r="363" spans="1:65" s="14" customFormat="1">
      <c r="B363" s="173"/>
      <c r="D363" s="161" t="s">
        <v>142</v>
      </c>
      <c r="E363" s="174" t="s">
        <v>1</v>
      </c>
      <c r="F363" s="175" t="s">
        <v>619</v>
      </c>
      <c r="H363" s="176">
        <v>1.4</v>
      </c>
      <c r="I363" s="177"/>
      <c r="J363" s="177"/>
      <c r="M363" s="173"/>
      <c r="N363" s="178"/>
      <c r="O363" s="179"/>
      <c r="P363" s="179"/>
      <c r="Q363" s="179"/>
      <c r="R363" s="179"/>
      <c r="S363" s="179"/>
      <c r="T363" s="179"/>
      <c r="U363" s="179"/>
      <c r="V363" s="179"/>
      <c r="W363" s="179"/>
      <c r="X363" s="180"/>
      <c r="AT363" s="174" t="s">
        <v>142</v>
      </c>
      <c r="AU363" s="174" t="s">
        <v>88</v>
      </c>
      <c r="AV363" s="14" t="s">
        <v>88</v>
      </c>
      <c r="AW363" s="14" t="s">
        <v>4</v>
      </c>
      <c r="AX363" s="14" t="s">
        <v>78</v>
      </c>
      <c r="AY363" s="174" t="s">
        <v>131</v>
      </c>
    </row>
    <row r="364" spans="1:65" s="15" customFormat="1">
      <c r="B364" s="184"/>
      <c r="D364" s="161" t="s">
        <v>142</v>
      </c>
      <c r="E364" s="185" t="s">
        <v>1</v>
      </c>
      <c r="F364" s="186" t="s">
        <v>260</v>
      </c>
      <c r="H364" s="187">
        <v>6.8540000000000001</v>
      </c>
      <c r="I364" s="188"/>
      <c r="J364" s="188"/>
      <c r="M364" s="184"/>
      <c r="N364" s="189"/>
      <c r="O364" s="190"/>
      <c r="P364" s="190"/>
      <c r="Q364" s="190"/>
      <c r="R364" s="190"/>
      <c r="S364" s="190"/>
      <c r="T364" s="190"/>
      <c r="U364" s="190"/>
      <c r="V364" s="190"/>
      <c r="W364" s="190"/>
      <c r="X364" s="191"/>
      <c r="AT364" s="185" t="s">
        <v>142</v>
      </c>
      <c r="AU364" s="185" t="s">
        <v>88</v>
      </c>
      <c r="AV364" s="15" t="s">
        <v>155</v>
      </c>
      <c r="AW364" s="15" t="s">
        <v>4</v>
      </c>
      <c r="AX364" s="15" t="s">
        <v>86</v>
      </c>
      <c r="AY364" s="185" t="s">
        <v>131</v>
      </c>
    </row>
    <row r="365" spans="1:65" s="2" customFormat="1" ht="24.2" customHeight="1">
      <c r="A365" s="32"/>
      <c r="B365" s="146"/>
      <c r="C365" s="147" t="s">
        <v>620</v>
      </c>
      <c r="D365" s="147" t="s">
        <v>134</v>
      </c>
      <c r="E365" s="148" t="s">
        <v>621</v>
      </c>
      <c r="F365" s="149" t="s">
        <v>622</v>
      </c>
      <c r="G365" s="150" t="s">
        <v>255</v>
      </c>
      <c r="H365" s="151">
        <v>321.5</v>
      </c>
      <c r="I365" s="152"/>
      <c r="J365" s="152"/>
      <c r="K365" s="153">
        <f>ROUND(P365*H365,2)</f>
        <v>0</v>
      </c>
      <c r="L365" s="149" t="s">
        <v>138</v>
      </c>
      <c r="M365" s="33"/>
      <c r="N365" s="154" t="s">
        <v>1</v>
      </c>
      <c r="O365" s="155" t="s">
        <v>41</v>
      </c>
      <c r="P365" s="156">
        <f>I365+J365</f>
        <v>0</v>
      </c>
      <c r="Q365" s="156">
        <f>ROUND(I365*H365,2)</f>
        <v>0</v>
      </c>
      <c r="R365" s="156">
        <f>ROUND(J365*H365,2)</f>
        <v>0</v>
      </c>
      <c r="S365" s="58"/>
      <c r="T365" s="157">
        <f>S365*H365</f>
        <v>0</v>
      </c>
      <c r="U365" s="157">
        <v>0</v>
      </c>
      <c r="V365" s="157">
        <f>U365*H365</f>
        <v>0</v>
      </c>
      <c r="W365" s="157">
        <v>0</v>
      </c>
      <c r="X365" s="158">
        <f>W365*H365</f>
        <v>0</v>
      </c>
      <c r="Y365" s="32"/>
      <c r="Z365" s="32"/>
      <c r="AA365" s="32"/>
      <c r="AB365" s="32"/>
      <c r="AC365" s="32"/>
      <c r="AD365" s="32"/>
      <c r="AE365" s="32"/>
      <c r="AR365" s="159" t="s">
        <v>155</v>
      </c>
      <c r="AT365" s="159" t="s">
        <v>134</v>
      </c>
      <c r="AU365" s="159" t="s">
        <v>88</v>
      </c>
      <c r="AY365" s="17" t="s">
        <v>131</v>
      </c>
      <c r="BE365" s="160">
        <f>IF(O365="základní",K365,0)</f>
        <v>0</v>
      </c>
      <c r="BF365" s="160">
        <f>IF(O365="snížená",K365,0)</f>
        <v>0</v>
      </c>
      <c r="BG365" s="160">
        <f>IF(O365="zákl. přenesená",K365,0)</f>
        <v>0</v>
      </c>
      <c r="BH365" s="160">
        <f>IF(O365="sníž. přenesená",K365,0)</f>
        <v>0</v>
      </c>
      <c r="BI365" s="160">
        <f>IF(O365="nulová",K365,0)</f>
        <v>0</v>
      </c>
      <c r="BJ365" s="17" t="s">
        <v>86</v>
      </c>
      <c r="BK365" s="160">
        <f>ROUND(P365*H365,2)</f>
        <v>0</v>
      </c>
      <c r="BL365" s="17" t="s">
        <v>155</v>
      </c>
      <c r="BM365" s="159" t="s">
        <v>623</v>
      </c>
    </row>
    <row r="366" spans="1:65" s="2" customFormat="1">
      <c r="A366" s="32"/>
      <c r="B366" s="33"/>
      <c r="C366" s="32"/>
      <c r="D366" s="161" t="s">
        <v>141</v>
      </c>
      <c r="E366" s="32"/>
      <c r="F366" s="162" t="s">
        <v>624</v>
      </c>
      <c r="G366" s="32"/>
      <c r="H366" s="32"/>
      <c r="I366" s="163"/>
      <c r="J366" s="163"/>
      <c r="K366" s="32"/>
      <c r="L366" s="32"/>
      <c r="M366" s="33"/>
      <c r="N366" s="164"/>
      <c r="O366" s="165"/>
      <c r="P366" s="58"/>
      <c r="Q366" s="58"/>
      <c r="R366" s="58"/>
      <c r="S366" s="58"/>
      <c r="T366" s="58"/>
      <c r="U366" s="58"/>
      <c r="V366" s="58"/>
      <c r="W366" s="58"/>
      <c r="X366" s="59"/>
      <c r="Y366" s="32"/>
      <c r="Z366" s="32"/>
      <c r="AA366" s="32"/>
      <c r="AB366" s="32"/>
      <c r="AC366" s="32"/>
      <c r="AD366" s="32"/>
      <c r="AE366" s="32"/>
      <c r="AT366" s="17" t="s">
        <v>141</v>
      </c>
      <c r="AU366" s="17" t="s">
        <v>88</v>
      </c>
    </row>
    <row r="367" spans="1:65" s="13" customFormat="1">
      <c r="B367" s="166"/>
      <c r="D367" s="161" t="s">
        <v>142</v>
      </c>
      <c r="E367" s="167" t="s">
        <v>1</v>
      </c>
      <c r="F367" s="168" t="s">
        <v>625</v>
      </c>
      <c r="H367" s="167" t="s">
        <v>1</v>
      </c>
      <c r="I367" s="169"/>
      <c r="J367" s="169"/>
      <c r="M367" s="166"/>
      <c r="N367" s="170"/>
      <c r="O367" s="171"/>
      <c r="P367" s="171"/>
      <c r="Q367" s="171"/>
      <c r="R367" s="171"/>
      <c r="S367" s="171"/>
      <c r="T367" s="171"/>
      <c r="U367" s="171"/>
      <c r="V367" s="171"/>
      <c r="W367" s="171"/>
      <c r="X367" s="172"/>
      <c r="AT367" s="167" t="s">
        <v>142</v>
      </c>
      <c r="AU367" s="167" t="s">
        <v>88</v>
      </c>
      <c r="AV367" s="13" t="s">
        <v>86</v>
      </c>
      <c r="AW367" s="13" t="s">
        <v>4</v>
      </c>
      <c r="AX367" s="13" t="s">
        <v>78</v>
      </c>
      <c r="AY367" s="167" t="s">
        <v>131</v>
      </c>
    </row>
    <row r="368" spans="1:65" s="14" customFormat="1">
      <c r="B368" s="173"/>
      <c r="D368" s="161" t="s">
        <v>142</v>
      </c>
      <c r="E368" s="174" t="s">
        <v>1</v>
      </c>
      <c r="F368" s="175" t="s">
        <v>626</v>
      </c>
      <c r="H368" s="176">
        <v>136.69999999999999</v>
      </c>
      <c r="I368" s="177"/>
      <c r="J368" s="177"/>
      <c r="M368" s="173"/>
      <c r="N368" s="178"/>
      <c r="O368" s="179"/>
      <c r="P368" s="179"/>
      <c r="Q368" s="179"/>
      <c r="R368" s="179"/>
      <c r="S368" s="179"/>
      <c r="T368" s="179"/>
      <c r="U368" s="179"/>
      <c r="V368" s="179"/>
      <c r="W368" s="179"/>
      <c r="X368" s="180"/>
      <c r="AT368" s="174" t="s">
        <v>142</v>
      </c>
      <c r="AU368" s="174" t="s">
        <v>88</v>
      </c>
      <c r="AV368" s="14" t="s">
        <v>88</v>
      </c>
      <c r="AW368" s="14" t="s">
        <v>4</v>
      </c>
      <c r="AX368" s="14" t="s">
        <v>78</v>
      </c>
      <c r="AY368" s="174" t="s">
        <v>131</v>
      </c>
    </row>
    <row r="369" spans="1:65" s="14" customFormat="1">
      <c r="B369" s="173"/>
      <c r="D369" s="161" t="s">
        <v>142</v>
      </c>
      <c r="E369" s="174" t="s">
        <v>1</v>
      </c>
      <c r="F369" s="175" t="s">
        <v>627</v>
      </c>
      <c r="H369" s="176">
        <v>91</v>
      </c>
      <c r="I369" s="177"/>
      <c r="J369" s="177"/>
      <c r="M369" s="173"/>
      <c r="N369" s="178"/>
      <c r="O369" s="179"/>
      <c r="P369" s="179"/>
      <c r="Q369" s="179"/>
      <c r="R369" s="179"/>
      <c r="S369" s="179"/>
      <c r="T369" s="179"/>
      <c r="U369" s="179"/>
      <c r="V369" s="179"/>
      <c r="W369" s="179"/>
      <c r="X369" s="180"/>
      <c r="AT369" s="174" t="s">
        <v>142</v>
      </c>
      <c r="AU369" s="174" t="s">
        <v>88</v>
      </c>
      <c r="AV369" s="14" t="s">
        <v>88</v>
      </c>
      <c r="AW369" s="14" t="s">
        <v>4</v>
      </c>
      <c r="AX369" s="14" t="s">
        <v>78</v>
      </c>
      <c r="AY369" s="174" t="s">
        <v>131</v>
      </c>
    </row>
    <row r="370" spans="1:65" s="14" customFormat="1">
      <c r="B370" s="173"/>
      <c r="D370" s="161" t="s">
        <v>142</v>
      </c>
      <c r="E370" s="174" t="s">
        <v>1</v>
      </c>
      <c r="F370" s="175" t="s">
        <v>628</v>
      </c>
      <c r="H370" s="176">
        <v>91</v>
      </c>
      <c r="I370" s="177"/>
      <c r="J370" s="177"/>
      <c r="M370" s="173"/>
      <c r="N370" s="178"/>
      <c r="O370" s="179"/>
      <c r="P370" s="179"/>
      <c r="Q370" s="179"/>
      <c r="R370" s="179"/>
      <c r="S370" s="179"/>
      <c r="T370" s="179"/>
      <c r="U370" s="179"/>
      <c r="V370" s="179"/>
      <c r="W370" s="179"/>
      <c r="X370" s="180"/>
      <c r="AT370" s="174" t="s">
        <v>142</v>
      </c>
      <c r="AU370" s="174" t="s">
        <v>88</v>
      </c>
      <c r="AV370" s="14" t="s">
        <v>88</v>
      </c>
      <c r="AW370" s="14" t="s">
        <v>4</v>
      </c>
      <c r="AX370" s="14" t="s">
        <v>78</v>
      </c>
      <c r="AY370" s="174" t="s">
        <v>131</v>
      </c>
    </row>
    <row r="371" spans="1:65" s="14" customFormat="1">
      <c r="B371" s="173"/>
      <c r="D371" s="161" t="s">
        <v>142</v>
      </c>
      <c r="E371" s="174" t="s">
        <v>1</v>
      </c>
      <c r="F371" s="175" t="s">
        <v>629</v>
      </c>
      <c r="H371" s="176">
        <v>2.8</v>
      </c>
      <c r="I371" s="177"/>
      <c r="J371" s="177"/>
      <c r="M371" s="173"/>
      <c r="N371" s="178"/>
      <c r="O371" s="179"/>
      <c r="P371" s="179"/>
      <c r="Q371" s="179"/>
      <c r="R371" s="179"/>
      <c r="S371" s="179"/>
      <c r="T371" s="179"/>
      <c r="U371" s="179"/>
      <c r="V371" s="179"/>
      <c r="W371" s="179"/>
      <c r="X371" s="180"/>
      <c r="AT371" s="174" t="s">
        <v>142</v>
      </c>
      <c r="AU371" s="174" t="s">
        <v>88</v>
      </c>
      <c r="AV371" s="14" t="s">
        <v>88</v>
      </c>
      <c r="AW371" s="14" t="s">
        <v>4</v>
      </c>
      <c r="AX371" s="14" t="s">
        <v>78</v>
      </c>
      <c r="AY371" s="174" t="s">
        <v>131</v>
      </c>
    </row>
    <row r="372" spans="1:65" s="15" customFormat="1">
      <c r="B372" s="184"/>
      <c r="D372" s="161" t="s">
        <v>142</v>
      </c>
      <c r="E372" s="185" t="s">
        <v>1</v>
      </c>
      <c r="F372" s="186" t="s">
        <v>260</v>
      </c>
      <c r="H372" s="187">
        <v>321.5</v>
      </c>
      <c r="I372" s="188"/>
      <c r="J372" s="188"/>
      <c r="M372" s="184"/>
      <c r="N372" s="189"/>
      <c r="O372" s="190"/>
      <c r="P372" s="190"/>
      <c r="Q372" s="190"/>
      <c r="R372" s="190"/>
      <c r="S372" s="190"/>
      <c r="T372" s="190"/>
      <c r="U372" s="190"/>
      <c r="V372" s="190"/>
      <c r="W372" s="190"/>
      <c r="X372" s="191"/>
      <c r="AT372" s="185" t="s">
        <v>142</v>
      </c>
      <c r="AU372" s="185" t="s">
        <v>88</v>
      </c>
      <c r="AV372" s="15" t="s">
        <v>155</v>
      </c>
      <c r="AW372" s="15" t="s">
        <v>4</v>
      </c>
      <c r="AX372" s="15" t="s">
        <v>86</v>
      </c>
      <c r="AY372" s="185" t="s">
        <v>131</v>
      </c>
    </row>
    <row r="373" spans="1:65" s="2" customFormat="1" ht="24.2" customHeight="1">
      <c r="A373" s="32"/>
      <c r="B373" s="146"/>
      <c r="C373" s="147" t="s">
        <v>630</v>
      </c>
      <c r="D373" s="147" t="s">
        <v>134</v>
      </c>
      <c r="E373" s="148" t="s">
        <v>631</v>
      </c>
      <c r="F373" s="149" t="s">
        <v>632</v>
      </c>
      <c r="G373" s="150" t="s">
        <v>255</v>
      </c>
      <c r="H373" s="151">
        <v>12.48</v>
      </c>
      <c r="I373" s="152"/>
      <c r="J373" s="152"/>
      <c r="K373" s="153">
        <f>ROUND(P373*H373,2)</f>
        <v>0</v>
      </c>
      <c r="L373" s="149" t="s">
        <v>138</v>
      </c>
      <c r="M373" s="33"/>
      <c r="N373" s="154" t="s">
        <v>1</v>
      </c>
      <c r="O373" s="155" t="s">
        <v>41</v>
      </c>
      <c r="P373" s="156">
        <f>I373+J373</f>
        <v>0</v>
      </c>
      <c r="Q373" s="156">
        <f>ROUND(I373*H373,2)</f>
        <v>0</v>
      </c>
      <c r="R373" s="156">
        <f>ROUND(J373*H373,2)</f>
        <v>0</v>
      </c>
      <c r="S373" s="58"/>
      <c r="T373" s="157">
        <f>S373*H373</f>
        <v>0</v>
      </c>
      <c r="U373" s="157">
        <v>0</v>
      </c>
      <c r="V373" s="157">
        <f>U373*H373</f>
        <v>0</v>
      </c>
      <c r="W373" s="157">
        <v>0</v>
      </c>
      <c r="X373" s="158">
        <f>W373*H373</f>
        <v>0</v>
      </c>
      <c r="Y373" s="32"/>
      <c r="Z373" s="32"/>
      <c r="AA373" s="32"/>
      <c r="AB373" s="32"/>
      <c r="AC373" s="32"/>
      <c r="AD373" s="32"/>
      <c r="AE373" s="32"/>
      <c r="AR373" s="159" t="s">
        <v>155</v>
      </c>
      <c r="AT373" s="159" t="s">
        <v>134</v>
      </c>
      <c r="AU373" s="159" t="s">
        <v>88</v>
      </c>
      <c r="AY373" s="17" t="s">
        <v>131</v>
      </c>
      <c r="BE373" s="160">
        <f>IF(O373="základní",K373,0)</f>
        <v>0</v>
      </c>
      <c r="BF373" s="160">
        <f>IF(O373="snížená",K373,0)</f>
        <v>0</v>
      </c>
      <c r="BG373" s="160">
        <f>IF(O373="zákl. přenesená",K373,0)</f>
        <v>0</v>
      </c>
      <c r="BH373" s="160">
        <f>IF(O373="sníž. přenesená",K373,0)</f>
        <v>0</v>
      </c>
      <c r="BI373" s="160">
        <f>IF(O373="nulová",K373,0)</f>
        <v>0</v>
      </c>
      <c r="BJ373" s="17" t="s">
        <v>86</v>
      </c>
      <c r="BK373" s="160">
        <f>ROUND(P373*H373,2)</f>
        <v>0</v>
      </c>
      <c r="BL373" s="17" t="s">
        <v>155</v>
      </c>
      <c r="BM373" s="159" t="s">
        <v>633</v>
      </c>
    </row>
    <row r="374" spans="1:65" s="2" customFormat="1">
      <c r="A374" s="32"/>
      <c r="B374" s="33"/>
      <c r="C374" s="32"/>
      <c r="D374" s="161" t="s">
        <v>141</v>
      </c>
      <c r="E374" s="32"/>
      <c r="F374" s="162" t="s">
        <v>634</v>
      </c>
      <c r="G374" s="32"/>
      <c r="H374" s="32"/>
      <c r="I374" s="163"/>
      <c r="J374" s="163"/>
      <c r="K374" s="32"/>
      <c r="L374" s="32"/>
      <c r="M374" s="33"/>
      <c r="N374" s="164"/>
      <c r="O374" s="165"/>
      <c r="P374" s="58"/>
      <c r="Q374" s="58"/>
      <c r="R374" s="58"/>
      <c r="S374" s="58"/>
      <c r="T374" s="58"/>
      <c r="U374" s="58"/>
      <c r="V374" s="58"/>
      <c r="W374" s="58"/>
      <c r="X374" s="59"/>
      <c r="Y374" s="32"/>
      <c r="Z374" s="32"/>
      <c r="AA374" s="32"/>
      <c r="AB374" s="32"/>
      <c r="AC374" s="32"/>
      <c r="AD374" s="32"/>
      <c r="AE374" s="32"/>
      <c r="AT374" s="17" t="s">
        <v>141</v>
      </c>
      <c r="AU374" s="17" t="s">
        <v>88</v>
      </c>
    </row>
    <row r="375" spans="1:65" s="13" customFormat="1">
      <c r="B375" s="166"/>
      <c r="D375" s="161" t="s">
        <v>142</v>
      </c>
      <c r="E375" s="167" t="s">
        <v>1</v>
      </c>
      <c r="F375" s="168" t="s">
        <v>635</v>
      </c>
      <c r="H375" s="167" t="s">
        <v>1</v>
      </c>
      <c r="I375" s="169"/>
      <c r="J375" s="169"/>
      <c r="M375" s="166"/>
      <c r="N375" s="170"/>
      <c r="O375" s="171"/>
      <c r="P375" s="171"/>
      <c r="Q375" s="171"/>
      <c r="R375" s="171"/>
      <c r="S375" s="171"/>
      <c r="T375" s="171"/>
      <c r="U375" s="171"/>
      <c r="V375" s="171"/>
      <c r="W375" s="171"/>
      <c r="X375" s="172"/>
      <c r="AT375" s="167" t="s">
        <v>142</v>
      </c>
      <c r="AU375" s="167" t="s">
        <v>88</v>
      </c>
      <c r="AV375" s="13" t="s">
        <v>86</v>
      </c>
      <c r="AW375" s="13" t="s">
        <v>4</v>
      </c>
      <c r="AX375" s="13" t="s">
        <v>78</v>
      </c>
      <c r="AY375" s="167" t="s">
        <v>131</v>
      </c>
    </row>
    <row r="376" spans="1:65" s="14" customFormat="1">
      <c r="B376" s="173"/>
      <c r="D376" s="161" t="s">
        <v>142</v>
      </c>
      <c r="E376" s="174" t="s">
        <v>1</v>
      </c>
      <c r="F376" s="175" t="s">
        <v>636</v>
      </c>
      <c r="H376" s="176">
        <v>12.48</v>
      </c>
      <c r="I376" s="177"/>
      <c r="J376" s="177"/>
      <c r="M376" s="173"/>
      <c r="N376" s="178"/>
      <c r="O376" s="179"/>
      <c r="P376" s="179"/>
      <c r="Q376" s="179"/>
      <c r="R376" s="179"/>
      <c r="S376" s="179"/>
      <c r="T376" s="179"/>
      <c r="U376" s="179"/>
      <c r="V376" s="179"/>
      <c r="W376" s="179"/>
      <c r="X376" s="180"/>
      <c r="AT376" s="174" t="s">
        <v>142</v>
      </c>
      <c r="AU376" s="174" t="s">
        <v>88</v>
      </c>
      <c r="AV376" s="14" t="s">
        <v>88</v>
      </c>
      <c r="AW376" s="14" t="s">
        <v>4</v>
      </c>
      <c r="AX376" s="14" t="s">
        <v>86</v>
      </c>
      <c r="AY376" s="174" t="s">
        <v>131</v>
      </c>
    </row>
    <row r="377" spans="1:65" s="2" customFormat="1" ht="24.2" customHeight="1">
      <c r="A377" s="32"/>
      <c r="B377" s="146"/>
      <c r="C377" s="147" t="s">
        <v>637</v>
      </c>
      <c r="D377" s="147" t="s">
        <v>134</v>
      </c>
      <c r="E377" s="148" t="s">
        <v>638</v>
      </c>
      <c r="F377" s="149" t="s">
        <v>639</v>
      </c>
      <c r="G377" s="150" t="s">
        <v>255</v>
      </c>
      <c r="H377" s="151">
        <v>241.58</v>
      </c>
      <c r="I377" s="152"/>
      <c r="J377" s="152"/>
      <c r="K377" s="153">
        <f>ROUND(P377*H377,2)</f>
        <v>0</v>
      </c>
      <c r="L377" s="149" t="s">
        <v>138</v>
      </c>
      <c r="M377" s="33"/>
      <c r="N377" s="154" t="s">
        <v>1</v>
      </c>
      <c r="O377" s="155" t="s">
        <v>41</v>
      </c>
      <c r="P377" s="156">
        <f>I377+J377</f>
        <v>0</v>
      </c>
      <c r="Q377" s="156">
        <f>ROUND(I377*H377,2)</f>
        <v>0</v>
      </c>
      <c r="R377" s="156">
        <f>ROUND(J377*H377,2)</f>
        <v>0</v>
      </c>
      <c r="S377" s="58"/>
      <c r="T377" s="157">
        <f>S377*H377</f>
        <v>0</v>
      </c>
      <c r="U377" s="157">
        <v>0</v>
      </c>
      <c r="V377" s="157">
        <f>U377*H377</f>
        <v>0</v>
      </c>
      <c r="W377" s="157">
        <v>0</v>
      </c>
      <c r="X377" s="158">
        <f>W377*H377</f>
        <v>0</v>
      </c>
      <c r="Y377" s="32"/>
      <c r="Z377" s="32"/>
      <c r="AA377" s="32"/>
      <c r="AB377" s="32"/>
      <c r="AC377" s="32"/>
      <c r="AD377" s="32"/>
      <c r="AE377" s="32"/>
      <c r="AR377" s="159" t="s">
        <v>155</v>
      </c>
      <c r="AT377" s="159" t="s">
        <v>134</v>
      </c>
      <c r="AU377" s="159" t="s">
        <v>88</v>
      </c>
      <c r="AY377" s="17" t="s">
        <v>131</v>
      </c>
      <c r="BE377" s="160">
        <f>IF(O377="základní",K377,0)</f>
        <v>0</v>
      </c>
      <c r="BF377" s="160">
        <f>IF(O377="snížená",K377,0)</f>
        <v>0</v>
      </c>
      <c r="BG377" s="160">
        <f>IF(O377="zákl. přenesená",K377,0)</f>
        <v>0</v>
      </c>
      <c r="BH377" s="160">
        <f>IF(O377="sníž. přenesená",K377,0)</f>
        <v>0</v>
      </c>
      <c r="BI377" s="160">
        <f>IF(O377="nulová",K377,0)</f>
        <v>0</v>
      </c>
      <c r="BJ377" s="17" t="s">
        <v>86</v>
      </c>
      <c r="BK377" s="160">
        <f>ROUND(P377*H377,2)</f>
        <v>0</v>
      </c>
      <c r="BL377" s="17" t="s">
        <v>155</v>
      </c>
      <c r="BM377" s="159" t="s">
        <v>640</v>
      </c>
    </row>
    <row r="378" spans="1:65" s="2" customFormat="1" ht="19.5">
      <c r="A378" s="32"/>
      <c r="B378" s="33"/>
      <c r="C378" s="32"/>
      <c r="D378" s="161" t="s">
        <v>141</v>
      </c>
      <c r="E378" s="32"/>
      <c r="F378" s="162" t="s">
        <v>641</v>
      </c>
      <c r="G378" s="32"/>
      <c r="H378" s="32"/>
      <c r="I378" s="163"/>
      <c r="J378" s="163"/>
      <c r="K378" s="32"/>
      <c r="L378" s="32"/>
      <c r="M378" s="33"/>
      <c r="N378" s="164"/>
      <c r="O378" s="165"/>
      <c r="P378" s="58"/>
      <c r="Q378" s="58"/>
      <c r="R378" s="58"/>
      <c r="S378" s="58"/>
      <c r="T378" s="58"/>
      <c r="U378" s="58"/>
      <c r="V378" s="58"/>
      <c r="W378" s="58"/>
      <c r="X378" s="59"/>
      <c r="Y378" s="32"/>
      <c r="Z378" s="32"/>
      <c r="AA378" s="32"/>
      <c r="AB378" s="32"/>
      <c r="AC378" s="32"/>
      <c r="AD378" s="32"/>
      <c r="AE378" s="32"/>
      <c r="AT378" s="17" t="s">
        <v>141</v>
      </c>
      <c r="AU378" s="17" t="s">
        <v>88</v>
      </c>
    </row>
    <row r="379" spans="1:65" s="13" customFormat="1">
      <c r="B379" s="166"/>
      <c r="D379" s="161" t="s">
        <v>142</v>
      </c>
      <c r="E379" s="167" t="s">
        <v>1</v>
      </c>
      <c r="F379" s="168" t="s">
        <v>642</v>
      </c>
      <c r="H379" s="167" t="s">
        <v>1</v>
      </c>
      <c r="I379" s="169"/>
      <c r="J379" s="169"/>
      <c r="M379" s="166"/>
      <c r="N379" s="170"/>
      <c r="O379" s="171"/>
      <c r="P379" s="171"/>
      <c r="Q379" s="171"/>
      <c r="R379" s="171"/>
      <c r="S379" s="171"/>
      <c r="T379" s="171"/>
      <c r="U379" s="171"/>
      <c r="V379" s="171"/>
      <c r="W379" s="171"/>
      <c r="X379" s="172"/>
      <c r="AT379" s="167" t="s">
        <v>142</v>
      </c>
      <c r="AU379" s="167" t="s">
        <v>88</v>
      </c>
      <c r="AV379" s="13" t="s">
        <v>86</v>
      </c>
      <c r="AW379" s="13" t="s">
        <v>4</v>
      </c>
      <c r="AX379" s="13" t="s">
        <v>78</v>
      </c>
      <c r="AY379" s="167" t="s">
        <v>131</v>
      </c>
    </row>
    <row r="380" spans="1:65" s="14" customFormat="1">
      <c r="B380" s="173"/>
      <c r="D380" s="161" t="s">
        <v>142</v>
      </c>
      <c r="E380" s="174" t="s">
        <v>1</v>
      </c>
      <c r="F380" s="175" t="s">
        <v>643</v>
      </c>
      <c r="H380" s="176">
        <v>1.4</v>
      </c>
      <c r="I380" s="177"/>
      <c r="J380" s="177"/>
      <c r="M380" s="173"/>
      <c r="N380" s="178"/>
      <c r="O380" s="179"/>
      <c r="P380" s="179"/>
      <c r="Q380" s="179"/>
      <c r="R380" s="179"/>
      <c r="S380" s="179"/>
      <c r="T380" s="179"/>
      <c r="U380" s="179"/>
      <c r="V380" s="179"/>
      <c r="W380" s="179"/>
      <c r="X380" s="180"/>
      <c r="AT380" s="174" t="s">
        <v>142</v>
      </c>
      <c r="AU380" s="174" t="s">
        <v>88</v>
      </c>
      <c r="AV380" s="14" t="s">
        <v>88</v>
      </c>
      <c r="AW380" s="14" t="s">
        <v>4</v>
      </c>
      <c r="AX380" s="14" t="s">
        <v>78</v>
      </c>
      <c r="AY380" s="174" t="s">
        <v>131</v>
      </c>
    </row>
    <row r="381" spans="1:65" s="14" customFormat="1">
      <c r="B381" s="173"/>
      <c r="D381" s="161" t="s">
        <v>142</v>
      </c>
      <c r="E381" s="174" t="s">
        <v>1</v>
      </c>
      <c r="F381" s="175" t="s">
        <v>644</v>
      </c>
      <c r="H381" s="176">
        <v>12.48</v>
      </c>
      <c r="I381" s="177"/>
      <c r="J381" s="177"/>
      <c r="M381" s="173"/>
      <c r="N381" s="178"/>
      <c r="O381" s="179"/>
      <c r="P381" s="179"/>
      <c r="Q381" s="179"/>
      <c r="R381" s="179"/>
      <c r="S381" s="179"/>
      <c r="T381" s="179"/>
      <c r="U381" s="179"/>
      <c r="V381" s="179"/>
      <c r="W381" s="179"/>
      <c r="X381" s="180"/>
      <c r="AT381" s="174" t="s">
        <v>142</v>
      </c>
      <c r="AU381" s="174" t="s">
        <v>88</v>
      </c>
      <c r="AV381" s="14" t="s">
        <v>88</v>
      </c>
      <c r="AW381" s="14" t="s">
        <v>4</v>
      </c>
      <c r="AX381" s="14" t="s">
        <v>78</v>
      </c>
      <c r="AY381" s="174" t="s">
        <v>131</v>
      </c>
    </row>
    <row r="382" spans="1:65" s="14" customFormat="1">
      <c r="B382" s="173"/>
      <c r="D382" s="161" t="s">
        <v>142</v>
      </c>
      <c r="E382" s="174" t="s">
        <v>1</v>
      </c>
      <c r="F382" s="175" t="s">
        <v>645</v>
      </c>
      <c r="H382" s="176">
        <v>136.69999999999999</v>
      </c>
      <c r="I382" s="177"/>
      <c r="J382" s="177"/>
      <c r="M382" s="173"/>
      <c r="N382" s="178"/>
      <c r="O382" s="179"/>
      <c r="P382" s="179"/>
      <c r="Q382" s="179"/>
      <c r="R382" s="179"/>
      <c r="S382" s="179"/>
      <c r="T382" s="179"/>
      <c r="U382" s="179"/>
      <c r="V382" s="179"/>
      <c r="W382" s="179"/>
      <c r="X382" s="180"/>
      <c r="AT382" s="174" t="s">
        <v>142</v>
      </c>
      <c r="AU382" s="174" t="s">
        <v>88</v>
      </c>
      <c r="AV382" s="14" t="s">
        <v>88</v>
      </c>
      <c r="AW382" s="14" t="s">
        <v>4</v>
      </c>
      <c r="AX382" s="14" t="s">
        <v>78</v>
      </c>
      <c r="AY382" s="174" t="s">
        <v>131</v>
      </c>
    </row>
    <row r="383" spans="1:65" s="14" customFormat="1">
      <c r="B383" s="173"/>
      <c r="D383" s="161" t="s">
        <v>142</v>
      </c>
      <c r="E383" s="174" t="s">
        <v>1</v>
      </c>
      <c r="F383" s="175" t="s">
        <v>646</v>
      </c>
      <c r="H383" s="176">
        <v>91</v>
      </c>
      <c r="I383" s="177"/>
      <c r="J383" s="177"/>
      <c r="M383" s="173"/>
      <c r="N383" s="178"/>
      <c r="O383" s="179"/>
      <c r="P383" s="179"/>
      <c r="Q383" s="179"/>
      <c r="R383" s="179"/>
      <c r="S383" s="179"/>
      <c r="T383" s="179"/>
      <c r="U383" s="179"/>
      <c r="V383" s="179"/>
      <c r="W383" s="179"/>
      <c r="X383" s="180"/>
      <c r="AT383" s="174" t="s">
        <v>142</v>
      </c>
      <c r="AU383" s="174" t="s">
        <v>88</v>
      </c>
      <c r="AV383" s="14" t="s">
        <v>88</v>
      </c>
      <c r="AW383" s="14" t="s">
        <v>4</v>
      </c>
      <c r="AX383" s="14" t="s">
        <v>78</v>
      </c>
      <c r="AY383" s="174" t="s">
        <v>131</v>
      </c>
    </row>
    <row r="384" spans="1:65" s="15" customFormat="1">
      <c r="B384" s="184"/>
      <c r="D384" s="161" t="s">
        <v>142</v>
      </c>
      <c r="E384" s="185" t="s">
        <v>1</v>
      </c>
      <c r="F384" s="186" t="s">
        <v>260</v>
      </c>
      <c r="H384" s="187">
        <v>241.58</v>
      </c>
      <c r="I384" s="188"/>
      <c r="J384" s="188"/>
      <c r="M384" s="184"/>
      <c r="N384" s="189"/>
      <c r="O384" s="190"/>
      <c r="P384" s="190"/>
      <c r="Q384" s="190"/>
      <c r="R384" s="190"/>
      <c r="S384" s="190"/>
      <c r="T384" s="190"/>
      <c r="U384" s="190"/>
      <c r="V384" s="190"/>
      <c r="W384" s="190"/>
      <c r="X384" s="191"/>
      <c r="AT384" s="185" t="s">
        <v>142</v>
      </c>
      <c r="AU384" s="185" t="s">
        <v>88</v>
      </c>
      <c r="AV384" s="15" t="s">
        <v>155</v>
      </c>
      <c r="AW384" s="15" t="s">
        <v>4</v>
      </c>
      <c r="AX384" s="15" t="s">
        <v>86</v>
      </c>
      <c r="AY384" s="185" t="s">
        <v>131</v>
      </c>
    </row>
    <row r="385" spans="1:65" s="2" customFormat="1" ht="24">
      <c r="A385" s="32"/>
      <c r="B385" s="146"/>
      <c r="C385" s="147" t="s">
        <v>647</v>
      </c>
      <c r="D385" s="147" t="s">
        <v>134</v>
      </c>
      <c r="E385" s="148" t="s">
        <v>648</v>
      </c>
      <c r="F385" s="149" t="s">
        <v>649</v>
      </c>
      <c r="G385" s="150" t="s">
        <v>255</v>
      </c>
      <c r="H385" s="151">
        <v>179.9</v>
      </c>
      <c r="I385" s="152"/>
      <c r="J385" s="152"/>
      <c r="K385" s="153">
        <f>ROUND(P385*H385,2)</f>
        <v>0</v>
      </c>
      <c r="L385" s="149" t="s">
        <v>138</v>
      </c>
      <c r="M385" s="33"/>
      <c r="N385" s="154" t="s">
        <v>1</v>
      </c>
      <c r="O385" s="155" t="s">
        <v>41</v>
      </c>
      <c r="P385" s="156">
        <f>I385+J385</f>
        <v>0</v>
      </c>
      <c r="Q385" s="156">
        <f>ROUND(I385*H385,2)</f>
        <v>0</v>
      </c>
      <c r="R385" s="156">
        <f>ROUND(J385*H385,2)</f>
        <v>0</v>
      </c>
      <c r="S385" s="58"/>
      <c r="T385" s="157">
        <f>S385*H385</f>
        <v>0</v>
      </c>
      <c r="U385" s="157">
        <v>8.9219999999999994E-2</v>
      </c>
      <c r="V385" s="157">
        <f>U385*H385</f>
        <v>16.050677999999998</v>
      </c>
      <c r="W385" s="157">
        <v>0</v>
      </c>
      <c r="X385" s="158">
        <f>W385*H385</f>
        <v>0</v>
      </c>
      <c r="Y385" s="32"/>
      <c r="Z385" s="32"/>
      <c r="AA385" s="32"/>
      <c r="AB385" s="32"/>
      <c r="AC385" s="32"/>
      <c r="AD385" s="32"/>
      <c r="AE385" s="32"/>
      <c r="AR385" s="159" t="s">
        <v>155</v>
      </c>
      <c r="AT385" s="159" t="s">
        <v>134</v>
      </c>
      <c r="AU385" s="159" t="s">
        <v>88</v>
      </c>
      <c r="AY385" s="17" t="s">
        <v>131</v>
      </c>
      <c r="BE385" s="160">
        <f>IF(O385="základní",K385,0)</f>
        <v>0</v>
      </c>
      <c r="BF385" s="160">
        <f>IF(O385="snížená",K385,0)</f>
        <v>0</v>
      </c>
      <c r="BG385" s="160">
        <f>IF(O385="zákl. přenesená",K385,0)</f>
        <v>0</v>
      </c>
      <c r="BH385" s="160">
        <f>IF(O385="sníž. přenesená",K385,0)</f>
        <v>0</v>
      </c>
      <c r="BI385" s="160">
        <f>IF(O385="nulová",K385,0)</f>
        <v>0</v>
      </c>
      <c r="BJ385" s="17" t="s">
        <v>86</v>
      </c>
      <c r="BK385" s="160">
        <f>ROUND(P385*H385,2)</f>
        <v>0</v>
      </c>
      <c r="BL385" s="17" t="s">
        <v>155</v>
      </c>
      <c r="BM385" s="159" t="s">
        <v>650</v>
      </c>
    </row>
    <row r="386" spans="1:65" s="2" customFormat="1" ht="29.25">
      <c r="A386" s="32"/>
      <c r="B386" s="33"/>
      <c r="C386" s="32"/>
      <c r="D386" s="161" t="s">
        <v>141</v>
      </c>
      <c r="E386" s="32"/>
      <c r="F386" s="162" t="s">
        <v>651</v>
      </c>
      <c r="G386" s="32"/>
      <c r="H386" s="32"/>
      <c r="I386" s="163"/>
      <c r="J386" s="163"/>
      <c r="K386" s="32"/>
      <c r="L386" s="32"/>
      <c r="M386" s="33"/>
      <c r="N386" s="164"/>
      <c r="O386" s="165"/>
      <c r="P386" s="58"/>
      <c r="Q386" s="58"/>
      <c r="R386" s="58"/>
      <c r="S386" s="58"/>
      <c r="T386" s="58"/>
      <c r="U386" s="58"/>
      <c r="V386" s="58"/>
      <c r="W386" s="58"/>
      <c r="X386" s="59"/>
      <c r="Y386" s="32"/>
      <c r="Z386" s="32"/>
      <c r="AA386" s="32"/>
      <c r="AB386" s="32"/>
      <c r="AC386" s="32"/>
      <c r="AD386" s="32"/>
      <c r="AE386" s="32"/>
      <c r="AT386" s="17" t="s">
        <v>141</v>
      </c>
      <c r="AU386" s="17" t="s">
        <v>88</v>
      </c>
    </row>
    <row r="387" spans="1:65" s="14" customFormat="1">
      <c r="B387" s="173"/>
      <c r="D387" s="161" t="s">
        <v>142</v>
      </c>
      <c r="E387" s="174" t="s">
        <v>1</v>
      </c>
      <c r="F387" s="175" t="s">
        <v>652</v>
      </c>
      <c r="H387" s="176">
        <v>91.8</v>
      </c>
      <c r="I387" s="177"/>
      <c r="J387" s="177"/>
      <c r="M387" s="173"/>
      <c r="N387" s="178"/>
      <c r="O387" s="179"/>
      <c r="P387" s="179"/>
      <c r="Q387" s="179"/>
      <c r="R387" s="179"/>
      <c r="S387" s="179"/>
      <c r="T387" s="179"/>
      <c r="U387" s="179"/>
      <c r="V387" s="179"/>
      <c r="W387" s="179"/>
      <c r="X387" s="180"/>
      <c r="AT387" s="174" t="s">
        <v>142</v>
      </c>
      <c r="AU387" s="174" t="s">
        <v>88</v>
      </c>
      <c r="AV387" s="14" t="s">
        <v>88</v>
      </c>
      <c r="AW387" s="14" t="s">
        <v>4</v>
      </c>
      <c r="AX387" s="14" t="s">
        <v>78</v>
      </c>
      <c r="AY387" s="174" t="s">
        <v>131</v>
      </c>
    </row>
    <row r="388" spans="1:65" s="14" customFormat="1">
      <c r="B388" s="173"/>
      <c r="D388" s="161" t="s">
        <v>142</v>
      </c>
      <c r="E388" s="174" t="s">
        <v>1</v>
      </c>
      <c r="F388" s="175" t="s">
        <v>653</v>
      </c>
      <c r="H388" s="176">
        <v>78</v>
      </c>
      <c r="I388" s="177"/>
      <c r="J388" s="177"/>
      <c r="M388" s="173"/>
      <c r="N388" s="178"/>
      <c r="O388" s="179"/>
      <c r="P388" s="179"/>
      <c r="Q388" s="179"/>
      <c r="R388" s="179"/>
      <c r="S388" s="179"/>
      <c r="T388" s="179"/>
      <c r="U388" s="179"/>
      <c r="V388" s="179"/>
      <c r="W388" s="179"/>
      <c r="X388" s="180"/>
      <c r="AT388" s="174" t="s">
        <v>142</v>
      </c>
      <c r="AU388" s="174" t="s">
        <v>88</v>
      </c>
      <c r="AV388" s="14" t="s">
        <v>88</v>
      </c>
      <c r="AW388" s="14" t="s">
        <v>4</v>
      </c>
      <c r="AX388" s="14" t="s">
        <v>78</v>
      </c>
      <c r="AY388" s="174" t="s">
        <v>131</v>
      </c>
    </row>
    <row r="389" spans="1:65" s="14" customFormat="1">
      <c r="B389" s="173"/>
      <c r="D389" s="161" t="s">
        <v>142</v>
      </c>
      <c r="E389" s="174" t="s">
        <v>1</v>
      </c>
      <c r="F389" s="175" t="s">
        <v>654</v>
      </c>
      <c r="H389" s="176">
        <v>10.1</v>
      </c>
      <c r="I389" s="177"/>
      <c r="J389" s="177"/>
      <c r="M389" s="173"/>
      <c r="N389" s="178"/>
      <c r="O389" s="179"/>
      <c r="P389" s="179"/>
      <c r="Q389" s="179"/>
      <c r="R389" s="179"/>
      <c r="S389" s="179"/>
      <c r="T389" s="179"/>
      <c r="U389" s="179"/>
      <c r="V389" s="179"/>
      <c r="W389" s="179"/>
      <c r="X389" s="180"/>
      <c r="AT389" s="174" t="s">
        <v>142</v>
      </c>
      <c r="AU389" s="174" t="s">
        <v>88</v>
      </c>
      <c r="AV389" s="14" t="s">
        <v>88</v>
      </c>
      <c r="AW389" s="14" t="s">
        <v>4</v>
      </c>
      <c r="AX389" s="14" t="s">
        <v>78</v>
      </c>
      <c r="AY389" s="174" t="s">
        <v>131</v>
      </c>
    </row>
    <row r="390" spans="1:65" s="15" customFormat="1">
      <c r="B390" s="184"/>
      <c r="D390" s="161" t="s">
        <v>142</v>
      </c>
      <c r="E390" s="185" t="s">
        <v>1</v>
      </c>
      <c r="F390" s="186" t="s">
        <v>260</v>
      </c>
      <c r="H390" s="187">
        <v>179.9</v>
      </c>
      <c r="I390" s="188"/>
      <c r="J390" s="188"/>
      <c r="M390" s="184"/>
      <c r="N390" s="189"/>
      <c r="O390" s="190"/>
      <c r="P390" s="190"/>
      <c r="Q390" s="190"/>
      <c r="R390" s="190"/>
      <c r="S390" s="190"/>
      <c r="T390" s="190"/>
      <c r="U390" s="190"/>
      <c r="V390" s="190"/>
      <c r="W390" s="190"/>
      <c r="X390" s="191"/>
      <c r="AT390" s="185" t="s">
        <v>142</v>
      </c>
      <c r="AU390" s="185" t="s">
        <v>88</v>
      </c>
      <c r="AV390" s="15" t="s">
        <v>155</v>
      </c>
      <c r="AW390" s="15" t="s">
        <v>4</v>
      </c>
      <c r="AX390" s="15" t="s">
        <v>86</v>
      </c>
      <c r="AY390" s="185" t="s">
        <v>131</v>
      </c>
    </row>
    <row r="391" spans="1:65" s="2" customFormat="1" ht="24.2" customHeight="1">
      <c r="A391" s="32"/>
      <c r="B391" s="146"/>
      <c r="C391" s="192" t="s">
        <v>655</v>
      </c>
      <c r="D391" s="192" t="s">
        <v>391</v>
      </c>
      <c r="E391" s="193" t="s">
        <v>656</v>
      </c>
      <c r="F391" s="194" t="s">
        <v>657</v>
      </c>
      <c r="G391" s="195" t="s">
        <v>255</v>
      </c>
      <c r="H391" s="196">
        <v>168.36699999999999</v>
      </c>
      <c r="I391" s="197"/>
      <c r="J391" s="198"/>
      <c r="K391" s="199">
        <f>ROUND(P391*H391,2)</f>
        <v>0</v>
      </c>
      <c r="L391" s="194" t="s">
        <v>138</v>
      </c>
      <c r="M391" s="200"/>
      <c r="N391" s="201" t="s">
        <v>1</v>
      </c>
      <c r="O391" s="155" t="s">
        <v>41</v>
      </c>
      <c r="P391" s="156">
        <f>I391+J391</f>
        <v>0</v>
      </c>
      <c r="Q391" s="156">
        <f>ROUND(I391*H391,2)</f>
        <v>0</v>
      </c>
      <c r="R391" s="156">
        <f>ROUND(J391*H391,2)</f>
        <v>0</v>
      </c>
      <c r="S391" s="58"/>
      <c r="T391" s="157">
        <f>S391*H391</f>
        <v>0</v>
      </c>
      <c r="U391" s="157">
        <v>0.13200000000000001</v>
      </c>
      <c r="V391" s="157">
        <f>U391*H391</f>
        <v>22.224443999999998</v>
      </c>
      <c r="W391" s="157">
        <v>0</v>
      </c>
      <c r="X391" s="158">
        <f>W391*H391</f>
        <v>0</v>
      </c>
      <c r="Y391" s="32"/>
      <c r="Z391" s="32"/>
      <c r="AA391" s="32"/>
      <c r="AB391" s="32"/>
      <c r="AC391" s="32"/>
      <c r="AD391" s="32"/>
      <c r="AE391" s="32"/>
      <c r="AR391" s="159" t="s">
        <v>180</v>
      </c>
      <c r="AT391" s="159" t="s">
        <v>391</v>
      </c>
      <c r="AU391" s="159" t="s">
        <v>88</v>
      </c>
      <c r="AY391" s="17" t="s">
        <v>131</v>
      </c>
      <c r="BE391" s="160">
        <f>IF(O391="základní",K391,0)</f>
        <v>0</v>
      </c>
      <c r="BF391" s="160">
        <f>IF(O391="snížená",K391,0)</f>
        <v>0</v>
      </c>
      <c r="BG391" s="160">
        <f>IF(O391="zákl. přenesená",K391,0)</f>
        <v>0</v>
      </c>
      <c r="BH391" s="160">
        <f>IF(O391="sníž. přenesená",K391,0)</f>
        <v>0</v>
      </c>
      <c r="BI391" s="160">
        <f>IF(O391="nulová",K391,0)</f>
        <v>0</v>
      </c>
      <c r="BJ391" s="17" t="s">
        <v>86</v>
      </c>
      <c r="BK391" s="160">
        <f>ROUND(P391*H391,2)</f>
        <v>0</v>
      </c>
      <c r="BL391" s="17" t="s">
        <v>155</v>
      </c>
      <c r="BM391" s="159" t="s">
        <v>658</v>
      </c>
    </row>
    <row r="392" spans="1:65" s="2" customFormat="1">
      <c r="A392" s="32"/>
      <c r="B392" s="33"/>
      <c r="C392" s="32"/>
      <c r="D392" s="161" t="s">
        <v>141</v>
      </c>
      <c r="E392" s="32"/>
      <c r="F392" s="162" t="s">
        <v>657</v>
      </c>
      <c r="G392" s="32"/>
      <c r="H392" s="32"/>
      <c r="I392" s="163"/>
      <c r="J392" s="163"/>
      <c r="K392" s="32"/>
      <c r="L392" s="32"/>
      <c r="M392" s="33"/>
      <c r="N392" s="164"/>
      <c r="O392" s="165"/>
      <c r="P392" s="58"/>
      <c r="Q392" s="58"/>
      <c r="R392" s="58"/>
      <c r="S392" s="58"/>
      <c r="T392" s="58"/>
      <c r="U392" s="58"/>
      <c r="V392" s="58"/>
      <c r="W392" s="58"/>
      <c r="X392" s="59"/>
      <c r="Y392" s="32"/>
      <c r="Z392" s="32"/>
      <c r="AA392" s="32"/>
      <c r="AB392" s="32"/>
      <c r="AC392" s="32"/>
      <c r="AD392" s="32"/>
      <c r="AE392" s="32"/>
      <c r="AT392" s="17" t="s">
        <v>141</v>
      </c>
      <c r="AU392" s="17" t="s">
        <v>88</v>
      </c>
    </row>
    <row r="393" spans="1:65" s="13" customFormat="1">
      <c r="B393" s="166"/>
      <c r="D393" s="161" t="s">
        <v>142</v>
      </c>
      <c r="E393" s="167" t="s">
        <v>1</v>
      </c>
      <c r="F393" s="168" t="s">
        <v>659</v>
      </c>
      <c r="H393" s="167" t="s">
        <v>1</v>
      </c>
      <c r="I393" s="169"/>
      <c r="J393" s="169"/>
      <c r="M393" s="166"/>
      <c r="N393" s="170"/>
      <c r="O393" s="171"/>
      <c r="P393" s="171"/>
      <c r="Q393" s="171"/>
      <c r="R393" s="171"/>
      <c r="S393" s="171"/>
      <c r="T393" s="171"/>
      <c r="U393" s="171"/>
      <c r="V393" s="171"/>
      <c r="W393" s="171"/>
      <c r="X393" s="172"/>
      <c r="AT393" s="167" t="s">
        <v>142</v>
      </c>
      <c r="AU393" s="167" t="s">
        <v>88</v>
      </c>
      <c r="AV393" s="13" t="s">
        <v>86</v>
      </c>
      <c r="AW393" s="13" t="s">
        <v>4</v>
      </c>
      <c r="AX393" s="13" t="s">
        <v>78</v>
      </c>
      <c r="AY393" s="167" t="s">
        <v>131</v>
      </c>
    </row>
    <row r="394" spans="1:65" s="14" customFormat="1">
      <c r="B394" s="173"/>
      <c r="D394" s="161" t="s">
        <v>142</v>
      </c>
      <c r="E394" s="174" t="s">
        <v>1</v>
      </c>
      <c r="F394" s="175" t="s">
        <v>660</v>
      </c>
      <c r="H394" s="176">
        <v>169.8</v>
      </c>
      <c r="I394" s="177"/>
      <c r="J394" s="177"/>
      <c r="M394" s="173"/>
      <c r="N394" s="178"/>
      <c r="O394" s="179"/>
      <c r="P394" s="179"/>
      <c r="Q394" s="179"/>
      <c r="R394" s="179"/>
      <c r="S394" s="179"/>
      <c r="T394" s="179"/>
      <c r="U394" s="179"/>
      <c r="V394" s="179"/>
      <c r="W394" s="179"/>
      <c r="X394" s="180"/>
      <c r="AT394" s="174" t="s">
        <v>142</v>
      </c>
      <c r="AU394" s="174" t="s">
        <v>88</v>
      </c>
      <c r="AV394" s="14" t="s">
        <v>88</v>
      </c>
      <c r="AW394" s="14" t="s">
        <v>4</v>
      </c>
      <c r="AX394" s="14" t="s">
        <v>78</v>
      </c>
      <c r="AY394" s="174" t="s">
        <v>131</v>
      </c>
    </row>
    <row r="395" spans="1:65" s="14" customFormat="1">
      <c r="B395" s="173"/>
      <c r="D395" s="161" t="s">
        <v>142</v>
      </c>
      <c r="E395" s="174" t="s">
        <v>1</v>
      </c>
      <c r="F395" s="175" t="s">
        <v>661</v>
      </c>
      <c r="H395" s="176">
        <v>-3.1</v>
      </c>
      <c r="I395" s="177"/>
      <c r="J395" s="177"/>
      <c r="M395" s="173"/>
      <c r="N395" s="178"/>
      <c r="O395" s="179"/>
      <c r="P395" s="179"/>
      <c r="Q395" s="179"/>
      <c r="R395" s="179"/>
      <c r="S395" s="179"/>
      <c r="T395" s="179"/>
      <c r="U395" s="179"/>
      <c r="V395" s="179"/>
      <c r="W395" s="179"/>
      <c r="X395" s="180"/>
      <c r="AT395" s="174" t="s">
        <v>142</v>
      </c>
      <c r="AU395" s="174" t="s">
        <v>88</v>
      </c>
      <c r="AV395" s="14" t="s">
        <v>88</v>
      </c>
      <c r="AW395" s="14" t="s">
        <v>4</v>
      </c>
      <c r="AX395" s="14" t="s">
        <v>78</v>
      </c>
      <c r="AY395" s="174" t="s">
        <v>131</v>
      </c>
    </row>
    <row r="396" spans="1:65" s="15" customFormat="1">
      <c r="B396" s="184"/>
      <c r="D396" s="161" t="s">
        <v>142</v>
      </c>
      <c r="E396" s="185" t="s">
        <v>1</v>
      </c>
      <c r="F396" s="186" t="s">
        <v>260</v>
      </c>
      <c r="H396" s="187">
        <v>166.7</v>
      </c>
      <c r="I396" s="188"/>
      <c r="J396" s="188"/>
      <c r="M396" s="184"/>
      <c r="N396" s="189"/>
      <c r="O396" s="190"/>
      <c r="P396" s="190"/>
      <c r="Q396" s="190"/>
      <c r="R396" s="190"/>
      <c r="S396" s="190"/>
      <c r="T396" s="190"/>
      <c r="U396" s="190"/>
      <c r="V396" s="190"/>
      <c r="W396" s="190"/>
      <c r="X396" s="191"/>
      <c r="AT396" s="185" t="s">
        <v>142</v>
      </c>
      <c r="AU396" s="185" t="s">
        <v>88</v>
      </c>
      <c r="AV396" s="15" t="s">
        <v>155</v>
      </c>
      <c r="AW396" s="15" t="s">
        <v>4</v>
      </c>
      <c r="AX396" s="15" t="s">
        <v>86</v>
      </c>
      <c r="AY396" s="185" t="s">
        <v>131</v>
      </c>
    </row>
    <row r="397" spans="1:65" s="14" customFormat="1">
      <c r="B397" s="173"/>
      <c r="D397" s="161" t="s">
        <v>142</v>
      </c>
      <c r="F397" s="175" t="s">
        <v>662</v>
      </c>
      <c r="H397" s="176">
        <v>168.36699999999999</v>
      </c>
      <c r="I397" s="177"/>
      <c r="J397" s="177"/>
      <c r="M397" s="173"/>
      <c r="N397" s="178"/>
      <c r="O397" s="179"/>
      <c r="P397" s="179"/>
      <c r="Q397" s="179"/>
      <c r="R397" s="179"/>
      <c r="S397" s="179"/>
      <c r="T397" s="179"/>
      <c r="U397" s="179"/>
      <c r="V397" s="179"/>
      <c r="W397" s="179"/>
      <c r="X397" s="180"/>
      <c r="AT397" s="174" t="s">
        <v>142</v>
      </c>
      <c r="AU397" s="174" t="s">
        <v>88</v>
      </c>
      <c r="AV397" s="14" t="s">
        <v>88</v>
      </c>
      <c r="AW397" s="14" t="s">
        <v>3</v>
      </c>
      <c r="AX397" s="14" t="s">
        <v>86</v>
      </c>
      <c r="AY397" s="174" t="s">
        <v>131</v>
      </c>
    </row>
    <row r="398" spans="1:65" s="2" customFormat="1" ht="24.2" customHeight="1">
      <c r="A398" s="32"/>
      <c r="B398" s="146"/>
      <c r="C398" s="192" t="s">
        <v>663</v>
      </c>
      <c r="D398" s="192" t="s">
        <v>391</v>
      </c>
      <c r="E398" s="193" t="s">
        <v>664</v>
      </c>
      <c r="F398" s="194" t="s">
        <v>665</v>
      </c>
      <c r="G398" s="195" t="s">
        <v>255</v>
      </c>
      <c r="H398" s="196">
        <v>3.1930000000000001</v>
      </c>
      <c r="I398" s="197"/>
      <c r="J398" s="198"/>
      <c r="K398" s="199">
        <f>ROUND(P398*H398,2)</f>
        <v>0</v>
      </c>
      <c r="L398" s="194" t="s">
        <v>138</v>
      </c>
      <c r="M398" s="200"/>
      <c r="N398" s="201" t="s">
        <v>1</v>
      </c>
      <c r="O398" s="155" t="s">
        <v>41</v>
      </c>
      <c r="P398" s="156">
        <f>I398+J398</f>
        <v>0</v>
      </c>
      <c r="Q398" s="156">
        <f>ROUND(I398*H398,2)</f>
        <v>0</v>
      </c>
      <c r="R398" s="156">
        <f>ROUND(J398*H398,2)</f>
        <v>0</v>
      </c>
      <c r="S398" s="58"/>
      <c r="T398" s="157">
        <f>S398*H398</f>
        <v>0</v>
      </c>
      <c r="U398" s="157">
        <v>0.13100000000000001</v>
      </c>
      <c r="V398" s="157">
        <f>U398*H398</f>
        <v>0.41828300000000002</v>
      </c>
      <c r="W398" s="157">
        <v>0</v>
      </c>
      <c r="X398" s="158">
        <f>W398*H398</f>
        <v>0</v>
      </c>
      <c r="Y398" s="32"/>
      <c r="Z398" s="32"/>
      <c r="AA398" s="32"/>
      <c r="AB398" s="32"/>
      <c r="AC398" s="32"/>
      <c r="AD398" s="32"/>
      <c r="AE398" s="32"/>
      <c r="AR398" s="159" t="s">
        <v>180</v>
      </c>
      <c r="AT398" s="159" t="s">
        <v>391</v>
      </c>
      <c r="AU398" s="159" t="s">
        <v>88</v>
      </c>
      <c r="AY398" s="17" t="s">
        <v>131</v>
      </c>
      <c r="BE398" s="160">
        <f>IF(O398="základní",K398,0)</f>
        <v>0</v>
      </c>
      <c r="BF398" s="160">
        <f>IF(O398="snížená",K398,0)</f>
        <v>0</v>
      </c>
      <c r="BG398" s="160">
        <f>IF(O398="zákl. přenesená",K398,0)</f>
        <v>0</v>
      </c>
      <c r="BH398" s="160">
        <f>IF(O398="sníž. přenesená",K398,0)</f>
        <v>0</v>
      </c>
      <c r="BI398" s="160">
        <f>IF(O398="nulová",K398,0)</f>
        <v>0</v>
      </c>
      <c r="BJ398" s="17" t="s">
        <v>86</v>
      </c>
      <c r="BK398" s="160">
        <f>ROUND(P398*H398,2)</f>
        <v>0</v>
      </c>
      <c r="BL398" s="17" t="s">
        <v>155</v>
      </c>
      <c r="BM398" s="159" t="s">
        <v>666</v>
      </c>
    </row>
    <row r="399" spans="1:65" s="2" customFormat="1">
      <c r="A399" s="32"/>
      <c r="B399" s="33"/>
      <c r="C399" s="32"/>
      <c r="D399" s="161" t="s">
        <v>141</v>
      </c>
      <c r="E399" s="32"/>
      <c r="F399" s="162" t="s">
        <v>665</v>
      </c>
      <c r="G399" s="32"/>
      <c r="H399" s="32"/>
      <c r="I399" s="163"/>
      <c r="J399" s="163"/>
      <c r="K399" s="32"/>
      <c r="L399" s="32"/>
      <c r="M399" s="33"/>
      <c r="N399" s="164"/>
      <c r="O399" s="165"/>
      <c r="P399" s="58"/>
      <c r="Q399" s="58"/>
      <c r="R399" s="58"/>
      <c r="S399" s="58"/>
      <c r="T399" s="58"/>
      <c r="U399" s="58"/>
      <c r="V399" s="58"/>
      <c r="W399" s="58"/>
      <c r="X399" s="59"/>
      <c r="Y399" s="32"/>
      <c r="Z399" s="32"/>
      <c r="AA399" s="32"/>
      <c r="AB399" s="32"/>
      <c r="AC399" s="32"/>
      <c r="AD399" s="32"/>
      <c r="AE399" s="32"/>
      <c r="AT399" s="17" t="s">
        <v>141</v>
      </c>
      <c r="AU399" s="17" t="s">
        <v>88</v>
      </c>
    </row>
    <row r="400" spans="1:65" s="13" customFormat="1">
      <c r="B400" s="166"/>
      <c r="D400" s="161" t="s">
        <v>142</v>
      </c>
      <c r="E400" s="167" t="s">
        <v>1</v>
      </c>
      <c r="F400" s="168" t="s">
        <v>667</v>
      </c>
      <c r="H400" s="167" t="s">
        <v>1</v>
      </c>
      <c r="I400" s="169"/>
      <c r="J400" s="169"/>
      <c r="M400" s="166"/>
      <c r="N400" s="170"/>
      <c r="O400" s="171"/>
      <c r="P400" s="171"/>
      <c r="Q400" s="171"/>
      <c r="R400" s="171"/>
      <c r="S400" s="171"/>
      <c r="T400" s="171"/>
      <c r="U400" s="171"/>
      <c r="V400" s="171"/>
      <c r="W400" s="171"/>
      <c r="X400" s="172"/>
      <c r="AT400" s="167" t="s">
        <v>142</v>
      </c>
      <c r="AU400" s="167" t="s">
        <v>88</v>
      </c>
      <c r="AV400" s="13" t="s">
        <v>86</v>
      </c>
      <c r="AW400" s="13" t="s">
        <v>4</v>
      </c>
      <c r="AX400" s="13" t="s">
        <v>78</v>
      </c>
      <c r="AY400" s="167" t="s">
        <v>131</v>
      </c>
    </row>
    <row r="401" spans="1:65" s="14" customFormat="1">
      <c r="B401" s="173"/>
      <c r="D401" s="161" t="s">
        <v>142</v>
      </c>
      <c r="E401" s="174" t="s">
        <v>1</v>
      </c>
      <c r="F401" s="175" t="s">
        <v>668</v>
      </c>
      <c r="H401" s="176">
        <v>3.1</v>
      </c>
      <c r="I401" s="177"/>
      <c r="J401" s="177"/>
      <c r="M401" s="173"/>
      <c r="N401" s="178"/>
      <c r="O401" s="179"/>
      <c r="P401" s="179"/>
      <c r="Q401" s="179"/>
      <c r="R401" s="179"/>
      <c r="S401" s="179"/>
      <c r="T401" s="179"/>
      <c r="U401" s="179"/>
      <c r="V401" s="179"/>
      <c r="W401" s="179"/>
      <c r="X401" s="180"/>
      <c r="AT401" s="174" t="s">
        <v>142</v>
      </c>
      <c r="AU401" s="174" t="s">
        <v>88</v>
      </c>
      <c r="AV401" s="14" t="s">
        <v>88</v>
      </c>
      <c r="AW401" s="14" t="s">
        <v>4</v>
      </c>
      <c r="AX401" s="14" t="s">
        <v>86</v>
      </c>
      <c r="AY401" s="174" t="s">
        <v>131</v>
      </c>
    </row>
    <row r="402" spans="1:65" s="14" customFormat="1">
      <c r="B402" s="173"/>
      <c r="D402" s="161" t="s">
        <v>142</v>
      </c>
      <c r="F402" s="175" t="s">
        <v>669</v>
      </c>
      <c r="H402" s="176">
        <v>3.1930000000000001</v>
      </c>
      <c r="I402" s="177"/>
      <c r="J402" s="177"/>
      <c r="M402" s="173"/>
      <c r="N402" s="178"/>
      <c r="O402" s="179"/>
      <c r="P402" s="179"/>
      <c r="Q402" s="179"/>
      <c r="R402" s="179"/>
      <c r="S402" s="179"/>
      <c r="T402" s="179"/>
      <c r="U402" s="179"/>
      <c r="V402" s="179"/>
      <c r="W402" s="179"/>
      <c r="X402" s="180"/>
      <c r="AT402" s="174" t="s">
        <v>142</v>
      </c>
      <c r="AU402" s="174" t="s">
        <v>88</v>
      </c>
      <c r="AV402" s="14" t="s">
        <v>88</v>
      </c>
      <c r="AW402" s="14" t="s">
        <v>3</v>
      </c>
      <c r="AX402" s="14" t="s">
        <v>86</v>
      </c>
      <c r="AY402" s="174" t="s">
        <v>131</v>
      </c>
    </row>
    <row r="403" spans="1:65" s="2" customFormat="1" ht="24.2" customHeight="1">
      <c r="A403" s="32"/>
      <c r="B403" s="146"/>
      <c r="C403" s="147" t="s">
        <v>670</v>
      </c>
      <c r="D403" s="147" t="s">
        <v>134</v>
      </c>
      <c r="E403" s="148" t="s">
        <v>671</v>
      </c>
      <c r="F403" s="149" t="s">
        <v>672</v>
      </c>
      <c r="G403" s="150" t="s">
        <v>255</v>
      </c>
      <c r="H403" s="151">
        <v>50.1</v>
      </c>
      <c r="I403" s="152"/>
      <c r="J403" s="152"/>
      <c r="K403" s="153">
        <f>ROUND(P403*H403,2)</f>
        <v>0</v>
      </c>
      <c r="L403" s="149" t="s">
        <v>138</v>
      </c>
      <c r="M403" s="33"/>
      <c r="N403" s="154" t="s">
        <v>1</v>
      </c>
      <c r="O403" s="155" t="s">
        <v>41</v>
      </c>
      <c r="P403" s="156">
        <f>I403+J403</f>
        <v>0</v>
      </c>
      <c r="Q403" s="156">
        <f>ROUND(I403*H403,2)</f>
        <v>0</v>
      </c>
      <c r="R403" s="156">
        <f>ROUND(J403*H403,2)</f>
        <v>0</v>
      </c>
      <c r="S403" s="58"/>
      <c r="T403" s="157">
        <f>S403*H403</f>
        <v>0</v>
      </c>
      <c r="U403" s="157">
        <v>0.14610000000000001</v>
      </c>
      <c r="V403" s="157">
        <f>U403*H403</f>
        <v>7.3196100000000008</v>
      </c>
      <c r="W403" s="157">
        <v>0</v>
      </c>
      <c r="X403" s="158">
        <f>W403*H403</f>
        <v>0</v>
      </c>
      <c r="Y403" s="32"/>
      <c r="Z403" s="32"/>
      <c r="AA403" s="32"/>
      <c r="AB403" s="32"/>
      <c r="AC403" s="32"/>
      <c r="AD403" s="32"/>
      <c r="AE403" s="32"/>
      <c r="AR403" s="159" t="s">
        <v>155</v>
      </c>
      <c r="AT403" s="159" t="s">
        <v>134</v>
      </c>
      <c r="AU403" s="159" t="s">
        <v>88</v>
      </c>
      <c r="AY403" s="17" t="s">
        <v>131</v>
      </c>
      <c r="BE403" s="160">
        <f>IF(O403="základní",K403,0)</f>
        <v>0</v>
      </c>
      <c r="BF403" s="160">
        <f>IF(O403="snížená",K403,0)</f>
        <v>0</v>
      </c>
      <c r="BG403" s="160">
        <f>IF(O403="zákl. přenesená",K403,0)</f>
        <v>0</v>
      </c>
      <c r="BH403" s="160">
        <f>IF(O403="sníž. přenesená",K403,0)</f>
        <v>0</v>
      </c>
      <c r="BI403" s="160">
        <f>IF(O403="nulová",K403,0)</f>
        <v>0</v>
      </c>
      <c r="BJ403" s="17" t="s">
        <v>86</v>
      </c>
      <c r="BK403" s="160">
        <f>ROUND(P403*H403,2)</f>
        <v>0</v>
      </c>
      <c r="BL403" s="17" t="s">
        <v>155</v>
      </c>
      <c r="BM403" s="159" t="s">
        <v>673</v>
      </c>
    </row>
    <row r="404" spans="1:65" s="2" customFormat="1" ht="19.5">
      <c r="A404" s="32"/>
      <c r="B404" s="33"/>
      <c r="C404" s="32"/>
      <c r="D404" s="161" t="s">
        <v>141</v>
      </c>
      <c r="E404" s="32"/>
      <c r="F404" s="162" t="s">
        <v>674</v>
      </c>
      <c r="G404" s="32"/>
      <c r="H404" s="32"/>
      <c r="I404" s="163"/>
      <c r="J404" s="163"/>
      <c r="K404" s="32"/>
      <c r="L404" s="32"/>
      <c r="M404" s="33"/>
      <c r="N404" s="164"/>
      <c r="O404" s="165"/>
      <c r="P404" s="58"/>
      <c r="Q404" s="58"/>
      <c r="R404" s="58"/>
      <c r="S404" s="58"/>
      <c r="T404" s="58"/>
      <c r="U404" s="58"/>
      <c r="V404" s="58"/>
      <c r="W404" s="58"/>
      <c r="X404" s="59"/>
      <c r="Y404" s="32"/>
      <c r="Z404" s="32"/>
      <c r="AA404" s="32"/>
      <c r="AB404" s="32"/>
      <c r="AC404" s="32"/>
      <c r="AD404" s="32"/>
      <c r="AE404" s="32"/>
      <c r="AT404" s="17" t="s">
        <v>141</v>
      </c>
      <c r="AU404" s="17" t="s">
        <v>88</v>
      </c>
    </row>
    <row r="405" spans="1:65" s="14" customFormat="1">
      <c r="B405" s="173"/>
      <c r="D405" s="161" t="s">
        <v>142</v>
      </c>
      <c r="E405" s="174" t="s">
        <v>1</v>
      </c>
      <c r="F405" s="175" t="s">
        <v>675</v>
      </c>
      <c r="H405" s="176">
        <v>33.799999999999997</v>
      </c>
      <c r="I405" s="177"/>
      <c r="J405" s="177"/>
      <c r="M405" s="173"/>
      <c r="N405" s="178"/>
      <c r="O405" s="179"/>
      <c r="P405" s="179"/>
      <c r="Q405" s="179"/>
      <c r="R405" s="179"/>
      <c r="S405" s="179"/>
      <c r="T405" s="179"/>
      <c r="U405" s="179"/>
      <c r="V405" s="179"/>
      <c r="W405" s="179"/>
      <c r="X405" s="180"/>
      <c r="AT405" s="174" t="s">
        <v>142</v>
      </c>
      <c r="AU405" s="174" t="s">
        <v>88</v>
      </c>
      <c r="AV405" s="14" t="s">
        <v>88</v>
      </c>
      <c r="AW405" s="14" t="s">
        <v>4</v>
      </c>
      <c r="AX405" s="14" t="s">
        <v>78</v>
      </c>
      <c r="AY405" s="174" t="s">
        <v>131</v>
      </c>
    </row>
    <row r="406" spans="1:65" s="14" customFormat="1">
      <c r="B406" s="173"/>
      <c r="D406" s="161" t="s">
        <v>142</v>
      </c>
      <c r="E406" s="174" t="s">
        <v>1</v>
      </c>
      <c r="F406" s="175" t="s">
        <v>676</v>
      </c>
      <c r="H406" s="176">
        <v>15.36</v>
      </c>
      <c r="I406" s="177"/>
      <c r="J406" s="177"/>
      <c r="M406" s="173"/>
      <c r="N406" s="178"/>
      <c r="O406" s="179"/>
      <c r="P406" s="179"/>
      <c r="Q406" s="179"/>
      <c r="R406" s="179"/>
      <c r="S406" s="179"/>
      <c r="T406" s="179"/>
      <c r="U406" s="179"/>
      <c r="V406" s="179"/>
      <c r="W406" s="179"/>
      <c r="X406" s="180"/>
      <c r="AT406" s="174" t="s">
        <v>142</v>
      </c>
      <c r="AU406" s="174" t="s">
        <v>88</v>
      </c>
      <c r="AV406" s="14" t="s">
        <v>88</v>
      </c>
      <c r="AW406" s="14" t="s">
        <v>4</v>
      </c>
      <c r="AX406" s="14" t="s">
        <v>78</v>
      </c>
      <c r="AY406" s="174" t="s">
        <v>131</v>
      </c>
    </row>
    <row r="407" spans="1:65" s="14" customFormat="1">
      <c r="B407" s="173"/>
      <c r="D407" s="161" t="s">
        <v>142</v>
      </c>
      <c r="E407" s="174" t="s">
        <v>1</v>
      </c>
      <c r="F407" s="175" t="s">
        <v>677</v>
      </c>
      <c r="H407" s="176">
        <v>0.94</v>
      </c>
      <c r="I407" s="177"/>
      <c r="J407" s="177"/>
      <c r="M407" s="173"/>
      <c r="N407" s="178"/>
      <c r="O407" s="179"/>
      <c r="P407" s="179"/>
      <c r="Q407" s="179"/>
      <c r="R407" s="179"/>
      <c r="S407" s="179"/>
      <c r="T407" s="179"/>
      <c r="U407" s="179"/>
      <c r="V407" s="179"/>
      <c r="W407" s="179"/>
      <c r="X407" s="180"/>
      <c r="AT407" s="174" t="s">
        <v>142</v>
      </c>
      <c r="AU407" s="174" t="s">
        <v>88</v>
      </c>
      <c r="AV407" s="14" t="s">
        <v>88</v>
      </c>
      <c r="AW407" s="14" t="s">
        <v>4</v>
      </c>
      <c r="AX407" s="14" t="s">
        <v>78</v>
      </c>
      <c r="AY407" s="174" t="s">
        <v>131</v>
      </c>
    </row>
    <row r="408" spans="1:65" s="15" customFormat="1">
      <c r="B408" s="184"/>
      <c r="D408" s="161" t="s">
        <v>142</v>
      </c>
      <c r="E408" s="185" t="s">
        <v>1</v>
      </c>
      <c r="F408" s="186" t="s">
        <v>260</v>
      </c>
      <c r="H408" s="187">
        <v>50.1</v>
      </c>
      <c r="I408" s="188"/>
      <c r="J408" s="188"/>
      <c r="M408" s="184"/>
      <c r="N408" s="189"/>
      <c r="O408" s="190"/>
      <c r="P408" s="190"/>
      <c r="Q408" s="190"/>
      <c r="R408" s="190"/>
      <c r="S408" s="190"/>
      <c r="T408" s="190"/>
      <c r="U408" s="190"/>
      <c r="V408" s="190"/>
      <c r="W408" s="190"/>
      <c r="X408" s="191"/>
      <c r="AT408" s="185" t="s">
        <v>142</v>
      </c>
      <c r="AU408" s="185" t="s">
        <v>88</v>
      </c>
      <c r="AV408" s="15" t="s">
        <v>155</v>
      </c>
      <c r="AW408" s="15" t="s">
        <v>4</v>
      </c>
      <c r="AX408" s="15" t="s">
        <v>86</v>
      </c>
      <c r="AY408" s="185" t="s">
        <v>131</v>
      </c>
    </row>
    <row r="409" spans="1:65" s="2" customFormat="1" ht="24.2" customHeight="1">
      <c r="A409" s="32"/>
      <c r="B409" s="146"/>
      <c r="C409" s="192" t="s">
        <v>678</v>
      </c>
      <c r="D409" s="192" t="s">
        <v>391</v>
      </c>
      <c r="E409" s="193" t="s">
        <v>656</v>
      </c>
      <c r="F409" s="194" t="s">
        <v>657</v>
      </c>
      <c r="G409" s="195" t="s">
        <v>255</v>
      </c>
      <c r="H409" s="196">
        <v>0.96799999999999997</v>
      </c>
      <c r="I409" s="197"/>
      <c r="J409" s="198"/>
      <c r="K409" s="199">
        <f>ROUND(P409*H409,2)</f>
        <v>0</v>
      </c>
      <c r="L409" s="194" t="s">
        <v>138</v>
      </c>
      <c r="M409" s="200"/>
      <c r="N409" s="201" t="s">
        <v>1</v>
      </c>
      <c r="O409" s="155" t="s">
        <v>41</v>
      </c>
      <c r="P409" s="156">
        <f>I409+J409</f>
        <v>0</v>
      </c>
      <c r="Q409" s="156">
        <f>ROUND(I409*H409,2)</f>
        <v>0</v>
      </c>
      <c r="R409" s="156">
        <f>ROUND(J409*H409,2)</f>
        <v>0</v>
      </c>
      <c r="S409" s="58"/>
      <c r="T409" s="157">
        <f>S409*H409</f>
        <v>0</v>
      </c>
      <c r="U409" s="157">
        <v>0.13200000000000001</v>
      </c>
      <c r="V409" s="157">
        <f>U409*H409</f>
        <v>0.127776</v>
      </c>
      <c r="W409" s="157">
        <v>0</v>
      </c>
      <c r="X409" s="158">
        <f>W409*H409</f>
        <v>0</v>
      </c>
      <c r="Y409" s="32"/>
      <c r="Z409" s="32"/>
      <c r="AA409" s="32"/>
      <c r="AB409" s="32"/>
      <c r="AC409" s="32"/>
      <c r="AD409" s="32"/>
      <c r="AE409" s="32"/>
      <c r="AR409" s="159" t="s">
        <v>180</v>
      </c>
      <c r="AT409" s="159" t="s">
        <v>391</v>
      </c>
      <c r="AU409" s="159" t="s">
        <v>88</v>
      </c>
      <c r="AY409" s="17" t="s">
        <v>131</v>
      </c>
      <c r="BE409" s="160">
        <f>IF(O409="základní",K409,0)</f>
        <v>0</v>
      </c>
      <c r="BF409" s="160">
        <f>IF(O409="snížená",K409,0)</f>
        <v>0</v>
      </c>
      <c r="BG409" s="160">
        <f>IF(O409="zákl. přenesená",K409,0)</f>
        <v>0</v>
      </c>
      <c r="BH409" s="160">
        <f>IF(O409="sníž. přenesená",K409,0)</f>
        <v>0</v>
      </c>
      <c r="BI409" s="160">
        <f>IF(O409="nulová",K409,0)</f>
        <v>0</v>
      </c>
      <c r="BJ409" s="17" t="s">
        <v>86</v>
      </c>
      <c r="BK409" s="160">
        <f>ROUND(P409*H409,2)</f>
        <v>0</v>
      </c>
      <c r="BL409" s="17" t="s">
        <v>155</v>
      </c>
      <c r="BM409" s="159" t="s">
        <v>679</v>
      </c>
    </row>
    <row r="410" spans="1:65" s="2" customFormat="1">
      <c r="A410" s="32"/>
      <c r="B410" s="33"/>
      <c r="C410" s="32"/>
      <c r="D410" s="161" t="s">
        <v>141</v>
      </c>
      <c r="E410" s="32"/>
      <c r="F410" s="162" t="s">
        <v>657</v>
      </c>
      <c r="G410" s="32"/>
      <c r="H410" s="32"/>
      <c r="I410" s="163"/>
      <c r="J410" s="163"/>
      <c r="K410" s="32"/>
      <c r="L410" s="32"/>
      <c r="M410" s="33"/>
      <c r="N410" s="164"/>
      <c r="O410" s="165"/>
      <c r="P410" s="58"/>
      <c r="Q410" s="58"/>
      <c r="R410" s="58"/>
      <c r="S410" s="58"/>
      <c r="T410" s="58"/>
      <c r="U410" s="58"/>
      <c r="V410" s="58"/>
      <c r="W410" s="58"/>
      <c r="X410" s="59"/>
      <c r="Y410" s="32"/>
      <c r="Z410" s="32"/>
      <c r="AA410" s="32"/>
      <c r="AB410" s="32"/>
      <c r="AC410" s="32"/>
      <c r="AD410" s="32"/>
      <c r="AE410" s="32"/>
      <c r="AT410" s="17" t="s">
        <v>141</v>
      </c>
      <c r="AU410" s="17" t="s">
        <v>88</v>
      </c>
    </row>
    <row r="411" spans="1:65" s="14" customFormat="1">
      <c r="B411" s="173"/>
      <c r="D411" s="161" t="s">
        <v>142</v>
      </c>
      <c r="F411" s="175" t="s">
        <v>680</v>
      </c>
      <c r="H411" s="176">
        <v>0.96799999999999997</v>
      </c>
      <c r="I411" s="177"/>
      <c r="J411" s="177"/>
      <c r="M411" s="173"/>
      <c r="N411" s="178"/>
      <c r="O411" s="179"/>
      <c r="P411" s="179"/>
      <c r="Q411" s="179"/>
      <c r="R411" s="179"/>
      <c r="S411" s="179"/>
      <c r="T411" s="179"/>
      <c r="U411" s="179"/>
      <c r="V411" s="179"/>
      <c r="W411" s="179"/>
      <c r="X411" s="180"/>
      <c r="AT411" s="174" t="s">
        <v>142</v>
      </c>
      <c r="AU411" s="174" t="s">
        <v>88</v>
      </c>
      <c r="AV411" s="14" t="s">
        <v>88</v>
      </c>
      <c r="AW411" s="14" t="s">
        <v>3</v>
      </c>
      <c r="AX411" s="14" t="s">
        <v>86</v>
      </c>
      <c r="AY411" s="174" t="s">
        <v>131</v>
      </c>
    </row>
    <row r="412" spans="1:65" s="2" customFormat="1" ht="24.2" customHeight="1">
      <c r="A412" s="32"/>
      <c r="B412" s="146"/>
      <c r="C412" s="192" t="s">
        <v>681</v>
      </c>
      <c r="D412" s="192" t="s">
        <v>391</v>
      </c>
      <c r="E412" s="193" t="s">
        <v>682</v>
      </c>
      <c r="F412" s="194" t="s">
        <v>683</v>
      </c>
      <c r="G412" s="195" t="s">
        <v>255</v>
      </c>
      <c r="H412" s="196">
        <v>34.814</v>
      </c>
      <c r="I412" s="197"/>
      <c r="J412" s="198"/>
      <c r="K412" s="199">
        <f>ROUND(P412*H412,2)</f>
        <v>0</v>
      </c>
      <c r="L412" s="194" t="s">
        <v>138</v>
      </c>
      <c r="M412" s="200"/>
      <c r="N412" s="201" t="s">
        <v>1</v>
      </c>
      <c r="O412" s="155" t="s">
        <v>41</v>
      </c>
      <c r="P412" s="156">
        <f>I412+J412</f>
        <v>0</v>
      </c>
      <c r="Q412" s="156">
        <f>ROUND(I412*H412,2)</f>
        <v>0</v>
      </c>
      <c r="R412" s="156">
        <f>ROUND(J412*H412,2)</f>
        <v>0</v>
      </c>
      <c r="S412" s="58"/>
      <c r="T412" s="157">
        <f>S412*H412</f>
        <v>0</v>
      </c>
      <c r="U412" s="157">
        <v>0.17499999999999999</v>
      </c>
      <c r="V412" s="157">
        <f>U412*H412</f>
        <v>6.0924499999999995</v>
      </c>
      <c r="W412" s="157">
        <v>0</v>
      </c>
      <c r="X412" s="158">
        <f>W412*H412</f>
        <v>0</v>
      </c>
      <c r="Y412" s="32"/>
      <c r="Z412" s="32"/>
      <c r="AA412" s="32"/>
      <c r="AB412" s="32"/>
      <c r="AC412" s="32"/>
      <c r="AD412" s="32"/>
      <c r="AE412" s="32"/>
      <c r="AR412" s="159" t="s">
        <v>180</v>
      </c>
      <c r="AT412" s="159" t="s">
        <v>391</v>
      </c>
      <c r="AU412" s="159" t="s">
        <v>88</v>
      </c>
      <c r="AY412" s="17" t="s">
        <v>131</v>
      </c>
      <c r="BE412" s="160">
        <f>IF(O412="základní",K412,0)</f>
        <v>0</v>
      </c>
      <c r="BF412" s="160">
        <f>IF(O412="snížená",K412,0)</f>
        <v>0</v>
      </c>
      <c r="BG412" s="160">
        <f>IF(O412="zákl. přenesená",K412,0)</f>
        <v>0</v>
      </c>
      <c r="BH412" s="160">
        <f>IF(O412="sníž. přenesená",K412,0)</f>
        <v>0</v>
      </c>
      <c r="BI412" s="160">
        <f>IF(O412="nulová",K412,0)</f>
        <v>0</v>
      </c>
      <c r="BJ412" s="17" t="s">
        <v>86</v>
      </c>
      <c r="BK412" s="160">
        <f>ROUND(P412*H412,2)</f>
        <v>0</v>
      </c>
      <c r="BL412" s="17" t="s">
        <v>155</v>
      </c>
      <c r="BM412" s="159" t="s">
        <v>684</v>
      </c>
    </row>
    <row r="413" spans="1:65" s="2" customFormat="1">
      <c r="A413" s="32"/>
      <c r="B413" s="33"/>
      <c r="C413" s="32"/>
      <c r="D413" s="161" t="s">
        <v>141</v>
      </c>
      <c r="E413" s="32"/>
      <c r="F413" s="162" t="s">
        <v>683</v>
      </c>
      <c r="G413" s="32"/>
      <c r="H413" s="32"/>
      <c r="I413" s="163"/>
      <c r="J413" s="163"/>
      <c r="K413" s="32"/>
      <c r="L413" s="32"/>
      <c r="M413" s="33"/>
      <c r="N413" s="164"/>
      <c r="O413" s="165"/>
      <c r="P413" s="58"/>
      <c r="Q413" s="58"/>
      <c r="R413" s="58"/>
      <c r="S413" s="58"/>
      <c r="T413" s="58"/>
      <c r="U413" s="58"/>
      <c r="V413" s="58"/>
      <c r="W413" s="58"/>
      <c r="X413" s="59"/>
      <c r="Y413" s="32"/>
      <c r="Z413" s="32"/>
      <c r="AA413" s="32"/>
      <c r="AB413" s="32"/>
      <c r="AC413" s="32"/>
      <c r="AD413" s="32"/>
      <c r="AE413" s="32"/>
      <c r="AT413" s="17" t="s">
        <v>141</v>
      </c>
      <c r="AU413" s="17" t="s">
        <v>88</v>
      </c>
    </row>
    <row r="414" spans="1:65" s="14" customFormat="1">
      <c r="B414" s="173"/>
      <c r="D414" s="161" t="s">
        <v>142</v>
      </c>
      <c r="E414" s="174" t="s">
        <v>1</v>
      </c>
      <c r="F414" s="175" t="s">
        <v>685</v>
      </c>
      <c r="H414" s="176">
        <v>33.799999999999997</v>
      </c>
      <c r="I414" s="177"/>
      <c r="J414" s="177"/>
      <c r="M414" s="173"/>
      <c r="N414" s="178"/>
      <c r="O414" s="179"/>
      <c r="P414" s="179"/>
      <c r="Q414" s="179"/>
      <c r="R414" s="179"/>
      <c r="S414" s="179"/>
      <c r="T414" s="179"/>
      <c r="U414" s="179"/>
      <c r="V414" s="179"/>
      <c r="W414" s="179"/>
      <c r="X414" s="180"/>
      <c r="AT414" s="174" t="s">
        <v>142</v>
      </c>
      <c r="AU414" s="174" t="s">
        <v>88</v>
      </c>
      <c r="AV414" s="14" t="s">
        <v>88</v>
      </c>
      <c r="AW414" s="14" t="s">
        <v>4</v>
      </c>
      <c r="AX414" s="14" t="s">
        <v>86</v>
      </c>
      <c r="AY414" s="174" t="s">
        <v>131</v>
      </c>
    </row>
    <row r="415" spans="1:65" s="13" customFormat="1">
      <c r="B415" s="166"/>
      <c r="D415" s="161" t="s">
        <v>142</v>
      </c>
      <c r="E415" s="167" t="s">
        <v>1</v>
      </c>
      <c r="F415" s="168" t="s">
        <v>686</v>
      </c>
      <c r="H415" s="167" t="s">
        <v>1</v>
      </c>
      <c r="I415" s="169"/>
      <c r="J415" s="169"/>
      <c r="M415" s="166"/>
      <c r="N415" s="170"/>
      <c r="O415" s="171"/>
      <c r="P415" s="171"/>
      <c r="Q415" s="171"/>
      <c r="R415" s="171"/>
      <c r="S415" s="171"/>
      <c r="T415" s="171"/>
      <c r="U415" s="171"/>
      <c r="V415" s="171"/>
      <c r="W415" s="171"/>
      <c r="X415" s="172"/>
      <c r="AT415" s="167" t="s">
        <v>142</v>
      </c>
      <c r="AU415" s="167" t="s">
        <v>88</v>
      </c>
      <c r="AV415" s="13" t="s">
        <v>86</v>
      </c>
      <c r="AW415" s="13" t="s">
        <v>4</v>
      </c>
      <c r="AX415" s="13" t="s">
        <v>78</v>
      </c>
      <c r="AY415" s="167" t="s">
        <v>131</v>
      </c>
    </row>
    <row r="416" spans="1:65" s="14" customFormat="1">
      <c r="B416" s="173"/>
      <c r="D416" s="161" t="s">
        <v>142</v>
      </c>
      <c r="F416" s="175" t="s">
        <v>687</v>
      </c>
      <c r="H416" s="176">
        <v>34.814</v>
      </c>
      <c r="I416" s="177"/>
      <c r="J416" s="177"/>
      <c r="M416" s="173"/>
      <c r="N416" s="178"/>
      <c r="O416" s="179"/>
      <c r="P416" s="179"/>
      <c r="Q416" s="179"/>
      <c r="R416" s="179"/>
      <c r="S416" s="179"/>
      <c r="T416" s="179"/>
      <c r="U416" s="179"/>
      <c r="V416" s="179"/>
      <c r="W416" s="179"/>
      <c r="X416" s="180"/>
      <c r="AT416" s="174" t="s">
        <v>142</v>
      </c>
      <c r="AU416" s="174" t="s">
        <v>88</v>
      </c>
      <c r="AV416" s="14" t="s">
        <v>88</v>
      </c>
      <c r="AW416" s="14" t="s">
        <v>3</v>
      </c>
      <c r="AX416" s="14" t="s">
        <v>86</v>
      </c>
      <c r="AY416" s="174" t="s">
        <v>131</v>
      </c>
    </row>
    <row r="417" spans="1:65" s="2" customFormat="1" ht="16.5" customHeight="1">
      <c r="A417" s="32"/>
      <c r="B417" s="146"/>
      <c r="C417" s="192" t="s">
        <v>688</v>
      </c>
      <c r="D417" s="192" t="s">
        <v>391</v>
      </c>
      <c r="E417" s="193" t="s">
        <v>689</v>
      </c>
      <c r="F417" s="194" t="s">
        <v>690</v>
      </c>
      <c r="G417" s="195" t="s">
        <v>255</v>
      </c>
      <c r="H417" s="196">
        <v>15.821</v>
      </c>
      <c r="I417" s="197"/>
      <c r="J417" s="198"/>
      <c r="K417" s="199">
        <f>ROUND(P417*H417,2)</f>
        <v>0</v>
      </c>
      <c r="L417" s="194" t="s">
        <v>1</v>
      </c>
      <c r="M417" s="200"/>
      <c r="N417" s="201" t="s">
        <v>1</v>
      </c>
      <c r="O417" s="155" t="s">
        <v>41</v>
      </c>
      <c r="P417" s="156">
        <f>I417+J417</f>
        <v>0</v>
      </c>
      <c r="Q417" s="156">
        <f>ROUND(I417*H417,2)</f>
        <v>0</v>
      </c>
      <c r="R417" s="156">
        <f>ROUND(J417*H417,2)</f>
        <v>0</v>
      </c>
      <c r="S417" s="58"/>
      <c r="T417" s="157">
        <f>S417*H417</f>
        <v>0</v>
      </c>
      <c r="U417" s="157">
        <v>2.5999999999999999E-2</v>
      </c>
      <c r="V417" s="157">
        <f>U417*H417</f>
        <v>0.41134599999999999</v>
      </c>
      <c r="W417" s="157">
        <v>0</v>
      </c>
      <c r="X417" s="158">
        <f>W417*H417</f>
        <v>0</v>
      </c>
      <c r="Y417" s="32"/>
      <c r="Z417" s="32"/>
      <c r="AA417" s="32"/>
      <c r="AB417" s="32"/>
      <c r="AC417" s="32"/>
      <c r="AD417" s="32"/>
      <c r="AE417" s="32"/>
      <c r="AR417" s="159" t="s">
        <v>180</v>
      </c>
      <c r="AT417" s="159" t="s">
        <v>391</v>
      </c>
      <c r="AU417" s="159" t="s">
        <v>88</v>
      </c>
      <c r="AY417" s="17" t="s">
        <v>131</v>
      </c>
      <c r="BE417" s="160">
        <f>IF(O417="základní",K417,0)</f>
        <v>0</v>
      </c>
      <c r="BF417" s="160">
        <f>IF(O417="snížená",K417,0)</f>
        <v>0</v>
      </c>
      <c r="BG417" s="160">
        <f>IF(O417="zákl. přenesená",K417,0)</f>
        <v>0</v>
      </c>
      <c r="BH417" s="160">
        <f>IF(O417="sníž. přenesená",K417,0)</f>
        <v>0</v>
      </c>
      <c r="BI417" s="160">
        <f>IF(O417="nulová",K417,0)</f>
        <v>0</v>
      </c>
      <c r="BJ417" s="17" t="s">
        <v>86</v>
      </c>
      <c r="BK417" s="160">
        <f>ROUND(P417*H417,2)</f>
        <v>0</v>
      </c>
      <c r="BL417" s="17" t="s">
        <v>155</v>
      </c>
      <c r="BM417" s="159" t="s">
        <v>691</v>
      </c>
    </row>
    <row r="418" spans="1:65" s="2" customFormat="1">
      <c r="A418" s="32"/>
      <c r="B418" s="33"/>
      <c r="C418" s="32"/>
      <c r="D418" s="161" t="s">
        <v>141</v>
      </c>
      <c r="E418" s="32"/>
      <c r="F418" s="162" t="s">
        <v>690</v>
      </c>
      <c r="G418" s="32"/>
      <c r="H418" s="32"/>
      <c r="I418" s="163"/>
      <c r="J418" s="163"/>
      <c r="K418" s="32"/>
      <c r="L418" s="32"/>
      <c r="M418" s="33"/>
      <c r="N418" s="164"/>
      <c r="O418" s="165"/>
      <c r="P418" s="58"/>
      <c r="Q418" s="58"/>
      <c r="R418" s="58"/>
      <c r="S418" s="58"/>
      <c r="T418" s="58"/>
      <c r="U418" s="58"/>
      <c r="V418" s="58"/>
      <c r="W418" s="58"/>
      <c r="X418" s="59"/>
      <c r="Y418" s="32"/>
      <c r="Z418" s="32"/>
      <c r="AA418" s="32"/>
      <c r="AB418" s="32"/>
      <c r="AC418" s="32"/>
      <c r="AD418" s="32"/>
      <c r="AE418" s="32"/>
      <c r="AT418" s="17" t="s">
        <v>141</v>
      </c>
      <c r="AU418" s="17" t="s">
        <v>88</v>
      </c>
    </row>
    <row r="419" spans="1:65" s="14" customFormat="1">
      <c r="B419" s="173"/>
      <c r="D419" s="161" t="s">
        <v>142</v>
      </c>
      <c r="E419" s="174" t="s">
        <v>1</v>
      </c>
      <c r="F419" s="175" t="s">
        <v>692</v>
      </c>
      <c r="H419" s="176">
        <v>15.36</v>
      </c>
      <c r="I419" s="177"/>
      <c r="J419" s="177"/>
      <c r="M419" s="173"/>
      <c r="N419" s="178"/>
      <c r="O419" s="179"/>
      <c r="P419" s="179"/>
      <c r="Q419" s="179"/>
      <c r="R419" s="179"/>
      <c r="S419" s="179"/>
      <c r="T419" s="179"/>
      <c r="U419" s="179"/>
      <c r="V419" s="179"/>
      <c r="W419" s="179"/>
      <c r="X419" s="180"/>
      <c r="AT419" s="174" t="s">
        <v>142</v>
      </c>
      <c r="AU419" s="174" t="s">
        <v>88</v>
      </c>
      <c r="AV419" s="14" t="s">
        <v>88</v>
      </c>
      <c r="AW419" s="14" t="s">
        <v>4</v>
      </c>
      <c r="AX419" s="14" t="s">
        <v>86</v>
      </c>
      <c r="AY419" s="174" t="s">
        <v>131</v>
      </c>
    </row>
    <row r="420" spans="1:65" s="13" customFormat="1">
      <c r="B420" s="166"/>
      <c r="D420" s="161" t="s">
        <v>142</v>
      </c>
      <c r="E420" s="167" t="s">
        <v>1</v>
      </c>
      <c r="F420" s="168" t="s">
        <v>693</v>
      </c>
      <c r="H420" s="167" t="s">
        <v>1</v>
      </c>
      <c r="I420" s="169"/>
      <c r="J420" s="169"/>
      <c r="M420" s="166"/>
      <c r="N420" s="170"/>
      <c r="O420" s="171"/>
      <c r="P420" s="171"/>
      <c r="Q420" s="171"/>
      <c r="R420" s="171"/>
      <c r="S420" s="171"/>
      <c r="T420" s="171"/>
      <c r="U420" s="171"/>
      <c r="V420" s="171"/>
      <c r="W420" s="171"/>
      <c r="X420" s="172"/>
      <c r="AT420" s="167" t="s">
        <v>142</v>
      </c>
      <c r="AU420" s="167" t="s">
        <v>88</v>
      </c>
      <c r="AV420" s="13" t="s">
        <v>86</v>
      </c>
      <c r="AW420" s="13" t="s">
        <v>4</v>
      </c>
      <c r="AX420" s="13" t="s">
        <v>78</v>
      </c>
      <c r="AY420" s="167" t="s">
        <v>131</v>
      </c>
    </row>
    <row r="421" spans="1:65" s="14" customFormat="1">
      <c r="B421" s="173"/>
      <c r="D421" s="161" t="s">
        <v>142</v>
      </c>
      <c r="F421" s="175" t="s">
        <v>694</v>
      </c>
      <c r="H421" s="176">
        <v>15.821</v>
      </c>
      <c r="I421" s="177"/>
      <c r="J421" s="177"/>
      <c r="M421" s="173"/>
      <c r="N421" s="178"/>
      <c r="O421" s="179"/>
      <c r="P421" s="179"/>
      <c r="Q421" s="179"/>
      <c r="R421" s="179"/>
      <c r="S421" s="179"/>
      <c r="T421" s="179"/>
      <c r="U421" s="179"/>
      <c r="V421" s="179"/>
      <c r="W421" s="179"/>
      <c r="X421" s="180"/>
      <c r="AT421" s="174" t="s">
        <v>142</v>
      </c>
      <c r="AU421" s="174" t="s">
        <v>88</v>
      </c>
      <c r="AV421" s="14" t="s">
        <v>88</v>
      </c>
      <c r="AW421" s="14" t="s">
        <v>3</v>
      </c>
      <c r="AX421" s="14" t="s">
        <v>86</v>
      </c>
      <c r="AY421" s="174" t="s">
        <v>131</v>
      </c>
    </row>
    <row r="422" spans="1:65" s="12" customFormat="1" ht="22.9" customHeight="1">
      <c r="B422" s="132"/>
      <c r="D422" s="133" t="s">
        <v>77</v>
      </c>
      <c r="E422" s="144" t="s">
        <v>180</v>
      </c>
      <c r="F422" s="144" t="s">
        <v>695</v>
      </c>
      <c r="I422" s="135"/>
      <c r="J422" s="135"/>
      <c r="K422" s="145">
        <f>BK422</f>
        <v>0</v>
      </c>
      <c r="M422" s="132"/>
      <c r="N422" s="137"/>
      <c r="O422" s="138"/>
      <c r="P422" s="138"/>
      <c r="Q422" s="139">
        <f>SUM(Q423:Q470)</f>
        <v>0</v>
      </c>
      <c r="R422" s="139">
        <f>SUM(R423:R470)</f>
        <v>0</v>
      </c>
      <c r="S422" s="138"/>
      <c r="T422" s="140">
        <f>SUM(T423:T470)</f>
        <v>0</v>
      </c>
      <c r="U422" s="138"/>
      <c r="V422" s="140">
        <f>SUM(V423:V470)</f>
        <v>3.5663799200000001</v>
      </c>
      <c r="W422" s="138"/>
      <c r="X422" s="141">
        <f>SUM(X423:X470)</f>
        <v>1.32</v>
      </c>
      <c r="AR422" s="133" t="s">
        <v>86</v>
      </c>
      <c r="AT422" s="142" t="s">
        <v>77</v>
      </c>
      <c r="AU422" s="142" t="s">
        <v>86</v>
      </c>
      <c r="AY422" s="133" t="s">
        <v>131</v>
      </c>
      <c r="BK422" s="143">
        <f>SUM(BK423:BK470)</f>
        <v>0</v>
      </c>
    </row>
    <row r="423" spans="1:65" s="2" customFormat="1" ht="24.2" customHeight="1">
      <c r="A423" s="32"/>
      <c r="B423" s="146"/>
      <c r="C423" s="147" t="s">
        <v>696</v>
      </c>
      <c r="D423" s="147" t="s">
        <v>134</v>
      </c>
      <c r="E423" s="148" t="s">
        <v>697</v>
      </c>
      <c r="F423" s="149" t="s">
        <v>698</v>
      </c>
      <c r="G423" s="150" t="s">
        <v>302</v>
      </c>
      <c r="H423" s="151">
        <v>9.1</v>
      </c>
      <c r="I423" s="152"/>
      <c r="J423" s="152"/>
      <c r="K423" s="153">
        <f>ROUND(P423*H423,2)</f>
        <v>0</v>
      </c>
      <c r="L423" s="149" t="s">
        <v>699</v>
      </c>
      <c r="M423" s="33"/>
      <c r="N423" s="154" t="s">
        <v>1</v>
      </c>
      <c r="O423" s="155" t="s">
        <v>41</v>
      </c>
      <c r="P423" s="156">
        <f>I423+J423</f>
        <v>0</v>
      </c>
      <c r="Q423" s="156">
        <f>ROUND(I423*H423,2)</f>
        <v>0</v>
      </c>
      <c r="R423" s="156">
        <f>ROUND(J423*H423,2)</f>
        <v>0</v>
      </c>
      <c r="S423" s="58"/>
      <c r="T423" s="157">
        <f>S423*H423</f>
        <v>0</v>
      </c>
      <c r="U423" s="157">
        <v>1.0000000000000001E-5</v>
      </c>
      <c r="V423" s="157">
        <f>U423*H423</f>
        <v>9.1000000000000003E-5</v>
      </c>
      <c r="W423" s="157">
        <v>0</v>
      </c>
      <c r="X423" s="158">
        <f>W423*H423</f>
        <v>0</v>
      </c>
      <c r="Y423" s="32"/>
      <c r="Z423" s="32"/>
      <c r="AA423" s="32"/>
      <c r="AB423" s="32"/>
      <c r="AC423" s="32"/>
      <c r="AD423" s="32"/>
      <c r="AE423" s="32"/>
      <c r="AR423" s="159" t="s">
        <v>155</v>
      </c>
      <c r="AT423" s="159" t="s">
        <v>134</v>
      </c>
      <c r="AU423" s="159" t="s">
        <v>88</v>
      </c>
      <c r="AY423" s="17" t="s">
        <v>131</v>
      </c>
      <c r="BE423" s="160">
        <f>IF(O423="základní",K423,0)</f>
        <v>0</v>
      </c>
      <c r="BF423" s="160">
        <f>IF(O423="snížená",K423,0)</f>
        <v>0</v>
      </c>
      <c r="BG423" s="160">
        <f>IF(O423="zákl. přenesená",K423,0)</f>
        <v>0</v>
      </c>
      <c r="BH423" s="160">
        <f>IF(O423="sníž. přenesená",K423,0)</f>
        <v>0</v>
      </c>
      <c r="BI423" s="160">
        <f>IF(O423="nulová",K423,0)</f>
        <v>0</v>
      </c>
      <c r="BJ423" s="17" t="s">
        <v>86</v>
      </c>
      <c r="BK423" s="160">
        <f>ROUND(P423*H423,2)</f>
        <v>0</v>
      </c>
      <c r="BL423" s="17" t="s">
        <v>155</v>
      </c>
      <c r="BM423" s="159" t="s">
        <v>700</v>
      </c>
    </row>
    <row r="424" spans="1:65" s="2" customFormat="1">
      <c r="A424" s="32"/>
      <c r="B424" s="33"/>
      <c r="C424" s="32"/>
      <c r="D424" s="161" t="s">
        <v>141</v>
      </c>
      <c r="E424" s="32"/>
      <c r="F424" s="162" t="s">
        <v>701</v>
      </c>
      <c r="G424" s="32"/>
      <c r="H424" s="32"/>
      <c r="I424" s="163"/>
      <c r="J424" s="163"/>
      <c r="K424" s="32"/>
      <c r="L424" s="32"/>
      <c r="M424" s="33"/>
      <c r="N424" s="164"/>
      <c r="O424" s="165"/>
      <c r="P424" s="58"/>
      <c r="Q424" s="58"/>
      <c r="R424" s="58"/>
      <c r="S424" s="58"/>
      <c r="T424" s="58"/>
      <c r="U424" s="58"/>
      <c r="V424" s="58"/>
      <c r="W424" s="58"/>
      <c r="X424" s="59"/>
      <c r="Y424" s="32"/>
      <c r="Z424" s="32"/>
      <c r="AA424" s="32"/>
      <c r="AB424" s="32"/>
      <c r="AC424" s="32"/>
      <c r="AD424" s="32"/>
      <c r="AE424" s="32"/>
      <c r="AT424" s="17" t="s">
        <v>141</v>
      </c>
      <c r="AU424" s="17" t="s">
        <v>88</v>
      </c>
    </row>
    <row r="425" spans="1:65" s="14" customFormat="1">
      <c r="B425" s="173"/>
      <c r="D425" s="161" t="s">
        <v>142</v>
      </c>
      <c r="E425" s="174" t="s">
        <v>1</v>
      </c>
      <c r="F425" s="175" t="s">
        <v>702</v>
      </c>
      <c r="H425" s="176">
        <v>9.1</v>
      </c>
      <c r="I425" s="177"/>
      <c r="J425" s="177"/>
      <c r="M425" s="173"/>
      <c r="N425" s="178"/>
      <c r="O425" s="179"/>
      <c r="P425" s="179"/>
      <c r="Q425" s="179"/>
      <c r="R425" s="179"/>
      <c r="S425" s="179"/>
      <c r="T425" s="179"/>
      <c r="U425" s="179"/>
      <c r="V425" s="179"/>
      <c r="W425" s="179"/>
      <c r="X425" s="180"/>
      <c r="AT425" s="174" t="s">
        <v>142</v>
      </c>
      <c r="AU425" s="174" t="s">
        <v>88</v>
      </c>
      <c r="AV425" s="14" t="s">
        <v>88</v>
      </c>
      <c r="AW425" s="14" t="s">
        <v>4</v>
      </c>
      <c r="AX425" s="14" t="s">
        <v>86</v>
      </c>
      <c r="AY425" s="174" t="s">
        <v>131</v>
      </c>
    </row>
    <row r="426" spans="1:65" s="2" customFormat="1" ht="24.2" customHeight="1">
      <c r="A426" s="32"/>
      <c r="B426" s="146"/>
      <c r="C426" s="192" t="s">
        <v>703</v>
      </c>
      <c r="D426" s="192" t="s">
        <v>391</v>
      </c>
      <c r="E426" s="193" t="s">
        <v>704</v>
      </c>
      <c r="F426" s="194" t="s">
        <v>705</v>
      </c>
      <c r="G426" s="195" t="s">
        <v>302</v>
      </c>
      <c r="H426" s="196">
        <v>9.3729999999999993</v>
      </c>
      <c r="I426" s="197"/>
      <c r="J426" s="198"/>
      <c r="K426" s="199">
        <f>ROUND(P426*H426,2)</f>
        <v>0</v>
      </c>
      <c r="L426" s="194" t="s">
        <v>699</v>
      </c>
      <c r="M426" s="200"/>
      <c r="N426" s="201" t="s">
        <v>1</v>
      </c>
      <c r="O426" s="155" t="s">
        <v>41</v>
      </c>
      <c r="P426" s="156">
        <f>I426+J426</f>
        <v>0</v>
      </c>
      <c r="Q426" s="156">
        <f>ROUND(I426*H426,2)</f>
        <v>0</v>
      </c>
      <c r="R426" s="156">
        <f>ROUND(J426*H426,2)</f>
        <v>0</v>
      </c>
      <c r="S426" s="58"/>
      <c r="T426" s="157">
        <f>S426*H426</f>
        <v>0</v>
      </c>
      <c r="U426" s="157">
        <v>8.0400000000000003E-3</v>
      </c>
      <c r="V426" s="157">
        <f>U426*H426</f>
        <v>7.5358919999999996E-2</v>
      </c>
      <c r="W426" s="157">
        <v>0</v>
      </c>
      <c r="X426" s="158">
        <f>W426*H426</f>
        <v>0</v>
      </c>
      <c r="Y426" s="32"/>
      <c r="Z426" s="32"/>
      <c r="AA426" s="32"/>
      <c r="AB426" s="32"/>
      <c r="AC426" s="32"/>
      <c r="AD426" s="32"/>
      <c r="AE426" s="32"/>
      <c r="AR426" s="159" t="s">
        <v>180</v>
      </c>
      <c r="AT426" s="159" t="s">
        <v>391</v>
      </c>
      <c r="AU426" s="159" t="s">
        <v>88</v>
      </c>
      <c r="AY426" s="17" t="s">
        <v>131</v>
      </c>
      <c r="BE426" s="160">
        <f>IF(O426="základní",K426,0)</f>
        <v>0</v>
      </c>
      <c r="BF426" s="160">
        <f>IF(O426="snížená",K426,0)</f>
        <v>0</v>
      </c>
      <c r="BG426" s="160">
        <f>IF(O426="zákl. přenesená",K426,0)</f>
        <v>0</v>
      </c>
      <c r="BH426" s="160">
        <f>IF(O426="sníž. přenesená",K426,0)</f>
        <v>0</v>
      </c>
      <c r="BI426" s="160">
        <f>IF(O426="nulová",K426,0)</f>
        <v>0</v>
      </c>
      <c r="BJ426" s="17" t="s">
        <v>86</v>
      </c>
      <c r="BK426" s="160">
        <f>ROUND(P426*H426,2)</f>
        <v>0</v>
      </c>
      <c r="BL426" s="17" t="s">
        <v>155</v>
      </c>
      <c r="BM426" s="159" t="s">
        <v>706</v>
      </c>
    </row>
    <row r="427" spans="1:65" s="2" customFormat="1">
      <c r="A427" s="32"/>
      <c r="B427" s="33"/>
      <c r="C427" s="32"/>
      <c r="D427" s="161" t="s">
        <v>141</v>
      </c>
      <c r="E427" s="32"/>
      <c r="F427" s="162" t="s">
        <v>705</v>
      </c>
      <c r="G427" s="32"/>
      <c r="H427" s="32"/>
      <c r="I427" s="163"/>
      <c r="J427" s="163"/>
      <c r="K427" s="32"/>
      <c r="L427" s="32"/>
      <c r="M427" s="33"/>
      <c r="N427" s="164"/>
      <c r="O427" s="165"/>
      <c r="P427" s="58"/>
      <c r="Q427" s="58"/>
      <c r="R427" s="58"/>
      <c r="S427" s="58"/>
      <c r="T427" s="58"/>
      <c r="U427" s="58"/>
      <c r="V427" s="58"/>
      <c r="W427" s="58"/>
      <c r="X427" s="59"/>
      <c r="Y427" s="32"/>
      <c r="Z427" s="32"/>
      <c r="AA427" s="32"/>
      <c r="AB427" s="32"/>
      <c r="AC427" s="32"/>
      <c r="AD427" s="32"/>
      <c r="AE427" s="32"/>
      <c r="AT427" s="17" t="s">
        <v>141</v>
      </c>
      <c r="AU427" s="17" t="s">
        <v>88</v>
      </c>
    </row>
    <row r="428" spans="1:65" s="14" customFormat="1">
      <c r="B428" s="173"/>
      <c r="D428" s="161" t="s">
        <v>142</v>
      </c>
      <c r="E428" s="174" t="s">
        <v>1</v>
      </c>
      <c r="F428" s="175" t="s">
        <v>707</v>
      </c>
      <c r="H428" s="176">
        <v>9.1</v>
      </c>
      <c r="I428" s="177"/>
      <c r="J428" s="177"/>
      <c r="M428" s="173"/>
      <c r="N428" s="178"/>
      <c r="O428" s="179"/>
      <c r="P428" s="179"/>
      <c r="Q428" s="179"/>
      <c r="R428" s="179"/>
      <c r="S428" s="179"/>
      <c r="T428" s="179"/>
      <c r="U428" s="179"/>
      <c r="V428" s="179"/>
      <c r="W428" s="179"/>
      <c r="X428" s="180"/>
      <c r="AT428" s="174" t="s">
        <v>142</v>
      </c>
      <c r="AU428" s="174" t="s">
        <v>88</v>
      </c>
      <c r="AV428" s="14" t="s">
        <v>88</v>
      </c>
      <c r="AW428" s="14" t="s">
        <v>4</v>
      </c>
      <c r="AX428" s="14" t="s">
        <v>86</v>
      </c>
      <c r="AY428" s="174" t="s">
        <v>131</v>
      </c>
    </row>
    <row r="429" spans="1:65" s="14" customFormat="1">
      <c r="B429" s="173"/>
      <c r="D429" s="161" t="s">
        <v>142</v>
      </c>
      <c r="F429" s="175" t="s">
        <v>708</v>
      </c>
      <c r="H429" s="176">
        <v>9.3729999999999993</v>
      </c>
      <c r="I429" s="177"/>
      <c r="J429" s="177"/>
      <c r="M429" s="173"/>
      <c r="N429" s="178"/>
      <c r="O429" s="179"/>
      <c r="P429" s="179"/>
      <c r="Q429" s="179"/>
      <c r="R429" s="179"/>
      <c r="S429" s="179"/>
      <c r="T429" s="179"/>
      <c r="U429" s="179"/>
      <c r="V429" s="179"/>
      <c r="W429" s="179"/>
      <c r="X429" s="180"/>
      <c r="AT429" s="174" t="s">
        <v>142</v>
      </c>
      <c r="AU429" s="174" t="s">
        <v>88</v>
      </c>
      <c r="AV429" s="14" t="s">
        <v>88</v>
      </c>
      <c r="AW429" s="14" t="s">
        <v>3</v>
      </c>
      <c r="AX429" s="14" t="s">
        <v>86</v>
      </c>
      <c r="AY429" s="174" t="s">
        <v>131</v>
      </c>
    </row>
    <row r="430" spans="1:65" s="2" customFormat="1" ht="16.5" customHeight="1">
      <c r="A430" s="32"/>
      <c r="B430" s="146"/>
      <c r="C430" s="147" t="s">
        <v>709</v>
      </c>
      <c r="D430" s="147" t="s">
        <v>134</v>
      </c>
      <c r="E430" s="148" t="s">
        <v>710</v>
      </c>
      <c r="F430" s="149" t="s">
        <v>711</v>
      </c>
      <c r="G430" s="150" t="s">
        <v>239</v>
      </c>
      <c r="H430" s="151">
        <v>1</v>
      </c>
      <c r="I430" s="152"/>
      <c r="J430" s="152"/>
      <c r="K430" s="153">
        <f>ROUND(P430*H430,2)</f>
        <v>0</v>
      </c>
      <c r="L430" s="149" t="s">
        <v>1</v>
      </c>
      <c r="M430" s="33"/>
      <c r="N430" s="154" t="s">
        <v>1</v>
      </c>
      <c r="O430" s="155" t="s">
        <v>41</v>
      </c>
      <c r="P430" s="156">
        <f>I430+J430</f>
        <v>0</v>
      </c>
      <c r="Q430" s="156">
        <f>ROUND(I430*H430,2)</f>
        <v>0</v>
      </c>
      <c r="R430" s="156">
        <f>ROUND(J430*H430,2)</f>
        <v>0</v>
      </c>
      <c r="S430" s="58"/>
      <c r="T430" s="157">
        <f>S430*H430</f>
        <v>0</v>
      </c>
      <c r="U430" s="157">
        <v>3.4009999999999999E-2</v>
      </c>
      <c r="V430" s="157">
        <f>U430*H430</f>
        <v>3.4009999999999999E-2</v>
      </c>
      <c r="W430" s="157">
        <v>0</v>
      </c>
      <c r="X430" s="158">
        <f>W430*H430</f>
        <v>0</v>
      </c>
      <c r="Y430" s="32"/>
      <c r="Z430" s="32"/>
      <c r="AA430" s="32"/>
      <c r="AB430" s="32"/>
      <c r="AC430" s="32"/>
      <c r="AD430" s="32"/>
      <c r="AE430" s="32"/>
      <c r="AR430" s="159" t="s">
        <v>155</v>
      </c>
      <c r="AT430" s="159" t="s">
        <v>134</v>
      </c>
      <c r="AU430" s="159" t="s">
        <v>88</v>
      </c>
      <c r="AY430" s="17" t="s">
        <v>131</v>
      </c>
      <c r="BE430" s="160">
        <f>IF(O430="základní",K430,0)</f>
        <v>0</v>
      </c>
      <c r="BF430" s="160">
        <f>IF(O430="snížená",K430,0)</f>
        <v>0</v>
      </c>
      <c r="BG430" s="160">
        <f>IF(O430="zákl. přenesená",K430,0)</f>
        <v>0</v>
      </c>
      <c r="BH430" s="160">
        <f>IF(O430="sníž. přenesená",K430,0)</f>
        <v>0</v>
      </c>
      <c r="BI430" s="160">
        <f>IF(O430="nulová",K430,0)</f>
        <v>0</v>
      </c>
      <c r="BJ430" s="17" t="s">
        <v>86</v>
      </c>
      <c r="BK430" s="160">
        <f>ROUND(P430*H430,2)</f>
        <v>0</v>
      </c>
      <c r="BL430" s="17" t="s">
        <v>155</v>
      </c>
      <c r="BM430" s="159" t="s">
        <v>712</v>
      </c>
    </row>
    <row r="431" spans="1:65" s="2" customFormat="1">
      <c r="A431" s="32"/>
      <c r="B431" s="33"/>
      <c r="C431" s="32"/>
      <c r="D431" s="161" t="s">
        <v>141</v>
      </c>
      <c r="E431" s="32"/>
      <c r="F431" s="162" t="s">
        <v>713</v>
      </c>
      <c r="G431" s="32"/>
      <c r="H431" s="32"/>
      <c r="I431" s="163"/>
      <c r="J431" s="163"/>
      <c r="K431" s="32"/>
      <c r="L431" s="32"/>
      <c r="M431" s="33"/>
      <c r="N431" s="164"/>
      <c r="O431" s="165"/>
      <c r="P431" s="58"/>
      <c r="Q431" s="58"/>
      <c r="R431" s="58"/>
      <c r="S431" s="58"/>
      <c r="T431" s="58"/>
      <c r="U431" s="58"/>
      <c r="V431" s="58"/>
      <c r="W431" s="58"/>
      <c r="X431" s="59"/>
      <c r="Y431" s="32"/>
      <c r="Z431" s="32"/>
      <c r="AA431" s="32"/>
      <c r="AB431" s="32"/>
      <c r="AC431" s="32"/>
      <c r="AD431" s="32"/>
      <c r="AE431" s="32"/>
      <c r="AT431" s="17" t="s">
        <v>141</v>
      </c>
      <c r="AU431" s="17" t="s">
        <v>88</v>
      </c>
    </row>
    <row r="432" spans="1:65" s="13" customFormat="1">
      <c r="B432" s="166"/>
      <c r="D432" s="161" t="s">
        <v>142</v>
      </c>
      <c r="E432" s="167" t="s">
        <v>1</v>
      </c>
      <c r="F432" s="168" t="s">
        <v>714</v>
      </c>
      <c r="H432" s="167" t="s">
        <v>1</v>
      </c>
      <c r="I432" s="169"/>
      <c r="J432" s="169"/>
      <c r="M432" s="166"/>
      <c r="N432" s="170"/>
      <c r="O432" s="171"/>
      <c r="P432" s="171"/>
      <c r="Q432" s="171"/>
      <c r="R432" s="171"/>
      <c r="S432" s="171"/>
      <c r="T432" s="171"/>
      <c r="U432" s="171"/>
      <c r="V432" s="171"/>
      <c r="W432" s="171"/>
      <c r="X432" s="172"/>
      <c r="AT432" s="167" t="s">
        <v>142</v>
      </c>
      <c r="AU432" s="167" t="s">
        <v>88</v>
      </c>
      <c r="AV432" s="13" t="s">
        <v>86</v>
      </c>
      <c r="AW432" s="13" t="s">
        <v>4</v>
      </c>
      <c r="AX432" s="13" t="s">
        <v>78</v>
      </c>
      <c r="AY432" s="167" t="s">
        <v>131</v>
      </c>
    </row>
    <row r="433" spans="1:65" s="14" customFormat="1">
      <c r="B433" s="173"/>
      <c r="D433" s="161" t="s">
        <v>142</v>
      </c>
      <c r="E433" s="174" t="s">
        <v>1</v>
      </c>
      <c r="F433" s="175" t="s">
        <v>715</v>
      </c>
      <c r="H433" s="176">
        <v>1</v>
      </c>
      <c r="I433" s="177"/>
      <c r="J433" s="177"/>
      <c r="M433" s="173"/>
      <c r="N433" s="178"/>
      <c r="O433" s="179"/>
      <c r="P433" s="179"/>
      <c r="Q433" s="179"/>
      <c r="R433" s="179"/>
      <c r="S433" s="179"/>
      <c r="T433" s="179"/>
      <c r="U433" s="179"/>
      <c r="V433" s="179"/>
      <c r="W433" s="179"/>
      <c r="X433" s="180"/>
      <c r="AT433" s="174" t="s">
        <v>142</v>
      </c>
      <c r="AU433" s="174" t="s">
        <v>88</v>
      </c>
      <c r="AV433" s="14" t="s">
        <v>88</v>
      </c>
      <c r="AW433" s="14" t="s">
        <v>4</v>
      </c>
      <c r="AX433" s="14" t="s">
        <v>86</v>
      </c>
      <c r="AY433" s="174" t="s">
        <v>131</v>
      </c>
    </row>
    <row r="434" spans="1:65" s="2" customFormat="1" ht="24.2" customHeight="1">
      <c r="A434" s="32"/>
      <c r="B434" s="146"/>
      <c r="C434" s="147" t="s">
        <v>716</v>
      </c>
      <c r="D434" s="147" t="s">
        <v>134</v>
      </c>
      <c r="E434" s="148" t="s">
        <v>717</v>
      </c>
      <c r="F434" s="149" t="s">
        <v>718</v>
      </c>
      <c r="G434" s="150" t="s">
        <v>239</v>
      </c>
      <c r="H434" s="151">
        <v>2</v>
      </c>
      <c r="I434" s="152"/>
      <c r="J434" s="152"/>
      <c r="K434" s="153">
        <f>ROUND(P434*H434,2)</f>
        <v>0</v>
      </c>
      <c r="L434" s="149" t="s">
        <v>138</v>
      </c>
      <c r="M434" s="33"/>
      <c r="N434" s="154" t="s">
        <v>1</v>
      </c>
      <c r="O434" s="155" t="s">
        <v>41</v>
      </c>
      <c r="P434" s="156">
        <f>I434+J434</f>
        <v>0</v>
      </c>
      <c r="Q434" s="156">
        <f>ROUND(I434*H434,2)</f>
        <v>0</v>
      </c>
      <c r="R434" s="156">
        <f>ROUND(J434*H434,2)</f>
        <v>0</v>
      </c>
      <c r="S434" s="58"/>
      <c r="T434" s="157">
        <f>S434*H434</f>
        <v>0</v>
      </c>
      <c r="U434" s="157">
        <v>0.12526000000000001</v>
      </c>
      <c r="V434" s="157">
        <f>U434*H434</f>
        <v>0.25052000000000002</v>
      </c>
      <c r="W434" s="157">
        <v>0</v>
      </c>
      <c r="X434" s="158">
        <f>W434*H434</f>
        <v>0</v>
      </c>
      <c r="Y434" s="32"/>
      <c r="Z434" s="32"/>
      <c r="AA434" s="32"/>
      <c r="AB434" s="32"/>
      <c r="AC434" s="32"/>
      <c r="AD434" s="32"/>
      <c r="AE434" s="32"/>
      <c r="AR434" s="159" t="s">
        <v>155</v>
      </c>
      <c r="AT434" s="159" t="s">
        <v>134</v>
      </c>
      <c r="AU434" s="159" t="s">
        <v>88</v>
      </c>
      <c r="AY434" s="17" t="s">
        <v>131</v>
      </c>
      <c r="BE434" s="160">
        <f>IF(O434="základní",K434,0)</f>
        <v>0</v>
      </c>
      <c r="BF434" s="160">
        <f>IF(O434="snížená",K434,0)</f>
        <v>0</v>
      </c>
      <c r="BG434" s="160">
        <f>IF(O434="zákl. přenesená",K434,0)</f>
        <v>0</v>
      </c>
      <c r="BH434" s="160">
        <f>IF(O434="sníž. přenesená",K434,0)</f>
        <v>0</v>
      </c>
      <c r="BI434" s="160">
        <f>IF(O434="nulová",K434,0)</f>
        <v>0</v>
      </c>
      <c r="BJ434" s="17" t="s">
        <v>86</v>
      </c>
      <c r="BK434" s="160">
        <f>ROUND(P434*H434,2)</f>
        <v>0</v>
      </c>
      <c r="BL434" s="17" t="s">
        <v>155</v>
      </c>
      <c r="BM434" s="159" t="s">
        <v>719</v>
      </c>
    </row>
    <row r="435" spans="1:65" s="2" customFormat="1">
      <c r="A435" s="32"/>
      <c r="B435" s="33"/>
      <c r="C435" s="32"/>
      <c r="D435" s="161" t="s">
        <v>141</v>
      </c>
      <c r="E435" s="32"/>
      <c r="F435" s="162" t="s">
        <v>720</v>
      </c>
      <c r="G435" s="32"/>
      <c r="H435" s="32"/>
      <c r="I435" s="163"/>
      <c r="J435" s="163"/>
      <c r="K435" s="32"/>
      <c r="L435" s="32"/>
      <c r="M435" s="33"/>
      <c r="N435" s="164"/>
      <c r="O435" s="165"/>
      <c r="P435" s="58"/>
      <c r="Q435" s="58"/>
      <c r="R435" s="58"/>
      <c r="S435" s="58"/>
      <c r="T435" s="58"/>
      <c r="U435" s="58"/>
      <c r="V435" s="58"/>
      <c r="W435" s="58"/>
      <c r="X435" s="59"/>
      <c r="Y435" s="32"/>
      <c r="Z435" s="32"/>
      <c r="AA435" s="32"/>
      <c r="AB435" s="32"/>
      <c r="AC435" s="32"/>
      <c r="AD435" s="32"/>
      <c r="AE435" s="32"/>
      <c r="AT435" s="17" t="s">
        <v>141</v>
      </c>
      <c r="AU435" s="17" t="s">
        <v>88</v>
      </c>
    </row>
    <row r="436" spans="1:65" s="14" customFormat="1">
      <c r="B436" s="173"/>
      <c r="D436" s="161" t="s">
        <v>142</v>
      </c>
      <c r="E436" s="174" t="s">
        <v>1</v>
      </c>
      <c r="F436" s="175" t="s">
        <v>721</v>
      </c>
      <c r="H436" s="176">
        <v>2</v>
      </c>
      <c r="I436" s="177"/>
      <c r="J436" s="177"/>
      <c r="M436" s="173"/>
      <c r="N436" s="178"/>
      <c r="O436" s="179"/>
      <c r="P436" s="179"/>
      <c r="Q436" s="179"/>
      <c r="R436" s="179"/>
      <c r="S436" s="179"/>
      <c r="T436" s="179"/>
      <c r="U436" s="179"/>
      <c r="V436" s="179"/>
      <c r="W436" s="179"/>
      <c r="X436" s="180"/>
      <c r="AT436" s="174" t="s">
        <v>142</v>
      </c>
      <c r="AU436" s="174" t="s">
        <v>88</v>
      </c>
      <c r="AV436" s="14" t="s">
        <v>88</v>
      </c>
      <c r="AW436" s="14" t="s">
        <v>4</v>
      </c>
      <c r="AX436" s="14" t="s">
        <v>86</v>
      </c>
      <c r="AY436" s="174" t="s">
        <v>131</v>
      </c>
    </row>
    <row r="437" spans="1:65" s="2" customFormat="1" ht="24.2" customHeight="1">
      <c r="A437" s="32"/>
      <c r="B437" s="146"/>
      <c r="C437" s="192" t="s">
        <v>722</v>
      </c>
      <c r="D437" s="192" t="s">
        <v>391</v>
      </c>
      <c r="E437" s="193" t="s">
        <v>723</v>
      </c>
      <c r="F437" s="194" t="s">
        <v>724</v>
      </c>
      <c r="G437" s="195" t="s">
        <v>239</v>
      </c>
      <c r="H437" s="196">
        <v>2</v>
      </c>
      <c r="I437" s="197"/>
      <c r="J437" s="198"/>
      <c r="K437" s="199">
        <f>ROUND(P437*H437,2)</f>
        <v>0</v>
      </c>
      <c r="L437" s="194" t="s">
        <v>138</v>
      </c>
      <c r="M437" s="200"/>
      <c r="N437" s="201" t="s">
        <v>1</v>
      </c>
      <c r="O437" s="155" t="s">
        <v>41</v>
      </c>
      <c r="P437" s="156">
        <f>I437+J437</f>
        <v>0</v>
      </c>
      <c r="Q437" s="156">
        <f>ROUND(I437*H437,2)</f>
        <v>0</v>
      </c>
      <c r="R437" s="156">
        <f>ROUND(J437*H437,2)</f>
        <v>0</v>
      </c>
      <c r="S437" s="58"/>
      <c r="T437" s="157">
        <f>S437*H437</f>
        <v>0</v>
      </c>
      <c r="U437" s="157">
        <v>0.17499999999999999</v>
      </c>
      <c r="V437" s="157">
        <f>U437*H437</f>
        <v>0.35</v>
      </c>
      <c r="W437" s="157">
        <v>0</v>
      </c>
      <c r="X437" s="158">
        <f>W437*H437</f>
        <v>0</v>
      </c>
      <c r="Y437" s="32"/>
      <c r="Z437" s="32"/>
      <c r="AA437" s="32"/>
      <c r="AB437" s="32"/>
      <c r="AC437" s="32"/>
      <c r="AD437" s="32"/>
      <c r="AE437" s="32"/>
      <c r="AR437" s="159" t="s">
        <v>180</v>
      </c>
      <c r="AT437" s="159" t="s">
        <v>391</v>
      </c>
      <c r="AU437" s="159" t="s">
        <v>88</v>
      </c>
      <c r="AY437" s="17" t="s">
        <v>131</v>
      </c>
      <c r="BE437" s="160">
        <f>IF(O437="základní",K437,0)</f>
        <v>0</v>
      </c>
      <c r="BF437" s="160">
        <f>IF(O437="snížená",K437,0)</f>
        <v>0</v>
      </c>
      <c r="BG437" s="160">
        <f>IF(O437="zákl. přenesená",K437,0)</f>
        <v>0</v>
      </c>
      <c r="BH437" s="160">
        <f>IF(O437="sníž. přenesená",K437,0)</f>
        <v>0</v>
      </c>
      <c r="BI437" s="160">
        <f>IF(O437="nulová",K437,0)</f>
        <v>0</v>
      </c>
      <c r="BJ437" s="17" t="s">
        <v>86</v>
      </c>
      <c r="BK437" s="160">
        <f>ROUND(P437*H437,2)</f>
        <v>0</v>
      </c>
      <c r="BL437" s="17" t="s">
        <v>155</v>
      </c>
      <c r="BM437" s="159" t="s">
        <v>725</v>
      </c>
    </row>
    <row r="438" spans="1:65" s="2" customFormat="1">
      <c r="A438" s="32"/>
      <c r="B438" s="33"/>
      <c r="C438" s="32"/>
      <c r="D438" s="161" t="s">
        <v>141</v>
      </c>
      <c r="E438" s="32"/>
      <c r="F438" s="162" t="s">
        <v>724</v>
      </c>
      <c r="G438" s="32"/>
      <c r="H438" s="32"/>
      <c r="I438" s="163"/>
      <c r="J438" s="163"/>
      <c r="K438" s="32"/>
      <c r="L438" s="32"/>
      <c r="M438" s="33"/>
      <c r="N438" s="164"/>
      <c r="O438" s="165"/>
      <c r="P438" s="58"/>
      <c r="Q438" s="58"/>
      <c r="R438" s="58"/>
      <c r="S438" s="58"/>
      <c r="T438" s="58"/>
      <c r="U438" s="58"/>
      <c r="V438" s="58"/>
      <c r="W438" s="58"/>
      <c r="X438" s="59"/>
      <c r="Y438" s="32"/>
      <c r="Z438" s="32"/>
      <c r="AA438" s="32"/>
      <c r="AB438" s="32"/>
      <c r="AC438" s="32"/>
      <c r="AD438" s="32"/>
      <c r="AE438" s="32"/>
      <c r="AT438" s="17" t="s">
        <v>141</v>
      </c>
      <c r="AU438" s="17" t="s">
        <v>88</v>
      </c>
    </row>
    <row r="439" spans="1:65" s="14" customFormat="1">
      <c r="B439" s="173"/>
      <c r="D439" s="161" t="s">
        <v>142</v>
      </c>
      <c r="E439" s="174" t="s">
        <v>1</v>
      </c>
      <c r="F439" s="175" t="s">
        <v>554</v>
      </c>
      <c r="H439" s="176">
        <v>2</v>
      </c>
      <c r="I439" s="177"/>
      <c r="J439" s="177"/>
      <c r="M439" s="173"/>
      <c r="N439" s="178"/>
      <c r="O439" s="179"/>
      <c r="P439" s="179"/>
      <c r="Q439" s="179"/>
      <c r="R439" s="179"/>
      <c r="S439" s="179"/>
      <c r="T439" s="179"/>
      <c r="U439" s="179"/>
      <c r="V439" s="179"/>
      <c r="W439" s="179"/>
      <c r="X439" s="180"/>
      <c r="AT439" s="174" t="s">
        <v>142</v>
      </c>
      <c r="AU439" s="174" t="s">
        <v>88</v>
      </c>
      <c r="AV439" s="14" t="s">
        <v>88</v>
      </c>
      <c r="AW439" s="14" t="s">
        <v>4</v>
      </c>
      <c r="AX439" s="14" t="s">
        <v>86</v>
      </c>
      <c r="AY439" s="174" t="s">
        <v>131</v>
      </c>
    </row>
    <row r="440" spans="1:65" s="2" customFormat="1" ht="24.2" customHeight="1">
      <c r="A440" s="32"/>
      <c r="B440" s="146"/>
      <c r="C440" s="147" t="s">
        <v>726</v>
      </c>
      <c r="D440" s="147" t="s">
        <v>134</v>
      </c>
      <c r="E440" s="148" t="s">
        <v>727</v>
      </c>
      <c r="F440" s="149" t="s">
        <v>728</v>
      </c>
      <c r="G440" s="150" t="s">
        <v>239</v>
      </c>
      <c r="H440" s="151">
        <v>2</v>
      </c>
      <c r="I440" s="152"/>
      <c r="J440" s="152"/>
      <c r="K440" s="153">
        <f>ROUND(P440*H440,2)</f>
        <v>0</v>
      </c>
      <c r="L440" s="149" t="s">
        <v>138</v>
      </c>
      <c r="M440" s="33"/>
      <c r="N440" s="154" t="s">
        <v>1</v>
      </c>
      <c r="O440" s="155" t="s">
        <v>41</v>
      </c>
      <c r="P440" s="156">
        <f>I440+J440</f>
        <v>0</v>
      </c>
      <c r="Q440" s="156">
        <f>ROUND(I440*H440,2)</f>
        <v>0</v>
      </c>
      <c r="R440" s="156">
        <f>ROUND(J440*H440,2)</f>
        <v>0</v>
      </c>
      <c r="S440" s="58"/>
      <c r="T440" s="157">
        <f>S440*H440</f>
        <v>0</v>
      </c>
      <c r="U440" s="157">
        <v>3.0759999999999999E-2</v>
      </c>
      <c r="V440" s="157">
        <f>U440*H440</f>
        <v>6.1519999999999998E-2</v>
      </c>
      <c r="W440" s="157">
        <v>0</v>
      </c>
      <c r="X440" s="158">
        <f>W440*H440</f>
        <v>0</v>
      </c>
      <c r="Y440" s="32"/>
      <c r="Z440" s="32"/>
      <c r="AA440" s="32"/>
      <c r="AB440" s="32"/>
      <c r="AC440" s="32"/>
      <c r="AD440" s="32"/>
      <c r="AE440" s="32"/>
      <c r="AR440" s="159" t="s">
        <v>155</v>
      </c>
      <c r="AT440" s="159" t="s">
        <v>134</v>
      </c>
      <c r="AU440" s="159" t="s">
        <v>88</v>
      </c>
      <c r="AY440" s="17" t="s">
        <v>131</v>
      </c>
      <c r="BE440" s="160">
        <f>IF(O440="základní",K440,0)</f>
        <v>0</v>
      </c>
      <c r="BF440" s="160">
        <f>IF(O440="snížená",K440,0)</f>
        <v>0</v>
      </c>
      <c r="BG440" s="160">
        <f>IF(O440="zákl. přenesená",K440,0)</f>
        <v>0</v>
      </c>
      <c r="BH440" s="160">
        <f>IF(O440="sníž. přenesená",K440,0)</f>
        <v>0</v>
      </c>
      <c r="BI440" s="160">
        <f>IF(O440="nulová",K440,0)</f>
        <v>0</v>
      </c>
      <c r="BJ440" s="17" t="s">
        <v>86</v>
      </c>
      <c r="BK440" s="160">
        <f>ROUND(P440*H440,2)</f>
        <v>0</v>
      </c>
      <c r="BL440" s="17" t="s">
        <v>155</v>
      </c>
      <c r="BM440" s="159" t="s">
        <v>729</v>
      </c>
    </row>
    <row r="441" spans="1:65" s="2" customFormat="1">
      <c r="A441" s="32"/>
      <c r="B441" s="33"/>
      <c r="C441" s="32"/>
      <c r="D441" s="161" t="s">
        <v>141</v>
      </c>
      <c r="E441" s="32"/>
      <c r="F441" s="162" t="s">
        <v>730</v>
      </c>
      <c r="G441" s="32"/>
      <c r="H441" s="32"/>
      <c r="I441" s="163"/>
      <c r="J441" s="163"/>
      <c r="K441" s="32"/>
      <c r="L441" s="32"/>
      <c r="M441" s="33"/>
      <c r="N441" s="164"/>
      <c r="O441" s="165"/>
      <c r="P441" s="58"/>
      <c r="Q441" s="58"/>
      <c r="R441" s="58"/>
      <c r="S441" s="58"/>
      <c r="T441" s="58"/>
      <c r="U441" s="58"/>
      <c r="V441" s="58"/>
      <c r="W441" s="58"/>
      <c r="X441" s="59"/>
      <c r="Y441" s="32"/>
      <c r="Z441" s="32"/>
      <c r="AA441" s="32"/>
      <c r="AB441" s="32"/>
      <c r="AC441" s="32"/>
      <c r="AD441" s="32"/>
      <c r="AE441" s="32"/>
      <c r="AT441" s="17" t="s">
        <v>141</v>
      </c>
      <c r="AU441" s="17" t="s">
        <v>88</v>
      </c>
    </row>
    <row r="442" spans="1:65" s="14" customFormat="1">
      <c r="B442" s="173"/>
      <c r="D442" s="161" t="s">
        <v>142</v>
      </c>
      <c r="E442" s="174" t="s">
        <v>1</v>
      </c>
      <c r="F442" s="175" t="s">
        <v>721</v>
      </c>
      <c r="H442" s="176">
        <v>2</v>
      </c>
      <c r="I442" s="177"/>
      <c r="J442" s="177"/>
      <c r="M442" s="173"/>
      <c r="N442" s="178"/>
      <c r="O442" s="179"/>
      <c r="P442" s="179"/>
      <c r="Q442" s="179"/>
      <c r="R442" s="179"/>
      <c r="S442" s="179"/>
      <c r="T442" s="179"/>
      <c r="U442" s="179"/>
      <c r="V442" s="179"/>
      <c r="W442" s="179"/>
      <c r="X442" s="180"/>
      <c r="AT442" s="174" t="s">
        <v>142</v>
      </c>
      <c r="AU442" s="174" t="s">
        <v>88</v>
      </c>
      <c r="AV442" s="14" t="s">
        <v>88</v>
      </c>
      <c r="AW442" s="14" t="s">
        <v>4</v>
      </c>
      <c r="AX442" s="14" t="s">
        <v>86</v>
      </c>
      <c r="AY442" s="174" t="s">
        <v>131</v>
      </c>
    </row>
    <row r="443" spans="1:65" s="2" customFormat="1" ht="24.2" customHeight="1">
      <c r="A443" s="32"/>
      <c r="B443" s="146"/>
      <c r="C443" s="192" t="s">
        <v>731</v>
      </c>
      <c r="D443" s="192" t="s">
        <v>391</v>
      </c>
      <c r="E443" s="193" t="s">
        <v>732</v>
      </c>
      <c r="F443" s="194" t="s">
        <v>733</v>
      </c>
      <c r="G443" s="195" t="s">
        <v>239</v>
      </c>
      <c r="H443" s="196">
        <v>2</v>
      </c>
      <c r="I443" s="197"/>
      <c r="J443" s="198"/>
      <c r="K443" s="199">
        <f>ROUND(P443*H443,2)</f>
        <v>0</v>
      </c>
      <c r="L443" s="194" t="s">
        <v>138</v>
      </c>
      <c r="M443" s="200"/>
      <c r="N443" s="201" t="s">
        <v>1</v>
      </c>
      <c r="O443" s="155" t="s">
        <v>41</v>
      </c>
      <c r="P443" s="156">
        <f>I443+J443</f>
        <v>0</v>
      </c>
      <c r="Q443" s="156">
        <f>ROUND(I443*H443,2)</f>
        <v>0</v>
      </c>
      <c r="R443" s="156">
        <f>ROUND(J443*H443,2)</f>
        <v>0</v>
      </c>
      <c r="S443" s="58"/>
      <c r="T443" s="157">
        <f>S443*H443</f>
        <v>0</v>
      </c>
      <c r="U443" s="157">
        <v>7.5999999999999998E-2</v>
      </c>
      <c r="V443" s="157">
        <f>U443*H443</f>
        <v>0.152</v>
      </c>
      <c r="W443" s="157">
        <v>0</v>
      </c>
      <c r="X443" s="158">
        <f>W443*H443</f>
        <v>0</v>
      </c>
      <c r="Y443" s="32"/>
      <c r="Z443" s="32"/>
      <c r="AA443" s="32"/>
      <c r="AB443" s="32"/>
      <c r="AC443" s="32"/>
      <c r="AD443" s="32"/>
      <c r="AE443" s="32"/>
      <c r="AR443" s="159" t="s">
        <v>180</v>
      </c>
      <c r="AT443" s="159" t="s">
        <v>391</v>
      </c>
      <c r="AU443" s="159" t="s">
        <v>88</v>
      </c>
      <c r="AY443" s="17" t="s">
        <v>131</v>
      </c>
      <c r="BE443" s="160">
        <f>IF(O443="základní",K443,0)</f>
        <v>0</v>
      </c>
      <c r="BF443" s="160">
        <f>IF(O443="snížená",K443,0)</f>
        <v>0</v>
      </c>
      <c r="BG443" s="160">
        <f>IF(O443="zákl. přenesená",K443,0)</f>
        <v>0</v>
      </c>
      <c r="BH443" s="160">
        <f>IF(O443="sníž. přenesená",K443,0)</f>
        <v>0</v>
      </c>
      <c r="BI443" s="160">
        <f>IF(O443="nulová",K443,0)</f>
        <v>0</v>
      </c>
      <c r="BJ443" s="17" t="s">
        <v>86</v>
      </c>
      <c r="BK443" s="160">
        <f>ROUND(P443*H443,2)</f>
        <v>0</v>
      </c>
      <c r="BL443" s="17" t="s">
        <v>155</v>
      </c>
      <c r="BM443" s="159" t="s">
        <v>734</v>
      </c>
    </row>
    <row r="444" spans="1:65" s="2" customFormat="1">
      <c r="A444" s="32"/>
      <c r="B444" s="33"/>
      <c r="C444" s="32"/>
      <c r="D444" s="161" t="s">
        <v>141</v>
      </c>
      <c r="E444" s="32"/>
      <c r="F444" s="162" t="s">
        <v>733</v>
      </c>
      <c r="G444" s="32"/>
      <c r="H444" s="32"/>
      <c r="I444" s="163"/>
      <c r="J444" s="163"/>
      <c r="K444" s="32"/>
      <c r="L444" s="32"/>
      <c r="M444" s="33"/>
      <c r="N444" s="164"/>
      <c r="O444" s="165"/>
      <c r="P444" s="58"/>
      <c r="Q444" s="58"/>
      <c r="R444" s="58"/>
      <c r="S444" s="58"/>
      <c r="T444" s="58"/>
      <c r="U444" s="58"/>
      <c r="V444" s="58"/>
      <c r="W444" s="58"/>
      <c r="X444" s="59"/>
      <c r="Y444" s="32"/>
      <c r="Z444" s="32"/>
      <c r="AA444" s="32"/>
      <c r="AB444" s="32"/>
      <c r="AC444" s="32"/>
      <c r="AD444" s="32"/>
      <c r="AE444" s="32"/>
      <c r="AT444" s="17" t="s">
        <v>141</v>
      </c>
      <c r="AU444" s="17" t="s">
        <v>88</v>
      </c>
    </row>
    <row r="445" spans="1:65" s="14" customFormat="1">
      <c r="B445" s="173"/>
      <c r="D445" s="161" t="s">
        <v>142</v>
      </c>
      <c r="E445" s="174" t="s">
        <v>1</v>
      </c>
      <c r="F445" s="175" t="s">
        <v>554</v>
      </c>
      <c r="H445" s="176">
        <v>2</v>
      </c>
      <c r="I445" s="177"/>
      <c r="J445" s="177"/>
      <c r="M445" s="173"/>
      <c r="N445" s="178"/>
      <c r="O445" s="179"/>
      <c r="P445" s="179"/>
      <c r="Q445" s="179"/>
      <c r="R445" s="179"/>
      <c r="S445" s="179"/>
      <c r="T445" s="179"/>
      <c r="U445" s="179"/>
      <c r="V445" s="179"/>
      <c r="W445" s="179"/>
      <c r="X445" s="180"/>
      <c r="AT445" s="174" t="s">
        <v>142</v>
      </c>
      <c r="AU445" s="174" t="s">
        <v>88</v>
      </c>
      <c r="AV445" s="14" t="s">
        <v>88</v>
      </c>
      <c r="AW445" s="14" t="s">
        <v>4</v>
      </c>
      <c r="AX445" s="14" t="s">
        <v>86</v>
      </c>
      <c r="AY445" s="174" t="s">
        <v>131</v>
      </c>
    </row>
    <row r="446" spans="1:65" s="2" customFormat="1" ht="24.2" customHeight="1">
      <c r="A446" s="32"/>
      <c r="B446" s="146"/>
      <c r="C446" s="147" t="s">
        <v>735</v>
      </c>
      <c r="D446" s="147" t="s">
        <v>134</v>
      </c>
      <c r="E446" s="148" t="s">
        <v>736</v>
      </c>
      <c r="F446" s="149" t="s">
        <v>737</v>
      </c>
      <c r="G446" s="150" t="s">
        <v>239</v>
      </c>
      <c r="H446" s="151">
        <v>2</v>
      </c>
      <c r="I446" s="152"/>
      <c r="J446" s="152"/>
      <c r="K446" s="153">
        <f>ROUND(P446*H446,2)</f>
        <v>0</v>
      </c>
      <c r="L446" s="149" t="s">
        <v>138</v>
      </c>
      <c r="M446" s="33"/>
      <c r="N446" s="154" t="s">
        <v>1</v>
      </c>
      <c r="O446" s="155" t="s">
        <v>41</v>
      </c>
      <c r="P446" s="156">
        <f>I446+J446</f>
        <v>0</v>
      </c>
      <c r="Q446" s="156">
        <f>ROUND(I446*H446,2)</f>
        <v>0</v>
      </c>
      <c r="R446" s="156">
        <f>ROUND(J446*H446,2)</f>
        <v>0</v>
      </c>
      <c r="S446" s="58"/>
      <c r="T446" s="157">
        <f>S446*H446</f>
        <v>0</v>
      </c>
      <c r="U446" s="157">
        <v>3.0759999999999999E-2</v>
      </c>
      <c r="V446" s="157">
        <f>U446*H446</f>
        <v>6.1519999999999998E-2</v>
      </c>
      <c r="W446" s="157">
        <v>0</v>
      </c>
      <c r="X446" s="158">
        <f>W446*H446</f>
        <v>0</v>
      </c>
      <c r="Y446" s="32"/>
      <c r="Z446" s="32"/>
      <c r="AA446" s="32"/>
      <c r="AB446" s="32"/>
      <c r="AC446" s="32"/>
      <c r="AD446" s="32"/>
      <c r="AE446" s="32"/>
      <c r="AR446" s="159" t="s">
        <v>155</v>
      </c>
      <c r="AT446" s="159" t="s">
        <v>134</v>
      </c>
      <c r="AU446" s="159" t="s">
        <v>88</v>
      </c>
      <c r="AY446" s="17" t="s">
        <v>131</v>
      </c>
      <c r="BE446" s="160">
        <f>IF(O446="základní",K446,0)</f>
        <v>0</v>
      </c>
      <c r="BF446" s="160">
        <f>IF(O446="snížená",K446,0)</f>
        <v>0</v>
      </c>
      <c r="BG446" s="160">
        <f>IF(O446="zákl. přenesená",K446,0)</f>
        <v>0</v>
      </c>
      <c r="BH446" s="160">
        <f>IF(O446="sníž. přenesená",K446,0)</f>
        <v>0</v>
      </c>
      <c r="BI446" s="160">
        <f>IF(O446="nulová",K446,0)</f>
        <v>0</v>
      </c>
      <c r="BJ446" s="17" t="s">
        <v>86</v>
      </c>
      <c r="BK446" s="160">
        <f>ROUND(P446*H446,2)</f>
        <v>0</v>
      </c>
      <c r="BL446" s="17" t="s">
        <v>155</v>
      </c>
      <c r="BM446" s="159" t="s">
        <v>738</v>
      </c>
    </row>
    <row r="447" spans="1:65" s="2" customFormat="1">
      <c r="A447" s="32"/>
      <c r="B447" s="33"/>
      <c r="C447" s="32"/>
      <c r="D447" s="161" t="s">
        <v>141</v>
      </c>
      <c r="E447" s="32"/>
      <c r="F447" s="162" t="s">
        <v>739</v>
      </c>
      <c r="G447" s="32"/>
      <c r="H447" s="32"/>
      <c r="I447" s="163"/>
      <c r="J447" s="163"/>
      <c r="K447" s="32"/>
      <c r="L447" s="32"/>
      <c r="M447" s="33"/>
      <c r="N447" s="164"/>
      <c r="O447" s="165"/>
      <c r="P447" s="58"/>
      <c r="Q447" s="58"/>
      <c r="R447" s="58"/>
      <c r="S447" s="58"/>
      <c r="T447" s="58"/>
      <c r="U447" s="58"/>
      <c r="V447" s="58"/>
      <c r="W447" s="58"/>
      <c r="X447" s="59"/>
      <c r="Y447" s="32"/>
      <c r="Z447" s="32"/>
      <c r="AA447" s="32"/>
      <c r="AB447" s="32"/>
      <c r="AC447" s="32"/>
      <c r="AD447" s="32"/>
      <c r="AE447" s="32"/>
      <c r="AT447" s="17" t="s">
        <v>141</v>
      </c>
      <c r="AU447" s="17" t="s">
        <v>88</v>
      </c>
    </row>
    <row r="448" spans="1:65" s="14" customFormat="1">
      <c r="B448" s="173"/>
      <c r="D448" s="161" t="s">
        <v>142</v>
      </c>
      <c r="E448" s="174" t="s">
        <v>1</v>
      </c>
      <c r="F448" s="175" t="s">
        <v>740</v>
      </c>
      <c r="H448" s="176">
        <v>2</v>
      </c>
      <c r="I448" s="177"/>
      <c r="J448" s="177"/>
      <c r="M448" s="173"/>
      <c r="N448" s="178"/>
      <c r="O448" s="179"/>
      <c r="P448" s="179"/>
      <c r="Q448" s="179"/>
      <c r="R448" s="179"/>
      <c r="S448" s="179"/>
      <c r="T448" s="179"/>
      <c r="U448" s="179"/>
      <c r="V448" s="179"/>
      <c r="W448" s="179"/>
      <c r="X448" s="180"/>
      <c r="AT448" s="174" t="s">
        <v>142</v>
      </c>
      <c r="AU448" s="174" t="s">
        <v>88</v>
      </c>
      <c r="AV448" s="14" t="s">
        <v>88</v>
      </c>
      <c r="AW448" s="14" t="s">
        <v>4</v>
      </c>
      <c r="AX448" s="14" t="s">
        <v>86</v>
      </c>
      <c r="AY448" s="174" t="s">
        <v>131</v>
      </c>
    </row>
    <row r="449" spans="1:65" s="2" customFormat="1" ht="24.2" customHeight="1">
      <c r="A449" s="32"/>
      <c r="B449" s="146"/>
      <c r="C449" s="192" t="s">
        <v>741</v>
      </c>
      <c r="D449" s="192" t="s">
        <v>391</v>
      </c>
      <c r="E449" s="193" t="s">
        <v>742</v>
      </c>
      <c r="F449" s="194" t="s">
        <v>743</v>
      </c>
      <c r="G449" s="195" t="s">
        <v>239</v>
      </c>
      <c r="H449" s="196">
        <v>2</v>
      </c>
      <c r="I449" s="197"/>
      <c r="J449" s="198"/>
      <c r="K449" s="199">
        <f>ROUND(P449*H449,2)</f>
        <v>0</v>
      </c>
      <c r="L449" s="194" t="s">
        <v>138</v>
      </c>
      <c r="M449" s="200"/>
      <c r="N449" s="201" t="s">
        <v>1</v>
      </c>
      <c r="O449" s="155" t="s">
        <v>41</v>
      </c>
      <c r="P449" s="156">
        <f>I449+J449</f>
        <v>0</v>
      </c>
      <c r="Q449" s="156">
        <f>ROUND(I449*H449,2)</f>
        <v>0</v>
      </c>
      <c r="R449" s="156">
        <f>ROUND(J449*H449,2)</f>
        <v>0</v>
      </c>
      <c r="S449" s="58"/>
      <c r="T449" s="157">
        <f>S449*H449</f>
        <v>0</v>
      </c>
      <c r="U449" s="157">
        <v>0.155</v>
      </c>
      <c r="V449" s="157">
        <f>U449*H449</f>
        <v>0.31</v>
      </c>
      <c r="W449" s="157">
        <v>0</v>
      </c>
      <c r="X449" s="158">
        <f>W449*H449</f>
        <v>0</v>
      </c>
      <c r="Y449" s="32"/>
      <c r="Z449" s="32"/>
      <c r="AA449" s="32"/>
      <c r="AB449" s="32"/>
      <c r="AC449" s="32"/>
      <c r="AD449" s="32"/>
      <c r="AE449" s="32"/>
      <c r="AR449" s="159" t="s">
        <v>180</v>
      </c>
      <c r="AT449" s="159" t="s">
        <v>391</v>
      </c>
      <c r="AU449" s="159" t="s">
        <v>88</v>
      </c>
      <c r="AY449" s="17" t="s">
        <v>131</v>
      </c>
      <c r="BE449" s="160">
        <f>IF(O449="základní",K449,0)</f>
        <v>0</v>
      </c>
      <c r="BF449" s="160">
        <f>IF(O449="snížená",K449,0)</f>
        <v>0</v>
      </c>
      <c r="BG449" s="160">
        <f>IF(O449="zákl. přenesená",K449,0)</f>
        <v>0</v>
      </c>
      <c r="BH449" s="160">
        <f>IF(O449="sníž. přenesená",K449,0)</f>
        <v>0</v>
      </c>
      <c r="BI449" s="160">
        <f>IF(O449="nulová",K449,0)</f>
        <v>0</v>
      </c>
      <c r="BJ449" s="17" t="s">
        <v>86</v>
      </c>
      <c r="BK449" s="160">
        <f>ROUND(P449*H449,2)</f>
        <v>0</v>
      </c>
      <c r="BL449" s="17" t="s">
        <v>155</v>
      </c>
      <c r="BM449" s="159" t="s">
        <v>744</v>
      </c>
    </row>
    <row r="450" spans="1:65" s="2" customFormat="1">
      <c r="A450" s="32"/>
      <c r="B450" s="33"/>
      <c r="C450" s="32"/>
      <c r="D450" s="161" t="s">
        <v>141</v>
      </c>
      <c r="E450" s="32"/>
      <c r="F450" s="162" t="s">
        <v>743</v>
      </c>
      <c r="G450" s="32"/>
      <c r="H450" s="32"/>
      <c r="I450" s="163"/>
      <c r="J450" s="163"/>
      <c r="K450" s="32"/>
      <c r="L450" s="32"/>
      <c r="M450" s="33"/>
      <c r="N450" s="164"/>
      <c r="O450" s="165"/>
      <c r="P450" s="58"/>
      <c r="Q450" s="58"/>
      <c r="R450" s="58"/>
      <c r="S450" s="58"/>
      <c r="T450" s="58"/>
      <c r="U450" s="58"/>
      <c r="V450" s="58"/>
      <c r="W450" s="58"/>
      <c r="X450" s="59"/>
      <c r="Y450" s="32"/>
      <c r="Z450" s="32"/>
      <c r="AA450" s="32"/>
      <c r="AB450" s="32"/>
      <c r="AC450" s="32"/>
      <c r="AD450" s="32"/>
      <c r="AE450" s="32"/>
      <c r="AT450" s="17" t="s">
        <v>141</v>
      </c>
      <c r="AU450" s="17" t="s">
        <v>88</v>
      </c>
    </row>
    <row r="451" spans="1:65" s="14" customFormat="1">
      <c r="B451" s="173"/>
      <c r="D451" s="161" t="s">
        <v>142</v>
      </c>
      <c r="E451" s="174" t="s">
        <v>1</v>
      </c>
      <c r="F451" s="175" t="s">
        <v>745</v>
      </c>
      <c r="H451" s="176">
        <v>2</v>
      </c>
      <c r="I451" s="177"/>
      <c r="J451" s="177"/>
      <c r="M451" s="173"/>
      <c r="N451" s="178"/>
      <c r="O451" s="179"/>
      <c r="P451" s="179"/>
      <c r="Q451" s="179"/>
      <c r="R451" s="179"/>
      <c r="S451" s="179"/>
      <c r="T451" s="179"/>
      <c r="U451" s="179"/>
      <c r="V451" s="179"/>
      <c r="W451" s="179"/>
      <c r="X451" s="180"/>
      <c r="AT451" s="174" t="s">
        <v>142</v>
      </c>
      <c r="AU451" s="174" t="s">
        <v>88</v>
      </c>
      <c r="AV451" s="14" t="s">
        <v>88</v>
      </c>
      <c r="AW451" s="14" t="s">
        <v>4</v>
      </c>
      <c r="AX451" s="14" t="s">
        <v>86</v>
      </c>
      <c r="AY451" s="174" t="s">
        <v>131</v>
      </c>
    </row>
    <row r="452" spans="1:65" s="2" customFormat="1" ht="24.2" customHeight="1">
      <c r="A452" s="32"/>
      <c r="B452" s="146"/>
      <c r="C452" s="147" t="s">
        <v>746</v>
      </c>
      <c r="D452" s="147" t="s">
        <v>134</v>
      </c>
      <c r="E452" s="148" t="s">
        <v>747</v>
      </c>
      <c r="F452" s="149" t="s">
        <v>748</v>
      </c>
      <c r="G452" s="150" t="s">
        <v>239</v>
      </c>
      <c r="H452" s="151">
        <v>2</v>
      </c>
      <c r="I452" s="152"/>
      <c r="J452" s="152"/>
      <c r="K452" s="153">
        <f>ROUND(P452*H452,2)</f>
        <v>0</v>
      </c>
      <c r="L452" s="149" t="s">
        <v>138</v>
      </c>
      <c r="M452" s="33"/>
      <c r="N452" s="154" t="s">
        <v>1</v>
      </c>
      <c r="O452" s="155" t="s">
        <v>41</v>
      </c>
      <c r="P452" s="156">
        <f>I452+J452</f>
        <v>0</v>
      </c>
      <c r="Q452" s="156">
        <f>ROUND(I452*H452,2)</f>
        <v>0</v>
      </c>
      <c r="R452" s="156">
        <f>ROUND(J452*H452,2)</f>
        <v>0</v>
      </c>
      <c r="S452" s="58"/>
      <c r="T452" s="157">
        <f>S452*H452</f>
        <v>0</v>
      </c>
      <c r="U452" s="157">
        <v>3.0759999999999999E-2</v>
      </c>
      <c r="V452" s="157">
        <f>U452*H452</f>
        <v>6.1519999999999998E-2</v>
      </c>
      <c r="W452" s="157">
        <v>0</v>
      </c>
      <c r="X452" s="158">
        <f>W452*H452</f>
        <v>0</v>
      </c>
      <c r="Y452" s="32"/>
      <c r="Z452" s="32"/>
      <c r="AA452" s="32"/>
      <c r="AB452" s="32"/>
      <c r="AC452" s="32"/>
      <c r="AD452" s="32"/>
      <c r="AE452" s="32"/>
      <c r="AR452" s="159" t="s">
        <v>155</v>
      </c>
      <c r="AT452" s="159" t="s">
        <v>134</v>
      </c>
      <c r="AU452" s="159" t="s">
        <v>88</v>
      </c>
      <c r="AY452" s="17" t="s">
        <v>131</v>
      </c>
      <c r="BE452" s="160">
        <f>IF(O452="základní",K452,0)</f>
        <v>0</v>
      </c>
      <c r="BF452" s="160">
        <f>IF(O452="snížená",K452,0)</f>
        <v>0</v>
      </c>
      <c r="BG452" s="160">
        <f>IF(O452="zákl. přenesená",K452,0)</f>
        <v>0</v>
      </c>
      <c r="BH452" s="160">
        <f>IF(O452="sníž. přenesená",K452,0)</f>
        <v>0</v>
      </c>
      <c r="BI452" s="160">
        <f>IF(O452="nulová",K452,0)</f>
        <v>0</v>
      </c>
      <c r="BJ452" s="17" t="s">
        <v>86</v>
      </c>
      <c r="BK452" s="160">
        <f>ROUND(P452*H452,2)</f>
        <v>0</v>
      </c>
      <c r="BL452" s="17" t="s">
        <v>155</v>
      </c>
      <c r="BM452" s="159" t="s">
        <v>749</v>
      </c>
    </row>
    <row r="453" spans="1:65" s="2" customFormat="1">
      <c r="A453" s="32"/>
      <c r="B453" s="33"/>
      <c r="C453" s="32"/>
      <c r="D453" s="161" t="s">
        <v>141</v>
      </c>
      <c r="E453" s="32"/>
      <c r="F453" s="162" t="s">
        <v>750</v>
      </c>
      <c r="G453" s="32"/>
      <c r="H453" s="32"/>
      <c r="I453" s="163"/>
      <c r="J453" s="163"/>
      <c r="K453" s="32"/>
      <c r="L453" s="32"/>
      <c r="M453" s="33"/>
      <c r="N453" s="164"/>
      <c r="O453" s="165"/>
      <c r="P453" s="58"/>
      <c r="Q453" s="58"/>
      <c r="R453" s="58"/>
      <c r="S453" s="58"/>
      <c r="T453" s="58"/>
      <c r="U453" s="58"/>
      <c r="V453" s="58"/>
      <c r="W453" s="58"/>
      <c r="X453" s="59"/>
      <c r="Y453" s="32"/>
      <c r="Z453" s="32"/>
      <c r="AA453" s="32"/>
      <c r="AB453" s="32"/>
      <c r="AC453" s="32"/>
      <c r="AD453" s="32"/>
      <c r="AE453" s="32"/>
      <c r="AT453" s="17" t="s">
        <v>141</v>
      </c>
      <c r="AU453" s="17" t="s">
        <v>88</v>
      </c>
    </row>
    <row r="454" spans="1:65" s="14" customFormat="1">
      <c r="B454" s="173"/>
      <c r="D454" s="161" t="s">
        <v>142</v>
      </c>
      <c r="E454" s="174" t="s">
        <v>1</v>
      </c>
      <c r="F454" s="175" t="s">
        <v>721</v>
      </c>
      <c r="H454" s="176">
        <v>2</v>
      </c>
      <c r="I454" s="177"/>
      <c r="J454" s="177"/>
      <c r="M454" s="173"/>
      <c r="N454" s="178"/>
      <c r="O454" s="179"/>
      <c r="P454" s="179"/>
      <c r="Q454" s="179"/>
      <c r="R454" s="179"/>
      <c r="S454" s="179"/>
      <c r="T454" s="179"/>
      <c r="U454" s="179"/>
      <c r="V454" s="179"/>
      <c r="W454" s="179"/>
      <c r="X454" s="180"/>
      <c r="AT454" s="174" t="s">
        <v>142</v>
      </c>
      <c r="AU454" s="174" t="s">
        <v>88</v>
      </c>
      <c r="AV454" s="14" t="s">
        <v>88</v>
      </c>
      <c r="AW454" s="14" t="s">
        <v>4</v>
      </c>
      <c r="AX454" s="14" t="s">
        <v>86</v>
      </c>
      <c r="AY454" s="174" t="s">
        <v>131</v>
      </c>
    </row>
    <row r="455" spans="1:65" s="2" customFormat="1" ht="24.2" customHeight="1">
      <c r="A455" s="32"/>
      <c r="B455" s="146"/>
      <c r="C455" s="192" t="s">
        <v>751</v>
      </c>
      <c r="D455" s="192" t="s">
        <v>391</v>
      </c>
      <c r="E455" s="193" t="s">
        <v>752</v>
      </c>
      <c r="F455" s="194" t="s">
        <v>753</v>
      </c>
      <c r="G455" s="195" t="s">
        <v>239</v>
      </c>
      <c r="H455" s="196">
        <v>2</v>
      </c>
      <c r="I455" s="197"/>
      <c r="J455" s="198"/>
      <c r="K455" s="199">
        <f>ROUND(P455*H455,2)</f>
        <v>0</v>
      </c>
      <c r="L455" s="194" t="s">
        <v>138</v>
      </c>
      <c r="M455" s="200"/>
      <c r="N455" s="201" t="s">
        <v>1</v>
      </c>
      <c r="O455" s="155" t="s">
        <v>41</v>
      </c>
      <c r="P455" s="156">
        <f>I455+J455</f>
        <v>0</v>
      </c>
      <c r="Q455" s="156">
        <f>ROUND(I455*H455,2)</f>
        <v>0</v>
      </c>
      <c r="R455" s="156">
        <f>ROUND(J455*H455,2)</f>
        <v>0</v>
      </c>
      <c r="S455" s="58"/>
      <c r="T455" s="157">
        <f>S455*H455</f>
        <v>0</v>
      </c>
      <c r="U455" s="157">
        <v>0.17</v>
      </c>
      <c r="V455" s="157">
        <f>U455*H455</f>
        <v>0.34</v>
      </c>
      <c r="W455" s="157">
        <v>0</v>
      </c>
      <c r="X455" s="158">
        <f>W455*H455</f>
        <v>0</v>
      </c>
      <c r="Y455" s="32"/>
      <c r="Z455" s="32"/>
      <c r="AA455" s="32"/>
      <c r="AB455" s="32"/>
      <c r="AC455" s="32"/>
      <c r="AD455" s="32"/>
      <c r="AE455" s="32"/>
      <c r="AR455" s="159" t="s">
        <v>180</v>
      </c>
      <c r="AT455" s="159" t="s">
        <v>391</v>
      </c>
      <c r="AU455" s="159" t="s">
        <v>88</v>
      </c>
      <c r="AY455" s="17" t="s">
        <v>131</v>
      </c>
      <c r="BE455" s="160">
        <f>IF(O455="základní",K455,0)</f>
        <v>0</v>
      </c>
      <c r="BF455" s="160">
        <f>IF(O455="snížená",K455,0)</f>
        <v>0</v>
      </c>
      <c r="BG455" s="160">
        <f>IF(O455="zákl. přenesená",K455,0)</f>
        <v>0</v>
      </c>
      <c r="BH455" s="160">
        <f>IF(O455="sníž. přenesená",K455,0)</f>
        <v>0</v>
      </c>
      <c r="BI455" s="160">
        <f>IF(O455="nulová",K455,0)</f>
        <v>0</v>
      </c>
      <c r="BJ455" s="17" t="s">
        <v>86</v>
      </c>
      <c r="BK455" s="160">
        <f>ROUND(P455*H455,2)</f>
        <v>0</v>
      </c>
      <c r="BL455" s="17" t="s">
        <v>155</v>
      </c>
      <c r="BM455" s="159" t="s">
        <v>754</v>
      </c>
    </row>
    <row r="456" spans="1:65" s="2" customFormat="1">
      <c r="A456" s="32"/>
      <c r="B456" s="33"/>
      <c r="C456" s="32"/>
      <c r="D456" s="161" t="s">
        <v>141</v>
      </c>
      <c r="E456" s="32"/>
      <c r="F456" s="162" t="s">
        <v>753</v>
      </c>
      <c r="G456" s="32"/>
      <c r="H456" s="32"/>
      <c r="I456" s="163"/>
      <c r="J456" s="163"/>
      <c r="K456" s="32"/>
      <c r="L456" s="32"/>
      <c r="M456" s="33"/>
      <c r="N456" s="164"/>
      <c r="O456" s="165"/>
      <c r="P456" s="58"/>
      <c r="Q456" s="58"/>
      <c r="R456" s="58"/>
      <c r="S456" s="58"/>
      <c r="T456" s="58"/>
      <c r="U456" s="58"/>
      <c r="V456" s="58"/>
      <c r="W456" s="58"/>
      <c r="X456" s="59"/>
      <c r="Y456" s="32"/>
      <c r="Z456" s="32"/>
      <c r="AA456" s="32"/>
      <c r="AB456" s="32"/>
      <c r="AC456" s="32"/>
      <c r="AD456" s="32"/>
      <c r="AE456" s="32"/>
      <c r="AT456" s="17" t="s">
        <v>141</v>
      </c>
      <c r="AU456" s="17" t="s">
        <v>88</v>
      </c>
    </row>
    <row r="457" spans="1:65" s="14" customFormat="1">
      <c r="B457" s="173"/>
      <c r="D457" s="161" t="s">
        <v>142</v>
      </c>
      <c r="E457" s="174" t="s">
        <v>1</v>
      </c>
      <c r="F457" s="175" t="s">
        <v>554</v>
      </c>
      <c r="H457" s="176">
        <v>2</v>
      </c>
      <c r="I457" s="177"/>
      <c r="J457" s="177"/>
      <c r="M457" s="173"/>
      <c r="N457" s="178"/>
      <c r="O457" s="179"/>
      <c r="P457" s="179"/>
      <c r="Q457" s="179"/>
      <c r="R457" s="179"/>
      <c r="S457" s="179"/>
      <c r="T457" s="179"/>
      <c r="U457" s="179"/>
      <c r="V457" s="179"/>
      <c r="W457" s="179"/>
      <c r="X457" s="180"/>
      <c r="AT457" s="174" t="s">
        <v>142</v>
      </c>
      <c r="AU457" s="174" t="s">
        <v>88</v>
      </c>
      <c r="AV457" s="14" t="s">
        <v>88</v>
      </c>
      <c r="AW457" s="14" t="s">
        <v>4</v>
      </c>
      <c r="AX457" s="14" t="s">
        <v>86</v>
      </c>
      <c r="AY457" s="174" t="s">
        <v>131</v>
      </c>
    </row>
    <row r="458" spans="1:65" s="2" customFormat="1" ht="24.2" customHeight="1">
      <c r="A458" s="32"/>
      <c r="B458" s="146"/>
      <c r="C458" s="147" t="s">
        <v>755</v>
      </c>
      <c r="D458" s="147" t="s">
        <v>134</v>
      </c>
      <c r="E458" s="148" t="s">
        <v>756</v>
      </c>
      <c r="F458" s="149" t="s">
        <v>757</v>
      </c>
      <c r="G458" s="150" t="s">
        <v>239</v>
      </c>
      <c r="H458" s="151">
        <v>2</v>
      </c>
      <c r="I458" s="152"/>
      <c r="J458" s="152"/>
      <c r="K458" s="153">
        <f>ROUND(P458*H458,2)</f>
        <v>0</v>
      </c>
      <c r="L458" s="149" t="s">
        <v>138</v>
      </c>
      <c r="M458" s="33"/>
      <c r="N458" s="154" t="s">
        <v>1</v>
      </c>
      <c r="O458" s="155" t="s">
        <v>41</v>
      </c>
      <c r="P458" s="156">
        <f>I458+J458</f>
        <v>0</v>
      </c>
      <c r="Q458" s="156">
        <f>ROUND(I458*H458,2)</f>
        <v>0</v>
      </c>
      <c r="R458" s="156">
        <f>ROUND(J458*H458,2)</f>
        <v>0</v>
      </c>
      <c r="S458" s="58"/>
      <c r="T458" s="157">
        <f>S458*H458</f>
        <v>0</v>
      </c>
      <c r="U458" s="157">
        <v>0.21734000000000001</v>
      </c>
      <c r="V458" s="157">
        <f>U458*H458</f>
        <v>0.43468000000000001</v>
      </c>
      <c r="W458" s="157">
        <v>0</v>
      </c>
      <c r="X458" s="158">
        <f>W458*H458</f>
        <v>0</v>
      </c>
      <c r="Y458" s="32"/>
      <c r="Z458" s="32"/>
      <c r="AA458" s="32"/>
      <c r="AB458" s="32"/>
      <c r="AC458" s="32"/>
      <c r="AD458" s="32"/>
      <c r="AE458" s="32"/>
      <c r="AR458" s="159" t="s">
        <v>155</v>
      </c>
      <c r="AT458" s="159" t="s">
        <v>134</v>
      </c>
      <c r="AU458" s="159" t="s">
        <v>88</v>
      </c>
      <c r="AY458" s="17" t="s">
        <v>131</v>
      </c>
      <c r="BE458" s="160">
        <f>IF(O458="základní",K458,0)</f>
        <v>0</v>
      </c>
      <c r="BF458" s="160">
        <f>IF(O458="snížená",K458,0)</f>
        <v>0</v>
      </c>
      <c r="BG458" s="160">
        <f>IF(O458="zákl. přenesená",K458,0)</f>
        <v>0</v>
      </c>
      <c r="BH458" s="160">
        <f>IF(O458="sníž. přenesená",K458,0)</f>
        <v>0</v>
      </c>
      <c r="BI458" s="160">
        <f>IF(O458="nulová",K458,0)</f>
        <v>0</v>
      </c>
      <c r="BJ458" s="17" t="s">
        <v>86</v>
      </c>
      <c r="BK458" s="160">
        <f>ROUND(P458*H458,2)</f>
        <v>0</v>
      </c>
      <c r="BL458" s="17" t="s">
        <v>155</v>
      </c>
      <c r="BM458" s="159" t="s">
        <v>758</v>
      </c>
    </row>
    <row r="459" spans="1:65" s="2" customFormat="1">
      <c r="A459" s="32"/>
      <c r="B459" s="33"/>
      <c r="C459" s="32"/>
      <c r="D459" s="161" t="s">
        <v>141</v>
      </c>
      <c r="E459" s="32"/>
      <c r="F459" s="162" t="s">
        <v>757</v>
      </c>
      <c r="G459" s="32"/>
      <c r="H459" s="32"/>
      <c r="I459" s="163"/>
      <c r="J459" s="163"/>
      <c r="K459" s="32"/>
      <c r="L459" s="32"/>
      <c r="M459" s="33"/>
      <c r="N459" s="164"/>
      <c r="O459" s="165"/>
      <c r="P459" s="58"/>
      <c r="Q459" s="58"/>
      <c r="R459" s="58"/>
      <c r="S459" s="58"/>
      <c r="T459" s="58"/>
      <c r="U459" s="58"/>
      <c r="V459" s="58"/>
      <c r="W459" s="58"/>
      <c r="X459" s="59"/>
      <c r="Y459" s="32"/>
      <c r="Z459" s="32"/>
      <c r="AA459" s="32"/>
      <c r="AB459" s="32"/>
      <c r="AC459" s="32"/>
      <c r="AD459" s="32"/>
      <c r="AE459" s="32"/>
      <c r="AT459" s="17" t="s">
        <v>141</v>
      </c>
      <c r="AU459" s="17" t="s">
        <v>88</v>
      </c>
    </row>
    <row r="460" spans="1:65" s="14" customFormat="1">
      <c r="B460" s="173"/>
      <c r="D460" s="161" t="s">
        <v>142</v>
      </c>
      <c r="E460" s="174" t="s">
        <v>1</v>
      </c>
      <c r="F460" s="175" t="s">
        <v>721</v>
      </c>
      <c r="H460" s="176">
        <v>2</v>
      </c>
      <c r="I460" s="177"/>
      <c r="J460" s="177"/>
      <c r="M460" s="173"/>
      <c r="N460" s="178"/>
      <c r="O460" s="179"/>
      <c r="P460" s="179"/>
      <c r="Q460" s="179"/>
      <c r="R460" s="179"/>
      <c r="S460" s="179"/>
      <c r="T460" s="179"/>
      <c r="U460" s="179"/>
      <c r="V460" s="179"/>
      <c r="W460" s="179"/>
      <c r="X460" s="180"/>
      <c r="AT460" s="174" t="s">
        <v>142</v>
      </c>
      <c r="AU460" s="174" t="s">
        <v>88</v>
      </c>
      <c r="AV460" s="14" t="s">
        <v>88</v>
      </c>
      <c r="AW460" s="14" t="s">
        <v>4</v>
      </c>
      <c r="AX460" s="14" t="s">
        <v>86</v>
      </c>
      <c r="AY460" s="174" t="s">
        <v>131</v>
      </c>
    </row>
    <row r="461" spans="1:65" s="2" customFormat="1" ht="24.2" customHeight="1">
      <c r="A461" s="32"/>
      <c r="B461" s="146"/>
      <c r="C461" s="192" t="s">
        <v>759</v>
      </c>
      <c r="D461" s="192" t="s">
        <v>391</v>
      </c>
      <c r="E461" s="193" t="s">
        <v>760</v>
      </c>
      <c r="F461" s="194" t="s">
        <v>761</v>
      </c>
      <c r="G461" s="195" t="s">
        <v>239</v>
      </c>
      <c r="H461" s="196">
        <v>2</v>
      </c>
      <c r="I461" s="197"/>
      <c r="J461" s="198"/>
      <c r="K461" s="199">
        <f>ROUND(P461*H461,2)</f>
        <v>0</v>
      </c>
      <c r="L461" s="194" t="s">
        <v>138</v>
      </c>
      <c r="M461" s="200"/>
      <c r="N461" s="201" t="s">
        <v>1</v>
      </c>
      <c r="O461" s="155" t="s">
        <v>41</v>
      </c>
      <c r="P461" s="156">
        <f>I461+J461</f>
        <v>0</v>
      </c>
      <c r="Q461" s="156">
        <f>ROUND(I461*H461,2)</f>
        <v>0</v>
      </c>
      <c r="R461" s="156">
        <f>ROUND(J461*H461,2)</f>
        <v>0</v>
      </c>
      <c r="S461" s="58"/>
      <c r="T461" s="157">
        <f>S461*H461</f>
        <v>0</v>
      </c>
      <c r="U461" s="157">
        <v>8.5000000000000006E-3</v>
      </c>
      <c r="V461" s="157">
        <f>U461*H461</f>
        <v>1.7000000000000001E-2</v>
      </c>
      <c r="W461" s="157">
        <v>0</v>
      </c>
      <c r="X461" s="158">
        <f>W461*H461</f>
        <v>0</v>
      </c>
      <c r="Y461" s="32"/>
      <c r="Z461" s="32"/>
      <c r="AA461" s="32"/>
      <c r="AB461" s="32"/>
      <c r="AC461" s="32"/>
      <c r="AD461" s="32"/>
      <c r="AE461" s="32"/>
      <c r="AR461" s="159" t="s">
        <v>180</v>
      </c>
      <c r="AT461" s="159" t="s">
        <v>391</v>
      </c>
      <c r="AU461" s="159" t="s">
        <v>88</v>
      </c>
      <c r="AY461" s="17" t="s">
        <v>131</v>
      </c>
      <c r="BE461" s="160">
        <f>IF(O461="základní",K461,0)</f>
        <v>0</v>
      </c>
      <c r="BF461" s="160">
        <f>IF(O461="snížená",K461,0)</f>
        <v>0</v>
      </c>
      <c r="BG461" s="160">
        <f>IF(O461="zákl. přenesená",K461,0)</f>
        <v>0</v>
      </c>
      <c r="BH461" s="160">
        <f>IF(O461="sníž. přenesená",K461,0)</f>
        <v>0</v>
      </c>
      <c r="BI461" s="160">
        <f>IF(O461="nulová",K461,0)</f>
        <v>0</v>
      </c>
      <c r="BJ461" s="17" t="s">
        <v>86</v>
      </c>
      <c r="BK461" s="160">
        <f>ROUND(P461*H461,2)</f>
        <v>0</v>
      </c>
      <c r="BL461" s="17" t="s">
        <v>155</v>
      </c>
      <c r="BM461" s="159" t="s">
        <v>762</v>
      </c>
    </row>
    <row r="462" spans="1:65" s="2" customFormat="1">
      <c r="A462" s="32"/>
      <c r="B462" s="33"/>
      <c r="C462" s="32"/>
      <c r="D462" s="161" t="s">
        <v>141</v>
      </c>
      <c r="E462" s="32"/>
      <c r="F462" s="162" t="s">
        <v>761</v>
      </c>
      <c r="G462" s="32"/>
      <c r="H462" s="32"/>
      <c r="I462" s="163"/>
      <c r="J462" s="163"/>
      <c r="K462" s="32"/>
      <c r="L462" s="32"/>
      <c r="M462" s="33"/>
      <c r="N462" s="164"/>
      <c r="O462" s="165"/>
      <c r="P462" s="58"/>
      <c r="Q462" s="58"/>
      <c r="R462" s="58"/>
      <c r="S462" s="58"/>
      <c r="T462" s="58"/>
      <c r="U462" s="58"/>
      <c r="V462" s="58"/>
      <c r="W462" s="58"/>
      <c r="X462" s="59"/>
      <c r="Y462" s="32"/>
      <c r="Z462" s="32"/>
      <c r="AA462" s="32"/>
      <c r="AB462" s="32"/>
      <c r="AC462" s="32"/>
      <c r="AD462" s="32"/>
      <c r="AE462" s="32"/>
      <c r="AT462" s="17" t="s">
        <v>141</v>
      </c>
      <c r="AU462" s="17" t="s">
        <v>88</v>
      </c>
    </row>
    <row r="463" spans="1:65" s="14" customFormat="1">
      <c r="B463" s="173"/>
      <c r="D463" s="161" t="s">
        <v>142</v>
      </c>
      <c r="E463" s="174" t="s">
        <v>1</v>
      </c>
      <c r="F463" s="175" t="s">
        <v>554</v>
      </c>
      <c r="H463" s="176">
        <v>2</v>
      </c>
      <c r="I463" s="177"/>
      <c r="J463" s="177"/>
      <c r="M463" s="173"/>
      <c r="N463" s="178"/>
      <c r="O463" s="179"/>
      <c r="P463" s="179"/>
      <c r="Q463" s="179"/>
      <c r="R463" s="179"/>
      <c r="S463" s="179"/>
      <c r="T463" s="179"/>
      <c r="U463" s="179"/>
      <c r="V463" s="179"/>
      <c r="W463" s="179"/>
      <c r="X463" s="180"/>
      <c r="AT463" s="174" t="s">
        <v>142</v>
      </c>
      <c r="AU463" s="174" t="s">
        <v>88</v>
      </c>
      <c r="AV463" s="14" t="s">
        <v>88</v>
      </c>
      <c r="AW463" s="14" t="s">
        <v>4</v>
      </c>
      <c r="AX463" s="14" t="s">
        <v>86</v>
      </c>
      <c r="AY463" s="174" t="s">
        <v>131</v>
      </c>
    </row>
    <row r="464" spans="1:65" s="2" customFormat="1" ht="24.2" customHeight="1">
      <c r="A464" s="32"/>
      <c r="B464" s="146"/>
      <c r="C464" s="192" t="s">
        <v>763</v>
      </c>
      <c r="D464" s="192" t="s">
        <v>391</v>
      </c>
      <c r="E464" s="193" t="s">
        <v>764</v>
      </c>
      <c r="F464" s="194" t="s">
        <v>765</v>
      </c>
      <c r="G464" s="195" t="s">
        <v>239</v>
      </c>
      <c r="H464" s="196">
        <v>2</v>
      </c>
      <c r="I464" s="197"/>
      <c r="J464" s="198"/>
      <c r="K464" s="199">
        <f>ROUND(P464*H464,2)</f>
        <v>0</v>
      </c>
      <c r="L464" s="194" t="s">
        <v>138</v>
      </c>
      <c r="M464" s="200"/>
      <c r="N464" s="201" t="s">
        <v>1</v>
      </c>
      <c r="O464" s="155" t="s">
        <v>41</v>
      </c>
      <c r="P464" s="156">
        <f>I464+J464</f>
        <v>0</v>
      </c>
      <c r="Q464" s="156">
        <f>ROUND(I464*H464,2)</f>
        <v>0</v>
      </c>
      <c r="R464" s="156">
        <f>ROUND(J464*H464,2)</f>
        <v>0</v>
      </c>
      <c r="S464" s="58"/>
      <c r="T464" s="157">
        <f>S464*H464</f>
        <v>0</v>
      </c>
      <c r="U464" s="157">
        <v>5.0599999999999999E-2</v>
      </c>
      <c r="V464" s="157">
        <f>U464*H464</f>
        <v>0.1012</v>
      </c>
      <c r="W464" s="157">
        <v>0</v>
      </c>
      <c r="X464" s="158">
        <f>W464*H464</f>
        <v>0</v>
      </c>
      <c r="Y464" s="32"/>
      <c r="Z464" s="32"/>
      <c r="AA464" s="32"/>
      <c r="AB464" s="32"/>
      <c r="AC464" s="32"/>
      <c r="AD464" s="32"/>
      <c r="AE464" s="32"/>
      <c r="AR464" s="159" t="s">
        <v>180</v>
      </c>
      <c r="AT464" s="159" t="s">
        <v>391</v>
      </c>
      <c r="AU464" s="159" t="s">
        <v>88</v>
      </c>
      <c r="AY464" s="17" t="s">
        <v>131</v>
      </c>
      <c r="BE464" s="160">
        <f>IF(O464="základní",K464,0)</f>
        <v>0</v>
      </c>
      <c r="BF464" s="160">
        <f>IF(O464="snížená",K464,0)</f>
        <v>0</v>
      </c>
      <c r="BG464" s="160">
        <f>IF(O464="zákl. přenesená",K464,0)</f>
        <v>0</v>
      </c>
      <c r="BH464" s="160">
        <f>IF(O464="sníž. přenesená",K464,0)</f>
        <v>0</v>
      </c>
      <c r="BI464" s="160">
        <f>IF(O464="nulová",K464,0)</f>
        <v>0</v>
      </c>
      <c r="BJ464" s="17" t="s">
        <v>86</v>
      </c>
      <c r="BK464" s="160">
        <f>ROUND(P464*H464,2)</f>
        <v>0</v>
      </c>
      <c r="BL464" s="17" t="s">
        <v>155</v>
      </c>
      <c r="BM464" s="159" t="s">
        <v>766</v>
      </c>
    </row>
    <row r="465" spans="1:65" s="2" customFormat="1">
      <c r="A465" s="32"/>
      <c r="B465" s="33"/>
      <c r="C465" s="32"/>
      <c r="D465" s="161" t="s">
        <v>141</v>
      </c>
      <c r="E465" s="32"/>
      <c r="F465" s="162" t="s">
        <v>765</v>
      </c>
      <c r="G465" s="32"/>
      <c r="H465" s="32"/>
      <c r="I465" s="163"/>
      <c r="J465" s="163"/>
      <c r="K465" s="32"/>
      <c r="L465" s="32"/>
      <c r="M465" s="33"/>
      <c r="N465" s="164"/>
      <c r="O465" s="165"/>
      <c r="P465" s="58"/>
      <c r="Q465" s="58"/>
      <c r="R465" s="58"/>
      <c r="S465" s="58"/>
      <c r="T465" s="58"/>
      <c r="U465" s="58"/>
      <c r="V465" s="58"/>
      <c r="W465" s="58"/>
      <c r="X465" s="59"/>
      <c r="Y465" s="32"/>
      <c r="Z465" s="32"/>
      <c r="AA465" s="32"/>
      <c r="AB465" s="32"/>
      <c r="AC465" s="32"/>
      <c r="AD465" s="32"/>
      <c r="AE465" s="32"/>
      <c r="AT465" s="17" t="s">
        <v>141</v>
      </c>
      <c r="AU465" s="17" t="s">
        <v>88</v>
      </c>
    </row>
    <row r="466" spans="1:65" s="14" customFormat="1">
      <c r="B466" s="173"/>
      <c r="D466" s="161" t="s">
        <v>142</v>
      </c>
      <c r="E466" s="174" t="s">
        <v>1</v>
      </c>
      <c r="F466" s="175" t="s">
        <v>767</v>
      </c>
      <c r="H466" s="176">
        <v>2</v>
      </c>
      <c r="I466" s="177"/>
      <c r="J466" s="177"/>
      <c r="M466" s="173"/>
      <c r="N466" s="178"/>
      <c r="O466" s="179"/>
      <c r="P466" s="179"/>
      <c r="Q466" s="179"/>
      <c r="R466" s="179"/>
      <c r="S466" s="179"/>
      <c r="T466" s="179"/>
      <c r="U466" s="179"/>
      <c r="V466" s="179"/>
      <c r="W466" s="179"/>
      <c r="X466" s="180"/>
      <c r="AT466" s="174" t="s">
        <v>142</v>
      </c>
      <c r="AU466" s="174" t="s">
        <v>88</v>
      </c>
      <c r="AV466" s="14" t="s">
        <v>88</v>
      </c>
      <c r="AW466" s="14" t="s">
        <v>4</v>
      </c>
      <c r="AX466" s="14" t="s">
        <v>86</v>
      </c>
      <c r="AY466" s="174" t="s">
        <v>131</v>
      </c>
    </row>
    <row r="467" spans="1:65" s="2" customFormat="1" ht="24">
      <c r="A467" s="32"/>
      <c r="B467" s="146"/>
      <c r="C467" s="147" t="s">
        <v>768</v>
      </c>
      <c r="D467" s="147" t="s">
        <v>134</v>
      </c>
      <c r="E467" s="148" t="s">
        <v>769</v>
      </c>
      <c r="F467" s="149" t="s">
        <v>770</v>
      </c>
      <c r="G467" s="150" t="s">
        <v>239</v>
      </c>
      <c r="H467" s="151">
        <v>2</v>
      </c>
      <c r="I467" s="152"/>
      <c r="J467" s="152"/>
      <c r="K467" s="153">
        <f>ROUND(P467*H467,2)</f>
        <v>0</v>
      </c>
      <c r="L467" s="149" t="s">
        <v>138</v>
      </c>
      <c r="M467" s="33"/>
      <c r="N467" s="154" t="s">
        <v>1</v>
      </c>
      <c r="O467" s="155" t="s">
        <v>41</v>
      </c>
      <c r="P467" s="156">
        <f>I467+J467</f>
        <v>0</v>
      </c>
      <c r="Q467" s="156">
        <f>ROUND(I467*H467,2)</f>
        <v>0</v>
      </c>
      <c r="R467" s="156">
        <f>ROUND(J467*H467,2)</f>
        <v>0</v>
      </c>
      <c r="S467" s="58"/>
      <c r="T467" s="157">
        <f>S467*H467</f>
        <v>0</v>
      </c>
      <c r="U467" s="157">
        <v>0.65847999999999995</v>
      </c>
      <c r="V467" s="157">
        <f>U467*H467</f>
        <v>1.3169599999999999</v>
      </c>
      <c r="W467" s="157">
        <v>0.66</v>
      </c>
      <c r="X467" s="158">
        <f>W467*H467</f>
        <v>1.32</v>
      </c>
      <c r="Y467" s="32"/>
      <c r="Z467" s="32"/>
      <c r="AA467" s="32"/>
      <c r="AB467" s="32"/>
      <c r="AC467" s="32"/>
      <c r="AD467" s="32"/>
      <c r="AE467" s="32"/>
      <c r="AR467" s="159" t="s">
        <v>155</v>
      </c>
      <c r="AT467" s="159" t="s">
        <v>134</v>
      </c>
      <c r="AU467" s="159" t="s">
        <v>88</v>
      </c>
      <c r="AY467" s="17" t="s">
        <v>131</v>
      </c>
      <c r="BE467" s="160">
        <f>IF(O467="základní",K467,0)</f>
        <v>0</v>
      </c>
      <c r="BF467" s="160">
        <f>IF(O467="snížená",K467,0)</f>
        <v>0</v>
      </c>
      <c r="BG467" s="160">
        <f>IF(O467="zákl. přenesená",K467,0)</f>
        <v>0</v>
      </c>
      <c r="BH467" s="160">
        <f>IF(O467="sníž. přenesená",K467,0)</f>
        <v>0</v>
      </c>
      <c r="BI467" s="160">
        <f>IF(O467="nulová",K467,0)</f>
        <v>0</v>
      </c>
      <c r="BJ467" s="17" t="s">
        <v>86</v>
      </c>
      <c r="BK467" s="160">
        <f>ROUND(P467*H467,2)</f>
        <v>0</v>
      </c>
      <c r="BL467" s="17" t="s">
        <v>155</v>
      </c>
      <c r="BM467" s="159" t="s">
        <v>771</v>
      </c>
    </row>
    <row r="468" spans="1:65" s="2" customFormat="1">
      <c r="A468" s="32"/>
      <c r="B468" s="33"/>
      <c r="C468" s="32"/>
      <c r="D468" s="161" t="s">
        <v>141</v>
      </c>
      <c r="E468" s="32"/>
      <c r="F468" s="162" t="s">
        <v>772</v>
      </c>
      <c r="G468" s="32"/>
      <c r="H468" s="32"/>
      <c r="I468" s="163"/>
      <c r="J468" s="163"/>
      <c r="K468" s="32"/>
      <c r="L468" s="32"/>
      <c r="M468" s="33"/>
      <c r="N468" s="164"/>
      <c r="O468" s="165"/>
      <c r="P468" s="58"/>
      <c r="Q468" s="58"/>
      <c r="R468" s="58"/>
      <c r="S468" s="58"/>
      <c r="T468" s="58"/>
      <c r="U468" s="58"/>
      <c r="V468" s="58"/>
      <c r="W468" s="58"/>
      <c r="X468" s="59"/>
      <c r="Y468" s="32"/>
      <c r="Z468" s="32"/>
      <c r="AA468" s="32"/>
      <c r="AB468" s="32"/>
      <c r="AC468" s="32"/>
      <c r="AD468" s="32"/>
      <c r="AE468" s="32"/>
      <c r="AT468" s="17" t="s">
        <v>141</v>
      </c>
      <c r="AU468" s="17" t="s">
        <v>88</v>
      </c>
    </row>
    <row r="469" spans="1:65" s="14" customFormat="1">
      <c r="B469" s="173"/>
      <c r="D469" s="161" t="s">
        <v>142</v>
      </c>
      <c r="E469" s="174" t="s">
        <v>1</v>
      </c>
      <c r="F469" s="175" t="s">
        <v>773</v>
      </c>
      <c r="H469" s="176">
        <v>2</v>
      </c>
      <c r="I469" s="177"/>
      <c r="J469" s="177"/>
      <c r="M469" s="173"/>
      <c r="N469" s="178"/>
      <c r="O469" s="179"/>
      <c r="P469" s="179"/>
      <c r="Q469" s="179"/>
      <c r="R469" s="179"/>
      <c r="S469" s="179"/>
      <c r="T469" s="179"/>
      <c r="U469" s="179"/>
      <c r="V469" s="179"/>
      <c r="W469" s="179"/>
      <c r="X469" s="180"/>
      <c r="AT469" s="174" t="s">
        <v>142</v>
      </c>
      <c r="AU469" s="174" t="s">
        <v>88</v>
      </c>
      <c r="AV469" s="14" t="s">
        <v>88</v>
      </c>
      <c r="AW469" s="14" t="s">
        <v>4</v>
      </c>
      <c r="AX469" s="14" t="s">
        <v>86</v>
      </c>
      <c r="AY469" s="174" t="s">
        <v>131</v>
      </c>
    </row>
    <row r="470" spans="1:65" s="13" customFormat="1">
      <c r="B470" s="166"/>
      <c r="D470" s="161" t="s">
        <v>142</v>
      </c>
      <c r="E470" s="167" t="s">
        <v>1</v>
      </c>
      <c r="F470" s="168" t="s">
        <v>774</v>
      </c>
      <c r="H470" s="167" t="s">
        <v>1</v>
      </c>
      <c r="I470" s="169"/>
      <c r="J470" s="169"/>
      <c r="M470" s="166"/>
      <c r="N470" s="170"/>
      <c r="O470" s="171"/>
      <c r="P470" s="171"/>
      <c r="Q470" s="171"/>
      <c r="R470" s="171"/>
      <c r="S470" s="171"/>
      <c r="T470" s="171"/>
      <c r="U470" s="171"/>
      <c r="V470" s="171"/>
      <c r="W470" s="171"/>
      <c r="X470" s="172"/>
      <c r="AT470" s="167" t="s">
        <v>142</v>
      </c>
      <c r="AU470" s="167" t="s">
        <v>88</v>
      </c>
      <c r="AV470" s="13" t="s">
        <v>86</v>
      </c>
      <c r="AW470" s="13" t="s">
        <v>4</v>
      </c>
      <c r="AX470" s="13" t="s">
        <v>78</v>
      </c>
      <c r="AY470" s="167" t="s">
        <v>131</v>
      </c>
    </row>
    <row r="471" spans="1:65" s="12" customFormat="1" ht="22.9" customHeight="1">
      <c r="B471" s="132"/>
      <c r="D471" s="133" t="s">
        <v>77</v>
      </c>
      <c r="E471" s="144" t="s">
        <v>188</v>
      </c>
      <c r="F471" s="144" t="s">
        <v>775</v>
      </c>
      <c r="I471" s="135"/>
      <c r="J471" s="135"/>
      <c r="K471" s="145">
        <f>BK471</f>
        <v>0</v>
      </c>
      <c r="M471" s="132"/>
      <c r="N471" s="137"/>
      <c r="O471" s="138"/>
      <c r="P471" s="138"/>
      <c r="Q471" s="139">
        <f>SUM(Q472:Q538)</f>
        <v>0</v>
      </c>
      <c r="R471" s="139">
        <f>SUM(R472:R538)</f>
        <v>0</v>
      </c>
      <c r="S471" s="138"/>
      <c r="T471" s="140">
        <f>SUM(T472:T538)</f>
        <v>0</v>
      </c>
      <c r="U471" s="138"/>
      <c r="V471" s="140">
        <f>SUM(V472:V538)</f>
        <v>77.591362999999987</v>
      </c>
      <c r="W471" s="138"/>
      <c r="X471" s="141">
        <f>SUM(X472:X538)</f>
        <v>0.16400000000000001</v>
      </c>
      <c r="AR471" s="133" t="s">
        <v>86</v>
      </c>
      <c r="AT471" s="142" t="s">
        <v>77</v>
      </c>
      <c r="AU471" s="142" t="s">
        <v>86</v>
      </c>
      <c r="AY471" s="133" t="s">
        <v>131</v>
      </c>
      <c r="BK471" s="143">
        <f>SUM(BK472:BK538)</f>
        <v>0</v>
      </c>
    </row>
    <row r="472" spans="1:65" s="2" customFormat="1" ht="24.2" customHeight="1">
      <c r="A472" s="32"/>
      <c r="B472" s="146"/>
      <c r="C472" s="147" t="s">
        <v>776</v>
      </c>
      <c r="D472" s="147" t="s">
        <v>134</v>
      </c>
      <c r="E472" s="148" t="s">
        <v>777</v>
      </c>
      <c r="F472" s="149" t="s">
        <v>778</v>
      </c>
      <c r="G472" s="150" t="s">
        <v>239</v>
      </c>
      <c r="H472" s="151">
        <v>2</v>
      </c>
      <c r="I472" s="152"/>
      <c r="J472" s="152"/>
      <c r="K472" s="153">
        <f>ROUND(P472*H472,2)</f>
        <v>0</v>
      </c>
      <c r="L472" s="149" t="s">
        <v>138</v>
      </c>
      <c r="M472" s="33"/>
      <c r="N472" s="154" t="s">
        <v>1</v>
      </c>
      <c r="O472" s="155" t="s">
        <v>41</v>
      </c>
      <c r="P472" s="156">
        <f>I472+J472</f>
        <v>0</v>
      </c>
      <c r="Q472" s="156">
        <f>ROUND(I472*H472,2)</f>
        <v>0</v>
      </c>
      <c r="R472" s="156">
        <f>ROUND(J472*H472,2)</f>
        <v>0</v>
      </c>
      <c r="S472" s="58"/>
      <c r="T472" s="157">
        <f>S472*H472</f>
        <v>0</v>
      </c>
      <c r="U472" s="157">
        <v>6.9999999999999999E-4</v>
      </c>
      <c r="V472" s="157">
        <f>U472*H472</f>
        <v>1.4E-3</v>
      </c>
      <c r="W472" s="157">
        <v>0</v>
      </c>
      <c r="X472" s="158">
        <f>W472*H472</f>
        <v>0</v>
      </c>
      <c r="Y472" s="32"/>
      <c r="Z472" s="32"/>
      <c r="AA472" s="32"/>
      <c r="AB472" s="32"/>
      <c r="AC472" s="32"/>
      <c r="AD472" s="32"/>
      <c r="AE472" s="32"/>
      <c r="AR472" s="159" t="s">
        <v>155</v>
      </c>
      <c r="AT472" s="159" t="s">
        <v>134</v>
      </c>
      <c r="AU472" s="159" t="s">
        <v>88</v>
      </c>
      <c r="AY472" s="17" t="s">
        <v>131</v>
      </c>
      <c r="BE472" s="160">
        <f>IF(O472="základní",K472,0)</f>
        <v>0</v>
      </c>
      <c r="BF472" s="160">
        <f>IF(O472="snížená",K472,0)</f>
        <v>0</v>
      </c>
      <c r="BG472" s="160">
        <f>IF(O472="zákl. přenesená",K472,0)</f>
        <v>0</v>
      </c>
      <c r="BH472" s="160">
        <f>IF(O472="sníž. přenesená",K472,0)</f>
        <v>0</v>
      </c>
      <c r="BI472" s="160">
        <f>IF(O472="nulová",K472,0)</f>
        <v>0</v>
      </c>
      <c r="BJ472" s="17" t="s">
        <v>86</v>
      </c>
      <c r="BK472" s="160">
        <f>ROUND(P472*H472,2)</f>
        <v>0</v>
      </c>
      <c r="BL472" s="17" t="s">
        <v>155</v>
      </c>
      <c r="BM472" s="159" t="s">
        <v>779</v>
      </c>
    </row>
    <row r="473" spans="1:65" s="2" customFormat="1">
      <c r="A473" s="32"/>
      <c r="B473" s="33"/>
      <c r="C473" s="32"/>
      <c r="D473" s="161" t="s">
        <v>141</v>
      </c>
      <c r="E473" s="32"/>
      <c r="F473" s="162" t="s">
        <v>780</v>
      </c>
      <c r="G473" s="32"/>
      <c r="H473" s="32"/>
      <c r="I473" s="163"/>
      <c r="J473" s="163"/>
      <c r="K473" s="32"/>
      <c r="L473" s="32"/>
      <c r="M473" s="33"/>
      <c r="N473" s="164"/>
      <c r="O473" s="165"/>
      <c r="P473" s="58"/>
      <c r="Q473" s="58"/>
      <c r="R473" s="58"/>
      <c r="S473" s="58"/>
      <c r="T473" s="58"/>
      <c r="U473" s="58"/>
      <c r="V473" s="58"/>
      <c r="W473" s="58"/>
      <c r="X473" s="59"/>
      <c r="Y473" s="32"/>
      <c r="Z473" s="32"/>
      <c r="AA473" s="32"/>
      <c r="AB473" s="32"/>
      <c r="AC473" s="32"/>
      <c r="AD473" s="32"/>
      <c r="AE473" s="32"/>
      <c r="AT473" s="17" t="s">
        <v>141</v>
      </c>
      <c r="AU473" s="17" t="s">
        <v>88</v>
      </c>
    </row>
    <row r="474" spans="1:65" s="14" customFormat="1">
      <c r="B474" s="173"/>
      <c r="D474" s="161" t="s">
        <v>142</v>
      </c>
      <c r="E474" s="174" t="s">
        <v>1</v>
      </c>
      <c r="F474" s="175" t="s">
        <v>781</v>
      </c>
      <c r="H474" s="176">
        <v>2</v>
      </c>
      <c r="I474" s="177"/>
      <c r="J474" s="177"/>
      <c r="M474" s="173"/>
      <c r="N474" s="178"/>
      <c r="O474" s="179"/>
      <c r="P474" s="179"/>
      <c r="Q474" s="179"/>
      <c r="R474" s="179"/>
      <c r="S474" s="179"/>
      <c r="T474" s="179"/>
      <c r="U474" s="179"/>
      <c r="V474" s="179"/>
      <c r="W474" s="179"/>
      <c r="X474" s="180"/>
      <c r="AT474" s="174" t="s">
        <v>142</v>
      </c>
      <c r="AU474" s="174" t="s">
        <v>88</v>
      </c>
      <c r="AV474" s="14" t="s">
        <v>88</v>
      </c>
      <c r="AW474" s="14" t="s">
        <v>4</v>
      </c>
      <c r="AX474" s="14" t="s">
        <v>86</v>
      </c>
      <c r="AY474" s="174" t="s">
        <v>131</v>
      </c>
    </row>
    <row r="475" spans="1:65" s="2" customFormat="1" ht="24.2" customHeight="1">
      <c r="A475" s="32"/>
      <c r="B475" s="146"/>
      <c r="C475" s="192" t="s">
        <v>782</v>
      </c>
      <c r="D475" s="192" t="s">
        <v>391</v>
      </c>
      <c r="E475" s="193" t="s">
        <v>783</v>
      </c>
      <c r="F475" s="194" t="s">
        <v>784</v>
      </c>
      <c r="G475" s="195" t="s">
        <v>239</v>
      </c>
      <c r="H475" s="196">
        <v>2</v>
      </c>
      <c r="I475" s="197"/>
      <c r="J475" s="198"/>
      <c r="K475" s="199">
        <f>ROUND(P475*H475,2)</f>
        <v>0</v>
      </c>
      <c r="L475" s="194" t="s">
        <v>138</v>
      </c>
      <c r="M475" s="200"/>
      <c r="N475" s="201" t="s">
        <v>1</v>
      </c>
      <c r="O475" s="155" t="s">
        <v>41</v>
      </c>
      <c r="P475" s="156">
        <f>I475+J475</f>
        <v>0</v>
      </c>
      <c r="Q475" s="156">
        <f>ROUND(I475*H475,2)</f>
        <v>0</v>
      </c>
      <c r="R475" s="156">
        <f>ROUND(J475*H475,2)</f>
        <v>0</v>
      </c>
      <c r="S475" s="58"/>
      <c r="T475" s="157">
        <f>S475*H475</f>
        <v>0</v>
      </c>
      <c r="U475" s="157">
        <v>4.0000000000000001E-3</v>
      </c>
      <c r="V475" s="157">
        <f>U475*H475</f>
        <v>8.0000000000000002E-3</v>
      </c>
      <c r="W475" s="157">
        <v>0</v>
      </c>
      <c r="X475" s="158">
        <f>W475*H475</f>
        <v>0</v>
      </c>
      <c r="Y475" s="32"/>
      <c r="Z475" s="32"/>
      <c r="AA475" s="32"/>
      <c r="AB475" s="32"/>
      <c r="AC475" s="32"/>
      <c r="AD475" s="32"/>
      <c r="AE475" s="32"/>
      <c r="AR475" s="159" t="s">
        <v>180</v>
      </c>
      <c r="AT475" s="159" t="s">
        <v>391</v>
      </c>
      <c r="AU475" s="159" t="s">
        <v>88</v>
      </c>
      <c r="AY475" s="17" t="s">
        <v>131</v>
      </c>
      <c r="BE475" s="160">
        <f>IF(O475="základní",K475,0)</f>
        <v>0</v>
      </c>
      <c r="BF475" s="160">
        <f>IF(O475="snížená",K475,0)</f>
        <v>0</v>
      </c>
      <c r="BG475" s="160">
        <f>IF(O475="zákl. přenesená",K475,0)</f>
        <v>0</v>
      </c>
      <c r="BH475" s="160">
        <f>IF(O475="sníž. přenesená",K475,0)</f>
        <v>0</v>
      </c>
      <c r="BI475" s="160">
        <f>IF(O475="nulová",K475,0)</f>
        <v>0</v>
      </c>
      <c r="BJ475" s="17" t="s">
        <v>86</v>
      </c>
      <c r="BK475" s="160">
        <f>ROUND(P475*H475,2)</f>
        <v>0</v>
      </c>
      <c r="BL475" s="17" t="s">
        <v>155</v>
      </c>
      <c r="BM475" s="159" t="s">
        <v>785</v>
      </c>
    </row>
    <row r="476" spans="1:65" s="2" customFormat="1">
      <c r="A476" s="32"/>
      <c r="B476" s="33"/>
      <c r="C476" s="32"/>
      <c r="D476" s="161" t="s">
        <v>141</v>
      </c>
      <c r="E476" s="32"/>
      <c r="F476" s="162" t="s">
        <v>784</v>
      </c>
      <c r="G476" s="32"/>
      <c r="H476" s="32"/>
      <c r="I476" s="163"/>
      <c r="J476" s="163"/>
      <c r="K476" s="32"/>
      <c r="L476" s="32"/>
      <c r="M476" s="33"/>
      <c r="N476" s="164"/>
      <c r="O476" s="165"/>
      <c r="P476" s="58"/>
      <c r="Q476" s="58"/>
      <c r="R476" s="58"/>
      <c r="S476" s="58"/>
      <c r="T476" s="58"/>
      <c r="U476" s="58"/>
      <c r="V476" s="58"/>
      <c r="W476" s="58"/>
      <c r="X476" s="59"/>
      <c r="Y476" s="32"/>
      <c r="Z476" s="32"/>
      <c r="AA476" s="32"/>
      <c r="AB476" s="32"/>
      <c r="AC476" s="32"/>
      <c r="AD476" s="32"/>
      <c r="AE476" s="32"/>
      <c r="AT476" s="17" t="s">
        <v>141</v>
      </c>
      <c r="AU476" s="17" t="s">
        <v>88</v>
      </c>
    </row>
    <row r="477" spans="1:65" s="14" customFormat="1">
      <c r="B477" s="173"/>
      <c r="D477" s="161" t="s">
        <v>142</v>
      </c>
      <c r="E477" s="174" t="s">
        <v>1</v>
      </c>
      <c r="F477" s="175" t="s">
        <v>786</v>
      </c>
      <c r="H477" s="176">
        <v>1</v>
      </c>
      <c r="I477" s="177"/>
      <c r="J477" s="177"/>
      <c r="M477" s="173"/>
      <c r="N477" s="178"/>
      <c r="O477" s="179"/>
      <c r="P477" s="179"/>
      <c r="Q477" s="179"/>
      <c r="R477" s="179"/>
      <c r="S477" s="179"/>
      <c r="T477" s="179"/>
      <c r="U477" s="179"/>
      <c r="V477" s="179"/>
      <c r="W477" s="179"/>
      <c r="X477" s="180"/>
      <c r="AT477" s="174" t="s">
        <v>142</v>
      </c>
      <c r="AU477" s="174" t="s">
        <v>88</v>
      </c>
      <c r="AV477" s="14" t="s">
        <v>88</v>
      </c>
      <c r="AW477" s="14" t="s">
        <v>4</v>
      </c>
      <c r="AX477" s="14" t="s">
        <v>78</v>
      </c>
      <c r="AY477" s="174" t="s">
        <v>131</v>
      </c>
    </row>
    <row r="478" spans="1:65" s="14" customFormat="1">
      <c r="B478" s="173"/>
      <c r="D478" s="161" t="s">
        <v>142</v>
      </c>
      <c r="E478" s="174" t="s">
        <v>1</v>
      </c>
      <c r="F478" s="175" t="s">
        <v>787</v>
      </c>
      <c r="H478" s="176">
        <v>1</v>
      </c>
      <c r="I478" s="177"/>
      <c r="J478" s="177"/>
      <c r="M478" s="173"/>
      <c r="N478" s="178"/>
      <c r="O478" s="179"/>
      <c r="P478" s="179"/>
      <c r="Q478" s="179"/>
      <c r="R478" s="179"/>
      <c r="S478" s="179"/>
      <c r="T478" s="179"/>
      <c r="U478" s="179"/>
      <c r="V478" s="179"/>
      <c r="W478" s="179"/>
      <c r="X478" s="180"/>
      <c r="AT478" s="174" t="s">
        <v>142</v>
      </c>
      <c r="AU478" s="174" t="s">
        <v>88</v>
      </c>
      <c r="AV478" s="14" t="s">
        <v>88</v>
      </c>
      <c r="AW478" s="14" t="s">
        <v>4</v>
      </c>
      <c r="AX478" s="14" t="s">
        <v>78</v>
      </c>
      <c r="AY478" s="174" t="s">
        <v>131</v>
      </c>
    </row>
    <row r="479" spans="1:65" s="15" customFormat="1">
      <c r="B479" s="184"/>
      <c r="D479" s="161" t="s">
        <v>142</v>
      </c>
      <c r="E479" s="185" t="s">
        <v>1</v>
      </c>
      <c r="F479" s="186" t="s">
        <v>260</v>
      </c>
      <c r="H479" s="187">
        <v>2</v>
      </c>
      <c r="I479" s="188"/>
      <c r="J479" s="188"/>
      <c r="M479" s="184"/>
      <c r="N479" s="189"/>
      <c r="O479" s="190"/>
      <c r="P479" s="190"/>
      <c r="Q479" s="190"/>
      <c r="R479" s="190"/>
      <c r="S479" s="190"/>
      <c r="T479" s="190"/>
      <c r="U479" s="190"/>
      <c r="V479" s="190"/>
      <c r="W479" s="190"/>
      <c r="X479" s="191"/>
      <c r="AT479" s="185" t="s">
        <v>142</v>
      </c>
      <c r="AU479" s="185" t="s">
        <v>88</v>
      </c>
      <c r="AV479" s="15" t="s">
        <v>155</v>
      </c>
      <c r="AW479" s="15" t="s">
        <v>4</v>
      </c>
      <c r="AX479" s="15" t="s">
        <v>86</v>
      </c>
      <c r="AY479" s="185" t="s">
        <v>131</v>
      </c>
    </row>
    <row r="480" spans="1:65" s="2" customFormat="1" ht="24.2" customHeight="1">
      <c r="A480" s="32"/>
      <c r="B480" s="146"/>
      <c r="C480" s="147" t="s">
        <v>788</v>
      </c>
      <c r="D480" s="147" t="s">
        <v>134</v>
      </c>
      <c r="E480" s="148" t="s">
        <v>789</v>
      </c>
      <c r="F480" s="149" t="s">
        <v>790</v>
      </c>
      <c r="G480" s="150" t="s">
        <v>239</v>
      </c>
      <c r="H480" s="151">
        <v>4</v>
      </c>
      <c r="I480" s="152"/>
      <c r="J480" s="152"/>
      <c r="K480" s="153">
        <f>ROUND(P480*H480,2)</f>
        <v>0</v>
      </c>
      <c r="L480" s="149" t="s">
        <v>138</v>
      </c>
      <c r="M480" s="33"/>
      <c r="N480" s="154" t="s">
        <v>1</v>
      </c>
      <c r="O480" s="155" t="s">
        <v>41</v>
      </c>
      <c r="P480" s="156">
        <f>I480+J480</f>
        <v>0</v>
      </c>
      <c r="Q480" s="156">
        <f>ROUND(I480*H480,2)</f>
        <v>0</v>
      </c>
      <c r="R480" s="156">
        <f>ROUND(J480*H480,2)</f>
        <v>0</v>
      </c>
      <c r="S480" s="58"/>
      <c r="T480" s="157">
        <f>S480*H480</f>
        <v>0</v>
      </c>
      <c r="U480" s="157">
        <v>0.11241</v>
      </c>
      <c r="V480" s="157">
        <f>U480*H480</f>
        <v>0.44963999999999998</v>
      </c>
      <c r="W480" s="157">
        <v>0</v>
      </c>
      <c r="X480" s="158">
        <f>W480*H480</f>
        <v>0</v>
      </c>
      <c r="Y480" s="32"/>
      <c r="Z480" s="32"/>
      <c r="AA480" s="32"/>
      <c r="AB480" s="32"/>
      <c r="AC480" s="32"/>
      <c r="AD480" s="32"/>
      <c r="AE480" s="32"/>
      <c r="AR480" s="159" t="s">
        <v>155</v>
      </c>
      <c r="AT480" s="159" t="s">
        <v>134</v>
      </c>
      <c r="AU480" s="159" t="s">
        <v>88</v>
      </c>
      <c r="AY480" s="17" t="s">
        <v>131</v>
      </c>
      <c r="BE480" s="160">
        <f>IF(O480="základní",K480,0)</f>
        <v>0</v>
      </c>
      <c r="BF480" s="160">
        <f>IF(O480="snížená",K480,0)</f>
        <v>0</v>
      </c>
      <c r="BG480" s="160">
        <f>IF(O480="zákl. přenesená",K480,0)</f>
        <v>0</v>
      </c>
      <c r="BH480" s="160">
        <f>IF(O480="sníž. přenesená",K480,0)</f>
        <v>0</v>
      </c>
      <c r="BI480" s="160">
        <f>IF(O480="nulová",K480,0)</f>
        <v>0</v>
      </c>
      <c r="BJ480" s="17" t="s">
        <v>86</v>
      </c>
      <c r="BK480" s="160">
        <f>ROUND(P480*H480,2)</f>
        <v>0</v>
      </c>
      <c r="BL480" s="17" t="s">
        <v>155</v>
      </c>
      <c r="BM480" s="159" t="s">
        <v>791</v>
      </c>
    </row>
    <row r="481" spans="1:65" s="2" customFormat="1">
      <c r="A481" s="32"/>
      <c r="B481" s="33"/>
      <c r="C481" s="32"/>
      <c r="D481" s="161" t="s">
        <v>141</v>
      </c>
      <c r="E481" s="32"/>
      <c r="F481" s="162" t="s">
        <v>792</v>
      </c>
      <c r="G481" s="32"/>
      <c r="H481" s="32"/>
      <c r="I481" s="163"/>
      <c r="J481" s="163"/>
      <c r="K481" s="32"/>
      <c r="L481" s="32"/>
      <c r="M481" s="33"/>
      <c r="N481" s="164"/>
      <c r="O481" s="165"/>
      <c r="P481" s="58"/>
      <c r="Q481" s="58"/>
      <c r="R481" s="58"/>
      <c r="S481" s="58"/>
      <c r="T481" s="58"/>
      <c r="U481" s="58"/>
      <c r="V481" s="58"/>
      <c r="W481" s="58"/>
      <c r="X481" s="59"/>
      <c r="Y481" s="32"/>
      <c r="Z481" s="32"/>
      <c r="AA481" s="32"/>
      <c r="AB481" s="32"/>
      <c r="AC481" s="32"/>
      <c r="AD481" s="32"/>
      <c r="AE481" s="32"/>
      <c r="AT481" s="17" t="s">
        <v>141</v>
      </c>
      <c r="AU481" s="17" t="s">
        <v>88</v>
      </c>
    </row>
    <row r="482" spans="1:65" s="14" customFormat="1">
      <c r="B482" s="173"/>
      <c r="D482" s="161" t="s">
        <v>142</v>
      </c>
      <c r="E482" s="174" t="s">
        <v>1</v>
      </c>
      <c r="F482" s="175" t="s">
        <v>793</v>
      </c>
      <c r="H482" s="176">
        <v>2</v>
      </c>
      <c r="I482" s="177"/>
      <c r="J482" s="177"/>
      <c r="M482" s="173"/>
      <c r="N482" s="178"/>
      <c r="O482" s="179"/>
      <c r="P482" s="179"/>
      <c r="Q482" s="179"/>
      <c r="R482" s="179"/>
      <c r="S482" s="179"/>
      <c r="T482" s="179"/>
      <c r="U482" s="179"/>
      <c r="V482" s="179"/>
      <c r="W482" s="179"/>
      <c r="X482" s="180"/>
      <c r="AT482" s="174" t="s">
        <v>142</v>
      </c>
      <c r="AU482" s="174" t="s">
        <v>88</v>
      </c>
      <c r="AV482" s="14" t="s">
        <v>88</v>
      </c>
      <c r="AW482" s="14" t="s">
        <v>4</v>
      </c>
      <c r="AX482" s="14" t="s">
        <v>78</v>
      </c>
      <c r="AY482" s="174" t="s">
        <v>131</v>
      </c>
    </row>
    <row r="483" spans="1:65" s="14" customFormat="1">
      <c r="B483" s="173"/>
      <c r="D483" s="161" t="s">
        <v>142</v>
      </c>
      <c r="E483" s="174" t="s">
        <v>1</v>
      </c>
      <c r="F483" s="175" t="s">
        <v>794</v>
      </c>
      <c r="H483" s="176">
        <v>2</v>
      </c>
      <c r="I483" s="177"/>
      <c r="J483" s="177"/>
      <c r="M483" s="173"/>
      <c r="N483" s="178"/>
      <c r="O483" s="179"/>
      <c r="P483" s="179"/>
      <c r="Q483" s="179"/>
      <c r="R483" s="179"/>
      <c r="S483" s="179"/>
      <c r="T483" s="179"/>
      <c r="U483" s="179"/>
      <c r="V483" s="179"/>
      <c r="W483" s="179"/>
      <c r="X483" s="180"/>
      <c r="AT483" s="174" t="s">
        <v>142</v>
      </c>
      <c r="AU483" s="174" t="s">
        <v>88</v>
      </c>
      <c r="AV483" s="14" t="s">
        <v>88</v>
      </c>
      <c r="AW483" s="14" t="s">
        <v>4</v>
      </c>
      <c r="AX483" s="14" t="s">
        <v>78</v>
      </c>
      <c r="AY483" s="174" t="s">
        <v>131</v>
      </c>
    </row>
    <row r="484" spans="1:65" s="15" customFormat="1">
      <c r="B484" s="184"/>
      <c r="D484" s="161" t="s">
        <v>142</v>
      </c>
      <c r="E484" s="185" t="s">
        <v>1</v>
      </c>
      <c r="F484" s="186" t="s">
        <v>260</v>
      </c>
      <c r="H484" s="187">
        <v>4</v>
      </c>
      <c r="I484" s="188"/>
      <c r="J484" s="188"/>
      <c r="M484" s="184"/>
      <c r="N484" s="189"/>
      <c r="O484" s="190"/>
      <c r="P484" s="190"/>
      <c r="Q484" s="190"/>
      <c r="R484" s="190"/>
      <c r="S484" s="190"/>
      <c r="T484" s="190"/>
      <c r="U484" s="190"/>
      <c r="V484" s="190"/>
      <c r="W484" s="190"/>
      <c r="X484" s="191"/>
      <c r="AT484" s="185" t="s">
        <v>142</v>
      </c>
      <c r="AU484" s="185" t="s">
        <v>88</v>
      </c>
      <c r="AV484" s="15" t="s">
        <v>155</v>
      </c>
      <c r="AW484" s="15" t="s">
        <v>4</v>
      </c>
      <c r="AX484" s="15" t="s">
        <v>86</v>
      </c>
      <c r="AY484" s="185" t="s">
        <v>131</v>
      </c>
    </row>
    <row r="485" spans="1:65" s="2" customFormat="1" ht="24.2" customHeight="1">
      <c r="A485" s="32"/>
      <c r="B485" s="146"/>
      <c r="C485" s="192" t="s">
        <v>795</v>
      </c>
      <c r="D485" s="192" t="s">
        <v>391</v>
      </c>
      <c r="E485" s="193" t="s">
        <v>796</v>
      </c>
      <c r="F485" s="194" t="s">
        <v>797</v>
      </c>
      <c r="G485" s="195" t="s">
        <v>239</v>
      </c>
      <c r="H485" s="196">
        <v>2</v>
      </c>
      <c r="I485" s="197"/>
      <c r="J485" s="198"/>
      <c r="K485" s="199">
        <f>ROUND(P485*H485,2)</f>
        <v>0</v>
      </c>
      <c r="L485" s="194" t="s">
        <v>138</v>
      </c>
      <c r="M485" s="200"/>
      <c r="N485" s="201" t="s">
        <v>1</v>
      </c>
      <c r="O485" s="155" t="s">
        <v>41</v>
      </c>
      <c r="P485" s="156">
        <f>I485+J485</f>
        <v>0</v>
      </c>
      <c r="Q485" s="156">
        <f>ROUND(I485*H485,2)</f>
        <v>0</v>
      </c>
      <c r="R485" s="156">
        <f>ROUND(J485*H485,2)</f>
        <v>0</v>
      </c>
      <c r="S485" s="58"/>
      <c r="T485" s="157">
        <f>S485*H485</f>
        <v>0</v>
      </c>
      <c r="U485" s="157">
        <v>6.1000000000000004E-3</v>
      </c>
      <c r="V485" s="157">
        <f>U485*H485</f>
        <v>1.2200000000000001E-2</v>
      </c>
      <c r="W485" s="157">
        <v>0</v>
      </c>
      <c r="X485" s="158">
        <f>W485*H485</f>
        <v>0</v>
      </c>
      <c r="Y485" s="32"/>
      <c r="Z485" s="32"/>
      <c r="AA485" s="32"/>
      <c r="AB485" s="32"/>
      <c r="AC485" s="32"/>
      <c r="AD485" s="32"/>
      <c r="AE485" s="32"/>
      <c r="AR485" s="159" t="s">
        <v>180</v>
      </c>
      <c r="AT485" s="159" t="s">
        <v>391</v>
      </c>
      <c r="AU485" s="159" t="s">
        <v>88</v>
      </c>
      <c r="AY485" s="17" t="s">
        <v>131</v>
      </c>
      <c r="BE485" s="160">
        <f>IF(O485="základní",K485,0)</f>
        <v>0</v>
      </c>
      <c r="BF485" s="160">
        <f>IF(O485="snížená",K485,0)</f>
        <v>0</v>
      </c>
      <c r="BG485" s="160">
        <f>IF(O485="zákl. přenesená",K485,0)</f>
        <v>0</v>
      </c>
      <c r="BH485" s="160">
        <f>IF(O485="sníž. přenesená",K485,0)</f>
        <v>0</v>
      </c>
      <c r="BI485" s="160">
        <f>IF(O485="nulová",K485,0)</f>
        <v>0</v>
      </c>
      <c r="BJ485" s="17" t="s">
        <v>86</v>
      </c>
      <c r="BK485" s="160">
        <f>ROUND(P485*H485,2)</f>
        <v>0</v>
      </c>
      <c r="BL485" s="17" t="s">
        <v>155</v>
      </c>
      <c r="BM485" s="159" t="s">
        <v>798</v>
      </c>
    </row>
    <row r="486" spans="1:65" s="2" customFormat="1">
      <c r="A486" s="32"/>
      <c r="B486" s="33"/>
      <c r="C486" s="32"/>
      <c r="D486" s="161" t="s">
        <v>141</v>
      </c>
      <c r="E486" s="32"/>
      <c r="F486" s="162" t="s">
        <v>797</v>
      </c>
      <c r="G486" s="32"/>
      <c r="H486" s="32"/>
      <c r="I486" s="163"/>
      <c r="J486" s="163"/>
      <c r="K486" s="32"/>
      <c r="L486" s="32"/>
      <c r="M486" s="33"/>
      <c r="N486" s="164"/>
      <c r="O486" s="165"/>
      <c r="P486" s="58"/>
      <c r="Q486" s="58"/>
      <c r="R486" s="58"/>
      <c r="S486" s="58"/>
      <c r="T486" s="58"/>
      <c r="U486" s="58"/>
      <c r="V486" s="58"/>
      <c r="W486" s="58"/>
      <c r="X486" s="59"/>
      <c r="Y486" s="32"/>
      <c r="Z486" s="32"/>
      <c r="AA486" s="32"/>
      <c r="AB486" s="32"/>
      <c r="AC486" s="32"/>
      <c r="AD486" s="32"/>
      <c r="AE486" s="32"/>
      <c r="AT486" s="17" t="s">
        <v>141</v>
      </c>
      <c r="AU486" s="17" t="s">
        <v>88</v>
      </c>
    </row>
    <row r="487" spans="1:65" s="14" customFormat="1">
      <c r="B487" s="173"/>
      <c r="D487" s="161" t="s">
        <v>142</v>
      </c>
      <c r="E487" s="174" t="s">
        <v>1</v>
      </c>
      <c r="F487" s="175" t="s">
        <v>799</v>
      </c>
      <c r="H487" s="176">
        <v>2</v>
      </c>
      <c r="I487" s="177"/>
      <c r="J487" s="177"/>
      <c r="M487" s="173"/>
      <c r="N487" s="178"/>
      <c r="O487" s="179"/>
      <c r="P487" s="179"/>
      <c r="Q487" s="179"/>
      <c r="R487" s="179"/>
      <c r="S487" s="179"/>
      <c r="T487" s="179"/>
      <c r="U487" s="179"/>
      <c r="V487" s="179"/>
      <c r="W487" s="179"/>
      <c r="X487" s="180"/>
      <c r="AT487" s="174" t="s">
        <v>142</v>
      </c>
      <c r="AU487" s="174" t="s">
        <v>88</v>
      </c>
      <c r="AV487" s="14" t="s">
        <v>88</v>
      </c>
      <c r="AW487" s="14" t="s">
        <v>4</v>
      </c>
      <c r="AX487" s="14" t="s">
        <v>86</v>
      </c>
      <c r="AY487" s="174" t="s">
        <v>131</v>
      </c>
    </row>
    <row r="488" spans="1:65" s="2" customFormat="1" ht="24.2" customHeight="1">
      <c r="A488" s="32"/>
      <c r="B488" s="146"/>
      <c r="C488" s="147" t="s">
        <v>800</v>
      </c>
      <c r="D488" s="147" t="s">
        <v>134</v>
      </c>
      <c r="E488" s="148" t="s">
        <v>801</v>
      </c>
      <c r="F488" s="149" t="s">
        <v>802</v>
      </c>
      <c r="G488" s="150" t="s">
        <v>302</v>
      </c>
      <c r="H488" s="151">
        <v>116.3</v>
      </c>
      <c r="I488" s="152"/>
      <c r="J488" s="152"/>
      <c r="K488" s="153">
        <f>ROUND(P488*H488,2)</f>
        <v>0</v>
      </c>
      <c r="L488" s="149" t="s">
        <v>138</v>
      </c>
      <c r="M488" s="33"/>
      <c r="N488" s="154" t="s">
        <v>1</v>
      </c>
      <c r="O488" s="155" t="s">
        <v>41</v>
      </c>
      <c r="P488" s="156">
        <f>I488+J488</f>
        <v>0</v>
      </c>
      <c r="Q488" s="156">
        <f>ROUND(I488*H488,2)</f>
        <v>0</v>
      </c>
      <c r="R488" s="156">
        <f>ROUND(J488*H488,2)</f>
        <v>0</v>
      </c>
      <c r="S488" s="58"/>
      <c r="T488" s="157">
        <f>S488*H488</f>
        <v>0</v>
      </c>
      <c r="U488" s="157">
        <v>1.2999999999999999E-4</v>
      </c>
      <c r="V488" s="157">
        <f>U488*H488</f>
        <v>1.5118999999999999E-2</v>
      </c>
      <c r="W488" s="157">
        <v>0</v>
      </c>
      <c r="X488" s="158">
        <f>W488*H488</f>
        <v>0</v>
      </c>
      <c r="Y488" s="32"/>
      <c r="Z488" s="32"/>
      <c r="AA488" s="32"/>
      <c r="AB488" s="32"/>
      <c r="AC488" s="32"/>
      <c r="AD488" s="32"/>
      <c r="AE488" s="32"/>
      <c r="AR488" s="159" t="s">
        <v>155</v>
      </c>
      <c r="AT488" s="159" t="s">
        <v>134</v>
      </c>
      <c r="AU488" s="159" t="s">
        <v>88</v>
      </c>
      <c r="AY488" s="17" t="s">
        <v>131</v>
      </c>
      <c r="BE488" s="160">
        <f>IF(O488="základní",K488,0)</f>
        <v>0</v>
      </c>
      <c r="BF488" s="160">
        <f>IF(O488="snížená",K488,0)</f>
        <v>0</v>
      </c>
      <c r="BG488" s="160">
        <f>IF(O488="zákl. přenesená",K488,0)</f>
        <v>0</v>
      </c>
      <c r="BH488" s="160">
        <f>IF(O488="sníž. přenesená",K488,0)</f>
        <v>0</v>
      </c>
      <c r="BI488" s="160">
        <f>IF(O488="nulová",K488,0)</f>
        <v>0</v>
      </c>
      <c r="BJ488" s="17" t="s">
        <v>86</v>
      </c>
      <c r="BK488" s="160">
        <f>ROUND(P488*H488,2)</f>
        <v>0</v>
      </c>
      <c r="BL488" s="17" t="s">
        <v>155</v>
      </c>
      <c r="BM488" s="159" t="s">
        <v>803</v>
      </c>
    </row>
    <row r="489" spans="1:65" s="2" customFormat="1">
      <c r="A489" s="32"/>
      <c r="B489" s="33"/>
      <c r="C489" s="32"/>
      <c r="D489" s="161" t="s">
        <v>141</v>
      </c>
      <c r="E489" s="32"/>
      <c r="F489" s="162" t="s">
        <v>804</v>
      </c>
      <c r="G489" s="32"/>
      <c r="H489" s="32"/>
      <c r="I489" s="163"/>
      <c r="J489" s="163"/>
      <c r="K489" s="32"/>
      <c r="L489" s="32"/>
      <c r="M489" s="33"/>
      <c r="N489" s="164"/>
      <c r="O489" s="165"/>
      <c r="P489" s="58"/>
      <c r="Q489" s="58"/>
      <c r="R489" s="58"/>
      <c r="S489" s="58"/>
      <c r="T489" s="58"/>
      <c r="U489" s="58"/>
      <c r="V489" s="58"/>
      <c r="W489" s="58"/>
      <c r="X489" s="59"/>
      <c r="Y489" s="32"/>
      <c r="Z489" s="32"/>
      <c r="AA489" s="32"/>
      <c r="AB489" s="32"/>
      <c r="AC489" s="32"/>
      <c r="AD489" s="32"/>
      <c r="AE489" s="32"/>
      <c r="AT489" s="17" t="s">
        <v>141</v>
      </c>
      <c r="AU489" s="17" t="s">
        <v>88</v>
      </c>
    </row>
    <row r="490" spans="1:65" s="14" customFormat="1">
      <c r="B490" s="173"/>
      <c r="D490" s="161" t="s">
        <v>142</v>
      </c>
      <c r="E490" s="174" t="s">
        <v>1</v>
      </c>
      <c r="F490" s="175" t="s">
        <v>805</v>
      </c>
      <c r="H490" s="176">
        <v>116.3</v>
      </c>
      <c r="I490" s="177"/>
      <c r="J490" s="177"/>
      <c r="M490" s="173"/>
      <c r="N490" s="178"/>
      <c r="O490" s="179"/>
      <c r="P490" s="179"/>
      <c r="Q490" s="179"/>
      <c r="R490" s="179"/>
      <c r="S490" s="179"/>
      <c r="T490" s="179"/>
      <c r="U490" s="179"/>
      <c r="V490" s="179"/>
      <c r="W490" s="179"/>
      <c r="X490" s="180"/>
      <c r="AT490" s="174" t="s">
        <v>142</v>
      </c>
      <c r="AU490" s="174" t="s">
        <v>88</v>
      </c>
      <c r="AV490" s="14" t="s">
        <v>88</v>
      </c>
      <c r="AW490" s="14" t="s">
        <v>4</v>
      </c>
      <c r="AX490" s="14" t="s">
        <v>86</v>
      </c>
      <c r="AY490" s="174" t="s">
        <v>131</v>
      </c>
    </row>
    <row r="491" spans="1:65" s="2" customFormat="1" ht="24.2" customHeight="1">
      <c r="A491" s="32"/>
      <c r="B491" s="146"/>
      <c r="C491" s="147" t="s">
        <v>806</v>
      </c>
      <c r="D491" s="147" t="s">
        <v>134</v>
      </c>
      <c r="E491" s="148" t="s">
        <v>807</v>
      </c>
      <c r="F491" s="149" t="s">
        <v>808</v>
      </c>
      <c r="G491" s="150" t="s">
        <v>302</v>
      </c>
      <c r="H491" s="151">
        <v>116.3</v>
      </c>
      <c r="I491" s="152"/>
      <c r="J491" s="152"/>
      <c r="K491" s="153">
        <f>ROUND(P491*H491,2)</f>
        <v>0</v>
      </c>
      <c r="L491" s="149" t="s">
        <v>138</v>
      </c>
      <c r="M491" s="33"/>
      <c r="N491" s="154" t="s">
        <v>1</v>
      </c>
      <c r="O491" s="155" t="s">
        <v>41</v>
      </c>
      <c r="P491" s="156">
        <f>I491+J491</f>
        <v>0</v>
      </c>
      <c r="Q491" s="156">
        <f>ROUND(I491*H491,2)</f>
        <v>0</v>
      </c>
      <c r="R491" s="156">
        <f>ROUND(J491*H491,2)</f>
        <v>0</v>
      </c>
      <c r="S491" s="58"/>
      <c r="T491" s="157">
        <f>S491*H491</f>
        <v>0</v>
      </c>
      <c r="U491" s="157">
        <v>0</v>
      </c>
      <c r="V491" s="157">
        <f>U491*H491</f>
        <v>0</v>
      </c>
      <c r="W491" s="157">
        <v>0</v>
      </c>
      <c r="X491" s="158">
        <f>W491*H491</f>
        <v>0</v>
      </c>
      <c r="Y491" s="32"/>
      <c r="Z491" s="32"/>
      <c r="AA491" s="32"/>
      <c r="AB491" s="32"/>
      <c r="AC491" s="32"/>
      <c r="AD491" s="32"/>
      <c r="AE491" s="32"/>
      <c r="AR491" s="159" t="s">
        <v>155</v>
      </c>
      <c r="AT491" s="159" t="s">
        <v>134</v>
      </c>
      <c r="AU491" s="159" t="s">
        <v>88</v>
      </c>
      <c r="AY491" s="17" t="s">
        <v>131</v>
      </c>
      <c r="BE491" s="160">
        <f>IF(O491="základní",K491,0)</f>
        <v>0</v>
      </c>
      <c r="BF491" s="160">
        <f>IF(O491="snížená",K491,0)</f>
        <v>0</v>
      </c>
      <c r="BG491" s="160">
        <f>IF(O491="zákl. přenesená",K491,0)</f>
        <v>0</v>
      </c>
      <c r="BH491" s="160">
        <f>IF(O491="sníž. přenesená",K491,0)</f>
        <v>0</v>
      </c>
      <c r="BI491" s="160">
        <f>IF(O491="nulová",K491,0)</f>
        <v>0</v>
      </c>
      <c r="BJ491" s="17" t="s">
        <v>86</v>
      </c>
      <c r="BK491" s="160">
        <f>ROUND(P491*H491,2)</f>
        <v>0</v>
      </c>
      <c r="BL491" s="17" t="s">
        <v>155</v>
      </c>
      <c r="BM491" s="159" t="s">
        <v>809</v>
      </c>
    </row>
    <row r="492" spans="1:65" s="2" customFormat="1">
      <c r="A492" s="32"/>
      <c r="B492" s="33"/>
      <c r="C492" s="32"/>
      <c r="D492" s="161" t="s">
        <v>141</v>
      </c>
      <c r="E492" s="32"/>
      <c r="F492" s="162" t="s">
        <v>810</v>
      </c>
      <c r="G492" s="32"/>
      <c r="H492" s="32"/>
      <c r="I492" s="163"/>
      <c r="J492" s="163"/>
      <c r="K492" s="32"/>
      <c r="L492" s="32"/>
      <c r="M492" s="33"/>
      <c r="N492" s="164"/>
      <c r="O492" s="165"/>
      <c r="P492" s="58"/>
      <c r="Q492" s="58"/>
      <c r="R492" s="58"/>
      <c r="S492" s="58"/>
      <c r="T492" s="58"/>
      <c r="U492" s="58"/>
      <c r="V492" s="58"/>
      <c r="W492" s="58"/>
      <c r="X492" s="59"/>
      <c r="Y492" s="32"/>
      <c r="Z492" s="32"/>
      <c r="AA492" s="32"/>
      <c r="AB492" s="32"/>
      <c r="AC492" s="32"/>
      <c r="AD492" s="32"/>
      <c r="AE492" s="32"/>
      <c r="AT492" s="17" t="s">
        <v>141</v>
      </c>
      <c r="AU492" s="17" t="s">
        <v>88</v>
      </c>
    </row>
    <row r="493" spans="1:65" s="14" customFormat="1">
      <c r="B493" s="173"/>
      <c r="D493" s="161" t="s">
        <v>142</v>
      </c>
      <c r="E493" s="174" t="s">
        <v>1</v>
      </c>
      <c r="F493" s="175" t="s">
        <v>811</v>
      </c>
      <c r="H493" s="176">
        <v>116.3</v>
      </c>
      <c r="I493" s="177"/>
      <c r="J493" s="177"/>
      <c r="M493" s="173"/>
      <c r="N493" s="178"/>
      <c r="O493" s="179"/>
      <c r="P493" s="179"/>
      <c r="Q493" s="179"/>
      <c r="R493" s="179"/>
      <c r="S493" s="179"/>
      <c r="T493" s="179"/>
      <c r="U493" s="179"/>
      <c r="V493" s="179"/>
      <c r="W493" s="179"/>
      <c r="X493" s="180"/>
      <c r="AT493" s="174" t="s">
        <v>142</v>
      </c>
      <c r="AU493" s="174" t="s">
        <v>88</v>
      </c>
      <c r="AV493" s="14" t="s">
        <v>88</v>
      </c>
      <c r="AW493" s="14" t="s">
        <v>4</v>
      </c>
      <c r="AX493" s="14" t="s">
        <v>86</v>
      </c>
      <c r="AY493" s="174" t="s">
        <v>131</v>
      </c>
    </row>
    <row r="494" spans="1:65" s="2" customFormat="1" ht="24.2" customHeight="1">
      <c r="A494" s="32"/>
      <c r="B494" s="146"/>
      <c r="C494" s="147" t="s">
        <v>812</v>
      </c>
      <c r="D494" s="147" t="s">
        <v>134</v>
      </c>
      <c r="E494" s="148" t="s">
        <v>813</v>
      </c>
      <c r="F494" s="149" t="s">
        <v>814</v>
      </c>
      <c r="G494" s="150" t="s">
        <v>302</v>
      </c>
      <c r="H494" s="151">
        <v>109.5</v>
      </c>
      <c r="I494" s="152"/>
      <c r="J494" s="152"/>
      <c r="K494" s="153">
        <f>ROUND(P494*H494,2)</f>
        <v>0</v>
      </c>
      <c r="L494" s="149" t="s">
        <v>138</v>
      </c>
      <c r="M494" s="33"/>
      <c r="N494" s="154" t="s">
        <v>1</v>
      </c>
      <c r="O494" s="155" t="s">
        <v>41</v>
      </c>
      <c r="P494" s="156">
        <f>I494+J494</f>
        <v>0</v>
      </c>
      <c r="Q494" s="156">
        <f>ROUND(I494*H494,2)</f>
        <v>0</v>
      </c>
      <c r="R494" s="156">
        <f>ROUND(J494*H494,2)</f>
        <v>0</v>
      </c>
      <c r="S494" s="58"/>
      <c r="T494" s="157">
        <f>S494*H494</f>
        <v>0</v>
      </c>
      <c r="U494" s="157">
        <v>0.16850000000000001</v>
      </c>
      <c r="V494" s="157">
        <f>U494*H494</f>
        <v>18.450750000000003</v>
      </c>
      <c r="W494" s="157">
        <v>0</v>
      </c>
      <c r="X494" s="158">
        <f>W494*H494</f>
        <v>0</v>
      </c>
      <c r="Y494" s="32"/>
      <c r="Z494" s="32"/>
      <c r="AA494" s="32"/>
      <c r="AB494" s="32"/>
      <c r="AC494" s="32"/>
      <c r="AD494" s="32"/>
      <c r="AE494" s="32"/>
      <c r="AR494" s="159" t="s">
        <v>155</v>
      </c>
      <c r="AT494" s="159" t="s">
        <v>134</v>
      </c>
      <c r="AU494" s="159" t="s">
        <v>88</v>
      </c>
      <c r="AY494" s="17" t="s">
        <v>131</v>
      </c>
      <c r="BE494" s="160">
        <f>IF(O494="základní",K494,0)</f>
        <v>0</v>
      </c>
      <c r="BF494" s="160">
        <f>IF(O494="snížená",K494,0)</f>
        <v>0</v>
      </c>
      <c r="BG494" s="160">
        <f>IF(O494="zákl. přenesená",K494,0)</f>
        <v>0</v>
      </c>
      <c r="BH494" s="160">
        <f>IF(O494="sníž. přenesená",K494,0)</f>
        <v>0</v>
      </c>
      <c r="BI494" s="160">
        <f>IF(O494="nulová",K494,0)</f>
        <v>0</v>
      </c>
      <c r="BJ494" s="17" t="s">
        <v>86</v>
      </c>
      <c r="BK494" s="160">
        <f>ROUND(P494*H494,2)</f>
        <v>0</v>
      </c>
      <c r="BL494" s="17" t="s">
        <v>155</v>
      </c>
      <c r="BM494" s="159" t="s">
        <v>815</v>
      </c>
    </row>
    <row r="495" spans="1:65" s="2" customFormat="1" ht="19.5">
      <c r="A495" s="32"/>
      <c r="B495" s="33"/>
      <c r="C495" s="32"/>
      <c r="D495" s="161" t="s">
        <v>141</v>
      </c>
      <c r="E495" s="32"/>
      <c r="F495" s="162" t="s">
        <v>816</v>
      </c>
      <c r="G495" s="32"/>
      <c r="H495" s="32"/>
      <c r="I495" s="163"/>
      <c r="J495" s="163"/>
      <c r="K495" s="32"/>
      <c r="L495" s="32"/>
      <c r="M495" s="33"/>
      <c r="N495" s="164"/>
      <c r="O495" s="165"/>
      <c r="P495" s="58"/>
      <c r="Q495" s="58"/>
      <c r="R495" s="58"/>
      <c r="S495" s="58"/>
      <c r="T495" s="58"/>
      <c r="U495" s="58"/>
      <c r="V495" s="58"/>
      <c r="W495" s="58"/>
      <c r="X495" s="59"/>
      <c r="Y495" s="32"/>
      <c r="Z495" s="32"/>
      <c r="AA495" s="32"/>
      <c r="AB495" s="32"/>
      <c r="AC495" s="32"/>
      <c r="AD495" s="32"/>
      <c r="AE495" s="32"/>
      <c r="AT495" s="17" t="s">
        <v>141</v>
      </c>
      <c r="AU495" s="17" t="s">
        <v>88</v>
      </c>
    </row>
    <row r="496" spans="1:65" s="14" customFormat="1">
      <c r="B496" s="173"/>
      <c r="D496" s="161" t="s">
        <v>142</v>
      </c>
      <c r="E496" s="174" t="s">
        <v>1</v>
      </c>
      <c r="F496" s="175" t="s">
        <v>817</v>
      </c>
      <c r="H496" s="176">
        <v>109.5</v>
      </c>
      <c r="I496" s="177"/>
      <c r="J496" s="177"/>
      <c r="M496" s="173"/>
      <c r="N496" s="178"/>
      <c r="O496" s="179"/>
      <c r="P496" s="179"/>
      <c r="Q496" s="179"/>
      <c r="R496" s="179"/>
      <c r="S496" s="179"/>
      <c r="T496" s="179"/>
      <c r="U496" s="179"/>
      <c r="V496" s="179"/>
      <c r="W496" s="179"/>
      <c r="X496" s="180"/>
      <c r="AT496" s="174" t="s">
        <v>142</v>
      </c>
      <c r="AU496" s="174" t="s">
        <v>88</v>
      </c>
      <c r="AV496" s="14" t="s">
        <v>88</v>
      </c>
      <c r="AW496" s="14" t="s">
        <v>4</v>
      </c>
      <c r="AX496" s="14" t="s">
        <v>86</v>
      </c>
      <c r="AY496" s="174" t="s">
        <v>131</v>
      </c>
    </row>
    <row r="497" spans="1:65" s="2" customFormat="1" ht="24.2" customHeight="1">
      <c r="A497" s="32"/>
      <c r="B497" s="146"/>
      <c r="C497" s="192" t="s">
        <v>818</v>
      </c>
      <c r="D497" s="192" t="s">
        <v>391</v>
      </c>
      <c r="E497" s="193" t="s">
        <v>819</v>
      </c>
      <c r="F497" s="194" t="s">
        <v>820</v>
      </c>
      <c r="G497" s="195" t="s">
        <v>302</v>
      </c>
      <c r="H497" s="196">
        <v>109.5</v>
      </c>
      <c r="I497" s="197"/>
      <c r="J497" s="198"/>
      <c r="K497" s="199">
        <f>ROUND(P497*H497,2)</f>
        <v>0</v>
      </c>
      <c r="L497" s="194" t="s">
        <v>138</v>
      </c>
      <c r="M497" s="200"/>
      <c r="N497" s="201" t="s">
        <v>1</v>
      </c>
      <c r="O497" s="155" t="s">
        <v>41</v>
      </c>
      <c r="P497" s="156">
        <f>I497+J497</f>
        <v>0</v>
      </c>
      <c r="Q497" s="156">
        <f>ROUND(I497*H497,2)</f>
        <v>0</v>
      </c>
      <c r="R497" s="156">
        <f>ROUND(J497*H497,2)</f>
        <v>0</v>
      </c>
      <c r="S497" s="58"/>
      <c r="T497" s="157">
        <f>S497*H497</f>
        <v>0</v>
      </c>
      <c r="U497" s="157">
        <v>0.08</v>
      </c>
      <c r="V497" s="157">
        <f>U497*H497</f>
        <v>8.76</v>
      </c>
      <c r="W497" s="157">
        <v>0</v>
      </c>
      <c r="X497" s="158">
        <f>W497*H497</f>
        <v>0</v>
      </c>
      <c r="Y497" s="32"/>
      <c r="Z497" s="32"/>
      <c r="AA497" s="32"/>
      <c r="AB497" s="32"/>
      <c r="AC497" s="32"/>
      <c r="AD497" s="32"/>
      <c r="AE497" s="32"/>
      <c r="AR497" s="159" t="s">
        <v>180</v>
      </c>
      <c r="AT497" s="159" t="s">
        <v>391</v>
      </c>
      <c r="AU497" s="159" t="s">
        <v>88</v>
      </c>
      <c r="AY497" s="17" t="s">
        <v>131</v>
      </c>
      <c r="BE497" s="160">
        <f>IF(O497="základní",K497,0)</f>
        <v>0</v>
      </c>
      <c r="BF497" s="160">
        <f>IF(O497="snížená",K497,0)</f>
        <v>0</v>
      </c>
      <c r="BG497" s="160">
        <f>IF(O497="zákl. přenesená",K497,0)</f>
        <v>0</v>
      </c>
      <c r="BH497" s="160">
        <f>IF(O497="sníž. přenesená",K497,0)</f>
        <v>0</v>
      </c>
      <c r="BI497" s="160">
        <f>IF(O497="nulová",K497,0)</f>
        <v>0</v>
      </c>
      <c r="BJ497" s="17" t="s">
        <v>86</v>
      </c>
      <c r="BK497" s="160">
        <f>ROUND(P497*H497,2)</f>
        <v>0</v>
      </c>
      <c r="BL497" s="17" t="s">
        <v>155</v>
      </c>
      <c r="BM497" s="159" t="s">
        <v>821</v>
      </c>
    </row>
    <row r="498" spans="1:65" s="2" customFormat="1">
      <c r="A498" s="32"/>
      <c r="B498" s="33"/>
      <c r="C498" s="32"/>
      <c r="D498" s="161" t="s">
        <v>141</v>
      </c>
      <c r="E498" s="32"/>
      <c r="F498" s="162" t="s">
        <v>820</v>
      </c>
      <c r="G498" s="32"/>
      <c r="H498" s="32"/>
      <c r="I498" s="163"/>
      <c r="J498" s="163"/>
      <c r="K498" s="32"/>
      <c r="L498" s="32"/>
      <c r="M498" s="33"/>
      <c r="N498" s="164"/>
      <c r="O498" s="165"/>
      <c r="P498" s="58"/>
      <c r="Q498" s="58"/>
      <c r="R498" s="58"/>
      <c r="S498" s="58"/>
      <c r="T498" s="58"/>
      <c r="U498" s="58"/>
      <c r="V498" s="58"/>
      <c r="W498" s="58"/>
      <c r="X498" s="59"/>
      <c r="Y498" s="32"/>
      <c r="Z498" s="32"/>
      <c r="AA498" s="32"/>
      <c r="AB498" s="32"/>
      <c r="AC498" s="32"/>
      <c r="AD498" s="32"/>
      <c r="AE498" s="32"/>
      <c r="AT498" s="17" t="s">
        <v>141</v>
      </c>
      <c r="AU498" s="17" t="s">
        <v>88</v>
      </c>
    </row>
    <row r="499" spans="1:65" s="14" customFormat="1">
      <c r="B499" s="173"/>
      <c r="D499" s="161" t="s">
        <v>142</v>
      </c>
      <c r="E499" s="174" t="s">
        <v>1</v>
      </c>
      <c r="F499" s="175" t="s">
        <v>822</v>
      </c>
      <c r="H499" s="176">
        <v>109.5</v>
      </c>
      <c r="I499" s="177"/>
      <c r="J499" s="177"/>
      <c r="M499" s="173"/>
      <c r="N499" s="178"/>
      <c r="O499" s="179"/>
      <c r="P499" s="179"/>
      <c r="Q499" s="179"/>
      <c r="R499" s="179"/>
      <c r="S499" s="179"/>
      <c r="T499" s="179"/>
      <c r="U499" s="179"/>
      <c r="V499" s="179"/>
      <c r="W499" s="179"/>
      <c r="X499" s="180"/>
      <c r="AT499" s="174" t="s">
        <v>142</v>
      </c>
      <c r="AU499" s="174" t="s">
        <v>88</v>
      </c>
      <c r="AV499" s="14" t="s">
        <v>88</v>
      </c>
      <c r="AW499" s="14" t="s">
        <v>4</v>
      </c>
      <c r="AX499" s="14" t="s">
        <v>86</v>
      </c>
      <c r="AY499" s="174" t="s">
        <v>131</v>
      </c>
    </row>
    <row r="500" spans="1:65" s="2" customFormat="1" ht="24.2" customHeight="1">
      <c r="A500" s="32"/>
      <c r="B500" s="146"/>
      <c r="C500" s="147" t="s">
        <v>823</v>
      </c>
      <c r="D500" s="147" t="s">
        <v>134</v>
      </c>
      <c r="E500" s="148" t="s">
        <v>824</v>
      </c>
      <c r="F500" s="149" t="s">
        <v>825</v>
      </c>
      <c r="G500" s="150" t="s">
        <v>302</v>
      </c>
      <c r="H500" s="151">
        <v>10.1</v>
      </c>
      <c r="I500" s="152"/>
      <c r="J500" s="152"/>
      <c r="K500" s="153">
        <f>ROUND(P500*H500,2)</f>
        <v>0</v>
      </c>
      <c r="L500" s="149" t="s">
        <v>138</v>
      </c>
      <c r="M500" s="33"/>
      <c r="N500" s="154" t="s">
        <v>1</v>
      </c>
      <c r="O500" s="155" t="s">
        <v>41</v>
      </c>
      <c r="P500" s="156">
        <f>I500+J500</f>
        <v>0</v>
      </c>
      <c r="Q500" s="156">
        <f>ROUND(I500*H500,2)</f>
        <v>0</v>
      </c>
      <c r="R500" s="156">
        <f>ROUND(J500*H500,2)</f>
        <v>0</v>
      </c>
      <c r="S500" s="58"/>
      <c r="T500" s="157">
        <f>S500*H500</f>
        <v>0</v>
      </c>
      <c r="U500" s="157">
        <v>0.15256</v>
      </c>
      <c r="V500" s="157">
        <f>U500*H500</f>
        <v>1.540856</v>
      </c>
      <c r="W500" s="157">
        <v>0</v>
      </c>
      <c r="X500" s="158">
        <f>W500*H500</f>
        <v>0</v>
      </c>
      <c r="Y500" s="32"/>
      <c r="Z500" s="32"/>
      <c r="AA500" s="32"/>
      <c r="AB500" s="32"/>
      <c r="AC500" s="32"/>
      <c r="AD500" s="32"/>
      <c r="AE500" s="32"/>
      <c r="AR500" s="159" t="s">
        <v>155</v>
      </c>
      <c r="AT500" s="159" t="s">
        <v>134</v>
      </c>
      <c r="AU500" s="159" t="s">
        <v>88</v>
      </c>
      <c r="AY500" s="17" t="s">
        <v>131</v>
      </c>
      <c r="BE500" s="160">
        <f>IF(O500="základní",K500,0)</f>
        <v>0</v>
      </c>
      <c r="BF500" s="160">
        <f>IF(O500="snížená",K500,0)</f>
        <v>0</v>
      </c>
      <c r="BG500" s="160">
        <f>IF(O500="zákl. přenesená",K500,0)</f>
        <v>0</v>
      </c>
      <c r="BH500" s="160">
        <f>IF(O500="sníž. přenesená",K500,0)</f>
        <v>0</v>
      </c>
      <c r="BI500" s="160">
        <f>IF(O500="nulová",K500,0)</f>
        <v>0</v>
      </c>
      <c r="BJ500" s="17" t="s">
        <v>86</v>
      </c>
      <c r="BK500" s="160">
        <f>ROUND(P500*H500,2)</f>
        <v>0</v>
      </c>
      <c r="BL500" s="17" t="s">
        <v>155</v>
      </c>
      <c r="BM500" s="159" t="s">
        <v>826</v>
      </c>
    </row>
    <row r="501" spans="1:65" s="2" customFormat="1" ht="19.5">
      <c r="A501" s="32"/>
      <c r="B501" s="33"/>
      <c r="C501" s="32"/>
      <c r="D501" s="161" t="s">
        <v>141</v>
      </c>
      <c r="E501" s="32"/>
      <c r="F501" s="162" t="s">
        <v>827</v>
      </c>
      <c r="G501" s="32"/>
      <c r="H501" s="32"/>
      <c r="I501" s="163"/>
      <c r="J501" s="163"/>
      <c r="K501" s="32"/>
      <c r="L501" s="32"/>
      <c r="M501" s="33"/>
      <c r="N501" s="164"/>
      <c r="O501" s="165"/>
      <c r="P501" s="58"/>
      <c r="Q501" s="58"/>
      <c r="R501" s="58"/>
      <c r="S501" s="58"/>
      <c r="T501" s="58"/>
      <c r="U501" s="58"/>
      <c r="V501" s="58"/>
      <c r="W501" s="58"/>
      <c r="X501" s="59"/>
      <c r="Y501" s="32"/>
      <c r="Z501" s="32"/>
      <c r="AA501" s="32"/>
      <c r="AB501" s="32"/>
      <c r="AC501" s="32"/>
      <c r="AD501" s="32"/>
      <c r="AE501" s="32"/>
      <c r="AT501" s="17" t="s">
        <v>141</v>
      </c>
      <c r="AU501" s="17" t="s">
        <v>88</v>
      </c>
    </row>
    <row r="502" spans="1:65" s="14" customFormat="1">
      <c r="B502" s="173"/>
      <c r="D502" s="161" t="s">
        <v>142</v>
      </c>
      <c r="E502" s="174" t="s">
        <v>1</v>
      </c>
      <c r="F502" s="175" t="s">
        <v>828</v>
      </c>
      <c r="H502" s="176">
        <v>10.1</v>
      </c>
      <c r="I502" s="177"/>
      <c r="J502" s="177"/>
      <c r="M502" s="173"/>
      <c r="N502" s="178"/>
      <c r="O502" s="179"/>
      <c r="P502" s="179"/>
      <c r="Q502" s="179"/>
      <c r="R502" s="179"/>
      <c r="S502" s="179"/>
      <c r="T502" s="179"/>
      <c r="U502" s="179"/>
      <c r="V502" s="179"/>
      <c r="W502" s="179"/>
      <c r="X502" s="180"/>
      <c r="AT502" s="174" t="s">
        <v>142</v>
      </c>
      <c r="AU502" s="174" t="s">
        <v>88</v>
      </c>
      <c r="AV502" s="14" t="s">
        <v>88</v>
      </c>
      <c r="AW502" s="14" t="s">
        <v>4</v>
      </c>
      <c r="AX502" s="14" t="s">
        <v>86</v>
      </c>
      <c r="AY502" s="174" t="s">
        <v>131</v>
      </c>
    </row>
    <row r="503" spans="1:65" s="13" customFormat="1">
      <c r="B503" s="166"/>
      <c r="D503" s="161" t="s">
        <v>142</v>
      </c>
      <c r="E503" s="167" t="s">
        <v>1</v>
      </c>
      <c r="F503" s="168" t="s">
        <v>829</v>
      </c>
      <c r="H503" s="167" t="s">
        <v>1</v>
      </c>
      <c r="I503" s="169"/>
      <c r="J503" s="169"/>
      <c r="M503" s="166"/>
      <c r="N503" s="170"/>
      <c r="O503" s="171"/>
      <c r="P503" s="171"/>
      <c r="Q503" s="171"/>
      <c r="R503" s="171"/>
      <c r="S503" s="171"/>
      <c r="T503" s="171"/>
      <c r="U503" s="171"/>
      <c r="V503" s="171"/>
      <c r="W503" s="171"/>
      <c r="X503" s="172"/>
      <c r="AT503" s="167" t="s">
        <v>142</v>
      </c>
      <c r="AU503" s="167" t="s">
        <v>88</v>
      </c>
      <c r="AV503" s="13" t="s">
        <v>86</v>
      </c>
      <c r="AW503" s="13" t="s">
        <v>4</v>
      </c>
      <c r="AX503" s="13" t="s">
        <v>78</v>
      </c>
      <c r="AY503" s="167" t="s">
        <v>131</v>
      </c>
    </row>
    <row r="504" spans="1:65" s="2" customFormat="1" ht="24.2" customHeight="1">
      <c r="A504" s="32"/>
      <c r="B504" s="146"/>
      <c r="C504" s="147" t="s">
        <v>830</v>
      </c>
      <c r="D504" s="147" t="s">
        <v>134</v>
      </c>
      <c r="E504" s="148" t="s">
        <v>831</v>
      </c>
      <c r="F504" s="149" t="s">
        <v>832</v>
      </c>
      <c r="G504" s="150" t="s">
        <v>302</v>
      </c>
      <c r="H504" s="151">
        <v>253.1</v>
      </c>
      <c r="I504" s="152"/>
      <c r="J504" s="152"/>
      <c r="K504" s="153">
        <f>ROUND(P504*H504,2)</f>
        <v>0</v>
      </c>
      <c r="L504" s="149" t="s">
        <v>138</v>
      </c>
      <c r="M504" s="33"/>
      <c r="N504" s="154" t="s">
        <v>1</v>
      </c>
      <c r="O504" s="155" t="s">
        <v>41</v>
      </c>
      <c r="P504" s="156">
        <f>I504+J504</f>
        <v>0</v>
      </c>
      <c r="Q504" s="156">
        <f>ROUND(I504*H504,2)</f>
        <v>0</v>
      </c>
      <c r="R504" s="156">
        <f>ROUND(J504*H504,2)</f>
        <v>0</v>
      </c>
      <c r="S504" s="58"/>
      <c r="T504" s="157">
        <f>S504*H504</f>
        <v>0</v>
      </c>
      <c r="U504" s="157">
        <v>0.14041999999999999</v>
      </c>
      <c r="V504" s="157">
        <f>U504*H504</f>
        <v>35.540301999999997</v>
      </c>
      <c r="W504" s="157">
        <v>0</v>
      </c>
      <c r="X504" s="158">
        <f>W504*H504</f>
        <v>0</v>
      </c>
      <c r="Y504" s="32"/>
      <c r="Z504" s="32"/>
      <c r="AA504" s="32"/>
      <c r="AB504" s="32"/>
      <c r="AC504" s="32"/>
      <c r="AD504" s="32"/>
      <c r="AE504" s="32"/>
      <c r="AR504" s="159" t="s">
        <v>155</v>
      </c>
      <c r="AT504" s="159" t="s">
        <v>134</v>
      </c>
      <c r="AU504" s="159" t="s">
        <v>88</v>
      </c>
      <c r="AY504" s="17" t="s">
        <v>131</v>
      </c>
      <c r="BE504" s="160">
        <f>IF(O504="základní",K504,0)</f>
        <v>0</v>
      </c>
      <c r="BF504" s="160">
        <f>IF(O504="snížená",K504,0)</f>
        <v>0</v>
      </c>
      <c r="BG504" s="160">
        <f>IF(O504="zákl. přenesená",K504,0)</f>
        <v>0</v>
      </c>
      <c r="BH504" s="160">
        <f>IF(O504="sníž. přenesená",K504,0)</f>
        <v>0</v>
      </c>
      <c r="BI504" s="160">
        <f>IF(O504="nulová",K504,0)</f>
        <v>0</v>
      </c>
      <c r="BJ504" s="17" t="s">
        <v>86</v>
      </c>
      <c r="BK504" s="160">
        <f>ROUND(P504*H504,2)</f>
        <v>0</v>
      </c>
      <c r="BL504" s="17" t="s">
        <v>155</v>
      </c>
      <c r="BM504" s="159" t="s">
        <v>833</v>
      </c>
    </row>
    <row r="505" spans="1:65" s="2" customFormat="1" ht="19.5">
      <c r="A505" s="32"/>
      <c r="B505" s="33"/>
      <c r="C505" s="32"/>
      <c r="D505" s="161" t="s">
        <v>141</v>
      </c>
      <c r="E505" s="32"/>
      <c r="F505" s="162" t="s">
        <v>834</v>
      </c>
      <c r="G505" s="32"/>
      <c r="H505" s="32"/>
      <c r="I505" s="163"/>
      <c r="J505" s="163"/>
      <c r="K505" s="32"/>
      <c r="L505" s="32"/>
      <c r="M505" s="33"/>
      <c r="N505" s="164"/>
      <c r="O505" s="165"/>
      <c r="P505" s="58"/>
      <c r="Q505" s="58"/>
      <c r="R505" s="58"/>
      <c r="S505" s="58"/>
      <c r="T505" s="58"/>
      <c r="U505" s="58"/>
      <c r="V505" s="58"/>
      <c r="W505" s="58"/>
      <c r="X505" s="59"/>
      <c r="Y505" s="32"/>
      <c r="Z505" s="32"/>
      <c r="AA505" s="32"/>
      <c r="AB505" s="32"/>
      <c r="AC505" s="32"/>
      <c r="AD505" s="32"/>
      <c r="AE505" s="32"/>
      <c r="AT505" s="17" t="s">
        <v>141</v>
      </c>
      <c r="AU505" s="17" t="s">
        <v>88</v>
      </c>
    </row>
    <row r="506" spans="1:65" s="14" customFormat="1">
      <c r="B506" s="173"/>
      <c r="D506" s="161" t="s">
        <v>142</v>
      </c>
      <c r="E506" s="174" t="s">
        <v>1</v>
      </c>
      <c r="F506" s="175" t="s">
        <v>835</v>
      </c>
      <c r="H506" s="176">
        <v>124</v>
      </c>
      <c r="I506" s="177"/>
      <c r="J506" s="177"/>
      <c r="M506" s="173"/>
      <c r="N506" s="178"/>
      <c r="O506" s="179"/>
      <c r="P506" s="179"/>
      <c r="Q506" s="179"/>
      <c r="R506" s="179"/>
      <c r="S506" s="179"/>
      <c r="T506" s="179"/>
      <c r="U506" s="179"/>
      <c r="V506" s="179"/>
      <c r="W506" s="179"/>
      <c r="X506" s="180"/>
      <c r="AT506" s="174" t="s">
        <v>142</v>
      </c>
      <c r="AU506" s="174" t="s">
        <v>88</v>
      </c>
      <c r="AV506" s="14" t="s">
        <v>88</v>
      </c>
      <c r="AW506" s="14" t="s">
        <v>4</v>
      </c>
      <c r="AX506" s="14" t="s">
        <v>78</v>
      </c>
      <c r="AY506" s="174" t="s">
        <v>131</v>
      </c>
    </row>
    <row r="507" spans="1:65" s="14" customFormat="1">
      <c r="B507" s="173"/>
      <c r="D507" s="161" t="s">
        <v>142</v>
      </c>
      <c r="E507" s="174" t="s">
        <v>1</v>
      </c>
      <c r="F507" s="175" t="s">
        <v>836</v>
      </c>
      <c r="H507" s="176">
        <v>129.1</v>
      </c>
      <c r="I507" s="177"/>
      <c r="J507" s="177"/>
      <c r="M507" s="173"/>
      <c r="N507" s="178"/>
      <c r="O507" s="179"/>
      <c r="P507" s="179"/>
      <c r="Q507" s="179"/>
      <c r="R507" s="179"/>
      <c r="S507" s="179"/>
      <c r="T507" s="179"/>
      <c r="U507" s="179"/>
      <c r="V507" s="179"/>
      <c r="W507" s="179"/>
      <c r="X507" s="180"/>
      <c r="AT507" s="174" t="s">
        <v>142</v>
      </c>
      <c r="AU507" s="174" t="s">
        <v>88</v>
      </c>
      <c r="AV507" s="14" t="s">
        <v>88</v>
      </c>
      <c r="AW507" s="14" t="s">
        <v>4</v>
      </c>
      <c r="AX507" s="14" t="s">
        <v>78</v>
      </c>
      <c r="AY507" s="174" t="s">
        <v>131</v>
      </c>
    </row>
    <row r="508" spans="1:65" s="15" customFormat="1">
      <c r="B508" s="184"/>
      <c r="D508" s="161" t="s">
        <v>142</v>
      </c>
      <c r="E508" s="185" t="s">
        <v>1</v>
      </c>
      <c r="F508" s="186" t="s">
        <v>260</v>
      </c>
      <c r="H508" s="187">
        <v>253.1</v>
      </c>
      <c r="I508" s="188"/>
      <c r="J508" s="188"/>
      <c r="M508" s="184"/>
      <c r="N508" s="189"/>
      <c r="O508" s="190"/>
      <c r="P508" s="190"/>
      <c r="Q508" s="190"/>
      <c r="R508" s="190"/>
      <c r="S508" s="190"/>
      <c r="T508" s="190"/>
      <c r="U508" s="190"/>
      <c r="V508" s="190"/>
      <c r="W508" s="190"/>
      <c r="X508" s="191"/>
      <c r="AT508" s="185" t="s">
        <v>142</v>
      </c>
      <c r="AU508" s="185" t="s">
        <v>88</v>
      </c>
      <c r="AV508" s="15" t="s">
        <v>155</v>
      </c>
      <c r="AW508" s="15" t="s">
        <v>4</v>
      </c>
      <c r="AX508" s="15" t="s">
        <v>86</v>
      </c>
      <c r="AY508" s="185" t="s">
        <v>131</v>
      </c>
    </row>
    <row r="509" spans="1:65" s="2" customFormat="1" ht="24.2" customHeight="1">
      <c r="A509" s="32"/>
      <c r="B509" s="146"/>
      <c r="C509" s="192" t="s">
        <v>837</v>
      </c>
      <c r="D509" s="192" t="s">
        <v>391</v>
      </c>
      <c r="E509" s="193" t="s">
        <v>838</v>
      </c>
      <c r="F509" s="194" t="s">
        <v>839</v>
      </c>
      <c r="G509" s="195" t="s">
        <v>302</v>
      </c>
      <c r="H509" s="196">
        <v>124</v>
      </c>
      <c r="I509" s="197"/>
      <c r="J509" s="198"/>
      <c r="K509" s="199">
        <f>ROUND(P509*H509,2)</f>
        <v>0</v>
      </c>
      <c r="L509" s="194" t="s">
        <v>138</v>
      </c>
      <c r="M509" s="200"/>
      <c r="N509" s="201" t="s">
        <v>1</v>
      </c>
      <c r="O509" s="155" t="s">
        <v>41</v>
      </c>
      <c r="P509" s="156">
        <f>I509+J509</f>
        <v>0</v>
      </c>
      <c r="Q509" s="156">
        <f>ROUND(I509*H509,2)</f>
        <v>0</v>
      </c>
      <c r="R509" s="156">
        <f>ROUND(J509*H509,2)</f>
        <v>0</v>
      </c>
      <c r="S509" s="58"/>
      <c r="T509" s="157">
        <f>S509*H509</f>
        <v>0</v>
      </c>
      <c r="U509" s="157">
        <v>5.6120000000000003E-2</v>
      </c>
      <c r="V509" s="157">
        <f>U509*H509</f>
        <v>6.9588800000000006</v>
      </c>
      <c r="W509" s="157">
        <v>0</v>
      </c>
      <c r="X509" s="158">
        <f>W509*H509</f>
        <v>0</v>
      </c>
      <c r="Y509" s="32"/>
      <c r="Z509" s="32"/>
      <c r="AA509" s="32"/>
      <c r="AB509" s="32"/>
      <c r="AC509" s="32"/>
      <c r="AD509" s="32"/>
      <c r="AE509" s="32"/>
      <c r="AR509" s="159" t="s">
        <v>180</v>
      </c>
      <c r="AT509" s="159" t="s">
        <v>391</v>
      </c>
      <c r="AU509" s="159" t="s">
        <v>88</v>
      </c>
      <c r="AY509" s="17" t="s">
        <v>131</v>
      </c>
      <c r="BE509" s="160">
        <f>IF(O509="základní",K509,0)</f>
        <v>0</v>
      </c>
      <c r="BF509" s="160">
        <f>IF(O509="snížená",K509,0)</f>
        <v>0</v>
      </c>
      <c r="BG509" s="160">
        <f>IF(O509="zákl. přenesená",K509,0)</f>
        <v>0</v>
      </c>
      <c r="BH509" s="160">
        <f>IF(O509="sníž. přenesená",K509,0)</f>
        <v>0</v>
      </c>
      <c r="BI509" s="160">
        <f>IF(O509="nulová",K509,0)</f>
        <v>0</v>
      </c>
      <c r="BJ509" s="17" t="s">
        <v>86</v>
      </c>
      <c r="BK509" s="160">
        <f>ROUND(P509*H509,2)</f>
        <v>0</v>
      </c>
      <c r="BL509" s="17" t="s">
        <v>155</v>
      </c>
      <c r="BM509" s="159" t="s">
        <v>840</v>
      </c>
    </row>
    <row r="510" spans="1:65" s="2" customFormat="1">
      <c r="A510" s="32"/>
      <c r="B510" s="33"/>
      <c r="C510" s="32"/>
      <c r="D510" s="161" t="s">
        <v>141</v>
      </c>
      <c r="E510" s="32"/>
      <c r="F510" s="162" t="s">
        <v>839</v>
      </c>
      <c r="G510" s="32"/>
      <c r="H510" s="32"/>
      <c r="I510" s="163"/>
      <c r="J510" s="163"/>
      <c r="K510" s="32"/>
      <c r="L510" s="32"/>
      <c r="M510" s="33"/>
      <c r="N510" s="164"/>
      <c r="O510" s="165"/>
      <c r="P510" s="58"/>
      <c r="Q510" s="58"/>
      <c r="R510" s="58"/>
      <c r="S510" s="58"/>
      <c r="T510" s="58"/>
      <c r="U510" s="58"/>
      <c r="V510" s="58"/>
      <c r="W510" s="58"/>
      <c r="X510" s="59"/>
      <c r="Y510" s="32"/>
      <c r="Z510" s="32"/>
      <c r="AA510" s="32"/>
      <c r="AB510" s="32"/>
      <c r="AC510" s="32"/>
      <c r="AD510" s="32"/>
      <c r="AE510" s="32"/>
      <c r="AT510" s="17" t="s">
        <v>141</v>
      </c>
      <c r="AU510" s="17" t="s">
        <v>88</v>
      </c>
    </row>
    <row r="511" spans="1:65" s="14" customFormat="1">
      <c r="B511" s="173"/>
      <c r="D511" s="161" t="s">
        <v>142</v>
      </c>
      <c r="E511" s="174" t="s">
        <v>1</v>
      </c>
      <c r="F511" s="175" t="s">
        <v>841</v>
      </c>
      <c r="H511" s="176">
        <v>124</v>
      </c>
      <c r="I511" s="177"/>
      <c r="J511" s="177"/>
      <c r="M511" s="173"/>
      <c r="N511" s="178"/>
      <c r="O511" s="179"/>
      <c r="P511" s="179"/>
      <c r="Q511" s="179"/>
      <c r="R511" s="179"/>
      <c r="S511" s="179"/>
      <c r="T511" s="179"/>
      <c r="U511" s="179"/>
      <c r="V511" s="179"/>
      <c r="W511" s="179"/>
      <c r="X511" s="180"/>
      <c r="AT511" s="174" t="s">
        <v>142</v>
      </c>
      <c r="AU511" s="174" t="s">
        <v>88</v>
      </c>
      <c r="AV511" s="14" t="s">
        <v>88</v>
      </c>
      <c r="AW511" s="14" t="s">
        <v>4</v>
      </c>
      <c r="AX511" s="14" t="s">
        <v>86</v>
      </c>
      <c r="AY511" s="174" t="s">
        <v>131</v>
      </c>
    </row>
    <row r="512" spans="1:65" s="2" customFormat="1" ht="24.2" customHeight="1">
      <c r="A512" s="32"/>
      <c r="B512" s="146"/>
      <c r="C512" s="192" t="s">
        <v>842</v>
      </c>
      <c r="D512" s="192" t="s">
        <v>391</v>
      </c>
      <c r="E512" s="193" t="s">
        <v>843</v>
      </c>
      <c r="F512" s="194" t="s">
        <v>844</v>
      </c>
      <c r="G512" s="195" t="s">
        <v>302</v>
      </c>
      <c r="H512" s="196">
        <v>129.1</v>
      </c>
      <c r="I512" s="197"/>
      <c r="J512" s="198"/>
      <c r="K512" s="199">
        <f>ROUND(P512*H512,2)</f>
        <v>0</v>
      </c>
      <c r="L512" s="194" t="s">
        <v>138</v>
      </c>
      <c r="M512" s="200"/>
      <c r="N512" s="201" t="s">
        <v>1</v>
      </c>
      <c r="O512" s="155" t="s">
        <v>41</v>
      </c>
      <c r="P512" s="156">
        <f>I512+J512</f>
        <v>0</v>
      </c>
      <c r="Q512" s="156">
        <f>ROUND(I512*H512,2)</f>
        <v>0</v>
      </c>
      <c r="R512" s="156">
        <f>ROUND(J512*H512,2)</f>
        <v>0</v>
      </c>
      <c r="S512" s="58"/>
      <c r="T512" s="157">
        <f>S512*H512</f>
        <v>0</v>
      </c>
      <c r="U512" s="157">
        <v>4.4999999999999998E-2</v>
      </c>
      <c r="V512" s="157">
        <f>U512*H512</f>
        <v>5.8094999999999999</v>
      </c>
      <c r="W512" s="157">
        <v>0</v>
      </c>
      <c r="X512" s="158">
        <f>W512*H512</f>
        <v>0</v>
      </c>
      <c r="Y512" s="32"/>
      <c r="Z512" s="32"/>
      <c r="AA512" s="32"/>
      <c r="AB512" s="32"/>
      <c r="AC512" s="32"/>
      <c r="AD512" s="32"/>
      <c r="AE512" s="32"/>
      <c r="AR512" s="159" t="s">
        <v>180</v>
      </c>
      <c r="AT512" s="159" t="s">
        <v>391</v>
      </c>
      <c r="AU512" s="159" t="s">
        <v>88</v>
      </c>
      <c r="AY512" s="17" t="s">
        <v>131</v>
      </c>
      <c r="BE512" s="160">
        <f>IF(O512="základní",K512,0)</f>
        <v>0</v>
      </c>
      <c r="BF512" s="160">
        <f>IF(O512="snížená",K512,0)</f>
        <v>0</v>
      </c>
      <c r="BG512" s="160">
        <f>IF(O512="zákl. přenesená",K512,0)</f>
        <v>0</v>
      </c>
      <c r="BH512" s="160">
        <f>IF(O512="sníž. přenesená",K512,0)</f>
        <v>0</v>
      </c>
      <c r="BI512" s="160">
        <f>IF(O512="nulová",K512,0)</f>
        <v>0</v>
      </c>
      <c r="BJ512" s="17" t="s">
        <v>86</v>
      </c>
      <c r="BK512" s="160">
        <f>ROUND(P512*H512,2)</f>
        <v>0</v>
      </c>
      <c r="BL512" s="17" t="s">
        <v>155</v>
      </c>
      <c r="BM512" s="159" t="s">
        <v>845</v>
      </c>
    </row>
    <row r="513" spans="1:65" s="2" customFormat="1">
      <c r="A513" s="32"/>
      <c r="B513" s="33"/>
      <c r="C513" s="32"/>
      <c r="D513" s="161" t="s">
        <v>141</v>
      </c>
      <c r="E513" s="32"/>
      <c r="F513" s="162" t="s">
        <v>844</v>
      </c>
      <c r="G513" s="32"/>
      <c r="H513" s="32"/>
      <c r="I513" s="163"/>
      <c r="J513" s="163"/>
      <c r="K513" s="32"/>
      <c r="L513" s="32"/>
      <c r="M513" s="33"/>
      <c r="N513" s="164"/>
      <c r="O513" s="165"/>
      <c r="P513" s="58"/>
      <c r="Q513" s="58"/>
      <c r="R513" s="58"/>
      <c r="S513" s="58"/>
      <c r="T513" s="58"/>
      <c r="U513" s="58"/>
      <c r="V513" s="58"/>
      <c r="W513" s="58"/>
      <c r="X513" s="59"/>
      <c r="Y513" s="32"/>
      <c r="Z513" s="32"/>
      <c r="AA513" s="32"/>
      <c r="AB513" s="32"/>
      <c r="AC513" s="32"/>
      <c r="AD513" s="32"/>
      <c r="AE513" s="32"/>
      <c r="AT513" s="17" t="s">
        <v>141</v>
      </c>
      <c r="AU513" s="17" t="s">
        <v>88</v>
      </c>
    </row>
    <row r="514" spans="1:65" s="14" customFormat="1">
      <c r="B514" s="173"/>
      <c r="D514" s="161" t="s">
        <v>142</v>
      </c>
      <c r="E514" s="174" t="s">
        <v>1</v>
      </c>
      <c r="F514" s="175" t="s">
        <v>846</v>
      </c>
      <c r="H514" s="176">
        <v>129.1</v>
      </c>
      <c r="I514" s="177"/>
      <c r="J514" s="177"/>
      <c r="M514" s="173"/>
      <c r="N514" s="178"/>
      <c r="O514" s="179"/>
      <c r="P514" s="179"/>
      <c r="Q514" s="179"/>
      <c r="R514" s="179"/>
      <c r="S514" s="179"/>
      <c r="T514" s="179"/>
      <c r="U514" s="179"/>
      <c r="V514" s="179"/>
      <c r="W514" s="179"/>
      <c r="X514" s="180"/>
      <c r="AT514" s="174" t="s">
        <v>142</v>
      </c>
      <c r="AU514" s="174" t="s">
        <v>88</v>
      </c>
      <c r="AV514" s="14" t="s">
        <v>88</v>
      </c>
      <c r="AW514" s="14" t="s">
        <v>4</v>
      </c>
      <c r="AX514" s="14" t="s">
        <v>86</v>
      </c>
      <c r="AY514" s="174" t="s">
        <v>131</v>
      </c>
    </row>
    <row r="515" spans="1:65" s="2" customFormat="1" ht="24.2" customHeight="1">
      <c r="A515" s="32"/>
      <c r="B515" s="146"/>
      <c r="C515" s="147" t="s">
        <v>847</v>
      </c>
      <c r="D515" s="147" t="s">
        <v>134</v>
      </c>
      <c r="E515" s="148" t="s">
        <v>848</v>
      </c>
      <c r="F515" s="149" t="s">
        <v>849</v>
      </c>
      <c r="G515" s="150" t="s">
        <v>302</v>
      </c>
      <c r="H515" s="151">
        <v>159.69999999999999</v>
      </c>
      <c r="I515" s="152"/>
      <c r="J515" s="152"/>
      <c r="K515" s="153">
        <f>ROUND(P515*H515,2)</f>
        <v>0</v>
      </c>
      <c r="L515" s="149" t="s">
        <v>138</v>
      </c>
      <c r="M515" s="33"/>
      <c r="N515" s="154" t="s">
        <v>1</v>
      </c>
      <c r="O515" s="155" t="s">
        <v>41</v>
      </c>
      <c r="P515" s="156">
        <f>I515+J515</f>
        <v>0</v>
      </c>
      <c r="Q515" s="156">
        <f>ROUND(I515*H515,2)</f>
        <v>0</v>
      </c>
      <c r="R515" s="156">
        <f>ROUND(J515*H515,2)</f>
        <v>0</v>
      </c>
      <c r="S515" s="58"/>
      <c r="T515" s="157">
        <f>S515*H515</f>
        <v>0</v>
      </c>
      <c r="U515" s="157">
        <v>0</v>
      </c>
      <c r="V515" s="157">
        <f>U515*H515</f>
        <v>0</v>
      </c>
      <c r="W515" s="157">
        <v>0</v>
      </c>
      <c r="X515" s="158">
        <f>W515*H515</f>
        <v>0</v>
      </c>
      <c r="Y515" s="32"/>
      <c r="Z515" s="32"/>
      <c r="AA515" s="32"/>
      <c r="AB515" s="32"/>
      <c r="AC515" s="32"/>
      <c r="AD515" s="32"/>
      <c r="AE515" s="32"/>
      <c r="AR515" s="159" t="s">
        <v>155</v>
      </c>
      <c r="AT515" s="159" t="s">
        <v>134</v>
      </c>
      <c r="AU515" s="159" t="s">
        <v>88</v>
      </c>
      <c r="AY515" s="17" t="s">
        <v>131</v>
      </c>
      <c r="BE515" s="160">
        <f>IF(O515="základní",K515,0)</f>
        <v>0</v>
      </c>
      <c r="BF515" s="160">
        <f>IF(O515="snížená",K515,0)</f>
        <v>0</v>
      </c>
      <c r="BG515" s="160">
        <f>IF(O515="zákl. přenesená",K515,0)</f>
        <v>0</v>
      </c>
      <c r="BH515" s="160">
        <f>IF(O515="sníž. přenesená",K515,0)</f>
        <v>0</v>
      </c>
      <c r="BI515" s="160">
        <f>IF(O515="nulová",K515,0)</f>
        <v>0</v>
      </c>
      <c r="BJ515" s="17" t="s">
        <v>86</v>
      </c>
      <c r="BK515" s="160">
        <f>ROUND(P515*H515,2)</f>
        <v>0</v>
      </c>
      <c r="BL515" s="17" t="s">
        <v>155</v>
      </c>
      <c r="BM515" s="159" t="s">
        <v>850</v>
      </c>
    </row>
    <row r="516" spans="1:65" s="2" customFormat="1">
      <c r="A516" s="32"/>
      <c r="B516" s="33"/>
      <c r="C516" s="32"/>
      <c r="D516" s="161" t="s">
        <v>141</v>
      </c>
      <c r="E516" s="32"/>
      <c r="F516" s="162" t="s">
        <v>851</v>
      </c>
      <c r="G516" s="32"/>
      <c r="H516" s="32"/>
      <c r="I516" s="163"/>
      <c r="J516" s="163"/>
      <c r="K516" s="32"/>
      <c r="L516" s="32"/>
      <c r="M516" s="33"/>
      <c r="N516" s="164"/>
      <c r="O516" s="165"/>
      <c r="P516" s="58"/>
      <c r="Q516" s="58"/>
      <c r="R516" s="58"/>
      <c r="S516" s="58"/>
      <c r="T516" s="58"/>
      <c r="U516" s="58"/>
      <c r="V516" s="58"/>
      <c r="W516" s="58"/>
      <c r="X516" s="59"/>
      <c r="Y516" s="32"/>
      <c r="Z516" s="32"/>
      <c r="AA516" s="32"/>
      <c r="AB516" s="32"/>
      <c r="AC516" s="32"/>
      <c r="AD516" s="32"/>
      <c r="AE516" s="32"/>
      <c r="AT516" s="17" t="s">
        <v>141</v>
      </c>
      <c r="AU516" s="17" t="s">
        <v>88</v>
      </c>
    </row>
    <row r="517" spans="1:65" s="14" customFormat="1">
      <c r="B517" s="173"/>
      <c r="D517" s="161" t="s">
        <v>142</v>
      </c>
      <c r="E517" s="174" t="s">
        <v>1</v>
      </c>
      <c r="F517" s="175" t="s">
        <v>852</v>
      </c>
      <c r="H517" s="176">
        <v>159.69999999999999</v>
      </c>
      <c r="I517" s="177"/>
      <c r="J517" s="177"/>
      <c r="M517" s="173"/>
      <c r="N517" s="178"/>
      <c r="O517" s="179"/>
      <c r="P517" s="179"/>
      <c r="Q517" s="179"/>
      <c r="R517" s="179"/>
      <c r="S517" s="179"/>
      <c r="T517" s="179"/>
      <c r="U517" s="179"/>
      <c r="V517" s="179"/>
      <c r="W517" s="179"/>
      <c r="X517" s="180"/>
      <c r="AT517" s="174" t="s">
        <v>142</v>
      </c>
      <c r="AU517" s="174" t="s">
        <v>88</v>
      </c>
      <c r="AV517" s="14" t="s">
        <v>88</v>
      </c>
      <c r="AW517" s="14" t="s">
        <v>4</v>
      </c>
      <c r="AX517" s="14" t="s">
        <v>86</v>
      </c>
      <c r="AY517" s="174" t="s">
        <v>131</v>
      </c>
    </row>
    <row r="518" spans="1:65" s="2" customFormat="1" ht="24.2" customHeight="1">
      <c r="A518" s="32"/>
      <c r="B518" s="146"/>
      <c r="C518" s="147" t="s">
        <v>853</v>
      </c>
      <c r="D518" s="147" t="s">
        <v>134</v>
      </c>
      <c r="E518" s="148" t="s">
        <v>854</v>
      </c>
      <c r="F518" s="149" t="s">
        <v>855</v>
      </c>
      <c r="G518" s="150" t="s">
        <v>302</v>
      </c>
      <c r="H518" s="151">
        <v>159.69999999999999</v>
      </c>
      <c r="I518" s="152"/>
      <c r="J518" s="152"/>
      <c r="K518" s="153">
        <f>ROUND(P518*H518,2)</f>
        <v>0</v>
      </c>
      <c r="L518" s="149" t="s">
        <v>138</v>
      </c>
      <c r="M518" s="33"/>
      <c r="N518" s="154" t="s">
        <v>1</v>
      </c>
      <c r="O518" s="155" t="s">
        <v>41</v>
      </c>
      <c r="P518" s="156">
        <f>I518+J518</f>
        <v>0</v>
      </c>
      <c r="Q518" s="156">
        <f>ROUND(I518*H518,2)</f>
        <v>0</v>
      </c>
      <c r="R518" s="156">
        <f>ROUND(J518*H518,2)</f>
        <v>0</v>
      </c>
      <c r="S518" s="58"/>
      <c r="T518" s="157">
        <f>S518*H518</f>
        <v>0</v>
      </c>
      <c r="U518" s="157">
        <v>2.7999999999999998E-4</v>
      </c>
      <c r="V518" s="157">
        <f>U518*H518</f>
        <v>4.4715999999999992E-2</v>
      </c>
      <c r="W518" s="157">
        <v>0</v>
      </c>
      <c r="X518" s="158">
        <f>W518*H518</f>
        <v>0</v>
      </c>
      <c r="Y518" s="32"/>
      <c r="Z518" s="32"/>
      <c r="AA518" s="32"/>
      <c r="AB518" s="32"/>
      <c r="AC518" s="32"/>
      <c r="AD518" s="32"/>
      <c r="AE518" s="32"/>
      <c r="AR518" s="159" t="s">
        <v>155</v>
      </c>
      <c r="AT518" s="159" t="s">
        <v>134</v>
      </c>
      <c r="AU518" s="159" t="s">
        <v>88</v>
      </c>
      <c r="AY518" s="17" t="s">
        <v>131</v>
      </c>
      <c r="BE518" s="160">
        <f>IF(O518="základní",K518,0)</f>
        <v>0</v>
      </c>
      <c r="BF518" s="160">
        <f>IF(O518="snížená",K518,0)</f>
        <v>0</v>
      </c>
      <c r="BG518" s="160">
        <f>IF(O518="zákl. přenesená",K518,0)</f>
        <v>0</v>
      </c>
      <c r="BH518" s="160">
        <f>IF(O518="sníž. přenesená",K518,0)</f>
        <v>0</v>
      </c>
      <c r="BI518" s="160">
        <f>IF(O518="nulová",K518,0)</f>
        <v>0</v>
      </c>
      <c r="BJ518" s="17" t="s">
        <v>86</v>
      </c>
      <c r="BK518" s="160">
        <f>ROUND(P518*H518,2)</f>
        <v>0</v>
      </c>
      <c r="BL518" s="17" t="s">
        <v>155</v>
      </c>
      <c r="BM518" s="159" t="s">
        <v>856</v>
      </c>
    </row>
    <row r="519" spans="1:65" s="2" customFormat="1" ht="19.5">
      <c r="A519" s="32"/>
      <c r="B519" s="33"/>
      <c r="C519" s="32"/>
      <c r="D519" s="161" t="s">
        <v>141</v>
      </c>
      <c r="E519" s="32"/>
      <c r="F519" s="162" t="s">
        <v>857</v>
      </c>
      <c r="G519" s="32"/>
      <c r="H519" s="32"/>
      <c r="I519" s="163"/>
      <c r="J519" s="163"/>
      <c r="K519" s="32"/>
      <c r="L519" s="32"/>
      <c r="M519" s="33"/>
      <c r="N519" s="164"/>
      <c r="O519" s="165"/>
      <c r="P519" s="58"/>
      <c r="Q519" s="58"/>
      <c r="R519" s="58"/>
      <c r="S519" s="58"/>
      <c r="T519" s="58"/>
      <c r="U519" s="58"/>
      <c r="V519" s="58"/>
      <c r="W519" s="58"/>
      <c r="X519" s="59"/>
      <c r="Y519" s="32"/>
      <c r="Z519" s="32"/>
      <c r="AA519" s="32"/>
      <c r="AB519" s="32"/>
      <c r="AC519" s="32"/>
      <c r="AD519" s="32"/>
      <c r="AE519" s="32"/>
      <c r="AT519" s="17" t="s">
        <v>141</v>
      </c>
      <c r="AU519" s="17" t="s">
        <v>88</v>
      </c>
    </row>
    <row r="520" spans="1:65" s="14" customFormat="1">
      <c r="B520" s="173"/>
      <c r="D520" s="161" t="s">
        <v>142</v>
      </c>
      <c r="E520" s="174" t="s">
        <v>1</v>
      </c>
      <c r="F520" s="175" t="s">
        <v>852</v>
      </c>
      <c r="H520" s="176">
        <v>159.69999999999999</v>
      </c>
      <c r="I520" s="177"/>
      <c r="J520" s="177"/>
      <c r="M520" s="173"/>
      <c r="N520" s="178"/>
      <c r="O520" s="179"/>
      <c r="P520" s="179"/>
      <c r="Q520" s="179"/>
      <c r="R520" s="179"/>
      <c r="S520" s="179"/>
      <c r="T520" s="179"/>
      <c r="U520" s="179"/>
      <c r="V520" s="179"/>
      <c r="W520" s="179"/>
      <c r="X520" s="180"/>
      <c r="AT520" s="174" t="s">
        <v>142</v>
      </c>
      <c r="AU520" s="174" t="s">
        <v>88</v>
      </c>
      <c r="AV520" s="14" t="s">
        <v>88</v>
      </c>
      <c r="AW520" s="14" t="s">
        <v>4</v>
      </c>
      <c r="AX520" s="14" t="s">
        <v>86</v>
      </c>
      <c r="AY520" s="174" t="s">
        <v>131</v>
      </c>
    </row>
    <row r="521" spans="1:65" s="2" customFormat="1" ht="24.2" customHeight="1">
      <c r="A521" s="32"/>
      <c r="B521" s="146"/>
      <c r="C521" s="147" t="s">
        <v>858</v>
      </c>
      <c r="D521" s="147" t="s">
        <v>134</v>
      </c>
      <c r="E521" s="148" t="s">
        <v>859</v>
      </c>
      <c r="F521" s="149" t="s">
        <v>860</v>
      </c>
      <c r="G521" s="150" t="s">
        <v>302</v>
      </c>
      <c r="H521" s="151">
        <v>159.69999999999999</v>
      </c>
      <c r="I521" s="152"/>
      <c r="J521" s="152"/>
      <c r="K521" s="153">
        <f>ROUND(P521*H521,2)</f>
        <v>0</v>
      </c>
      <c r="L521" s="149" t="s">
        <v>138</v>
      </c>
      <c r="M521" s="33"/>
      <c r="N521" s="154" t="s">
        <v>1</v>
      </c>
      <c r="O521" s="155" t="s">
        <v>41</v>
      </c>
      <c r="P521" s="156">
        <f>I521+J521</f>
        <v>0</v>
      </c>
      <c r="Q521" s="156">
        <f>ROUND(I521*H521,2)</f>
        <v>0</v>
      </c>
      <c r="R521" s="156">
        <f>ROUND(J521*H521,2)</f>
        <v>0</v>
      </c>
      <c r="S521" s="58"/>
      <c r="T521" s="157">
        <f>S521*H521</f>
        <v>0</v>
      </c>
      <c r="U521" s="157">
        <v>0</v>
      </c>
      <c r="V521" s="157">
        <f>U521*H521</f>
        <v>0</v>
      </c>
      <c r="W521" s="157">
        <v>0</v>
      </c>
      <c r="X521" s="158">
        <f>W521*H521</f>
        <v>0</v>
      </c>
      <c r="Y521" s="32"/>
      <c r="Z521" s="32"/>
      <c r="AA521" s="32"/>
      <c r="AB521" s="32"/>
      <c r="AC521" s="32"/>
      <c r="AD521" s="32"/>
      <c r="AE521" s="32"/>
      <c r="AR521" s="159" t="s">
        <v>155</v>
      </c>
      <c r="AT521" s="159" t="s">
        <v>134</v>
      </c>
      <c r="AU521" s="159" t="s">
        <v>88</v>
      </c>
      <c r="AY521" s="17" t="s">
        <v>131</v>
      </c>
      <c r="BE521" s="160">
        <f>IF(O521="základní",K521,0)</f>
        <v>0</v>
      </c>
      <c r="BF521" s="160">
        <f>IF(O521="snížená",K521,0)</f>
        <v>0</v>
      </c>
      <c r="BG521" s="160">
        <f>IF(O521="zákl. přenesená",K521,0)</f>
        <v>0</v>
      </c>
      <c r="BH521" s="160">
        <f>IF(O521="sníž. přenesená",K521,0)</f>
        <v>0</v>
      </c>
      <c r="BI521" s="160">
        <f>IF(O521="nulová",K521,0)</f>
        <v>0</v>
      </c>
      <c r="BJ521" s="17" t="s">
        <v>86</v>
      </c>
      <c r="BK521" s="160">
        <f>ROUND(P521*H521,2)</f>
        <v>0</v>
      </c>
      <c r="BL521" s="17" t="s">
        <v>155</v>
      </c>
      <c r="BM521" s="159" t="s">
        <v>861</v>
      </c>
    </row>
    <row r="522" spans="1:65" s="2" customFormat="1">
      <c r="A522" s="32"/>
      <c r="B522" s="33"/>
      <c r="C522" s="32"/>
      <c r="D522" s="161" t="s">
        <v>141</v>
      </c>
      <c r="E522" s="32"/>
      <c r="F522" s="162" t="s">
        <v>862</v>
      </c>
      <c r="G522" s="32"/>
      <c r="H522" s="32"/>
      <c r="I522" s="163"/>
      <c r="J522" s="163"/>
      <c r="K522" s="32"/>
      <c r="L522" s="32"/>
      <c r="M522" s="33"/>
      <c r="N522" s="164"/>
      <c r="O522" s="165"/>
      <c r="P522" s="58"/>
      <c r="Q522" s="58"/>
      <c r="R522" s="58"/>
      <c r="S522" s="58"/>
      <c r="T522" s="58"/>
      <c r="U522" s="58"/>
      <c r="V522" s="58"/>
      <c r="W522" s="58"/>
      <c r="X522" s="59"/>
      <c r="Y522" s="32"/>
      <c r="Z522" s="32"/>
      <c r="AA522" s="32"/>
      <c r="AB522" s="32"/>
      <c r="AC522" s="32"/>
      <c r="AD522" s="32"/>
      <c r="AE522" s="32"/>
      <c r="AT522" s="17" t="s">
        <v>141</v>
      </c>
      <c r="AU522" s="17" t="s">
        <v>88</v>
      </c>
    </row>
    <row r="523" spans="1:65" s="14" customFormat="1">
      <c r="B523" s="173"/>
      <c r="D523" s="161" t="s">
        <v>142</v>
      </c>
      <c r="E523" s="174" t="s">
        <v>1</v>
      </c>
      <c r="F523" s="175" t="s">
        <v>863</v>
      </c>
      <c r="H523" s="176">
        <v>159.69999999999999</v>
      </c>
      <c r="I523" s="177"/>
      <c r="J523" s="177"/>
      <c r="M523" s="173"/>
      <c r="N523" s="178"/>
      <c r="O523" s="179"/>
      <c r="P523" s="179"/>
      <c r="Q523" s="179"/>
      <c r="R523" s="179"/>
      <c r="S523" s="179"/>
      <c r="T523" s="179"/>
      <c r="U523" s="179"/>
      <c r="V523" s="179"/>
      <c r="W523" s="179"/>
      <c r="X523" s="180"/>
      <c r="AT523" s="174" t="s">
        <v>142</v>
      </c>
      <c r="AU523" s="174" t="s">
        <v>88</v>
      </c>
      <c r="AV523" s="14" t="s">
        <v>88</v>
      </c>
      <c r="AW523" s="14" t="s">
        <v>4</v>
      </c>
      <c r="AX523" s="14" t="s">
        <v>86</v>
      </c>
      <c r="AY523" s="174" t="s">
        <v>131</v>
      </c>
    </row>
    <row r="524" spans="1:65" s="2" customFormat="1" ht="24.2" customHeight="1">
      <c r="A524" s="32"/>
      <c r="B524" s="146"/>
      <c r="C524" s="147" t="s">
        <v>864</v>
      </c>
      <c r="D524" s="147" t="s">
        <v>134</v>
      </c>
      <c r="E524" s="148" t="s">
        <v>865</v>
      </c>
      <c r="F524" s="149" t="s">
        <v>866</v>
      </c>
      <c r="G524" s="150" t="s">
        <v>302</v>
      </c>
      <c r="H524" s="151">
        <v>84.49</v>
      </c>
      <c r="I524" s="152"/>
      <c r="J524" s="152"/>
      <c r="K524" s="153">
        <f>ROUND(P524*H524,2)</f>
        <v>0</v>
      </c>
      <c r="L524" s="149" t="s">
        <v>138</v>
      </c>
      <c r="M524" s="33"/>
      <c r="N524" s="154" t="s">
        <v>1</v>
      </c>
      <c r="O524" s="155" t="s">
        <v>41</v>
      </c>
      <c r="P524" s="156">
        <f>I524+J524</f>
        <v>0</v>
      </c>
      <c r="Q524" s="156">
        <f>ROUND(I524*H524,2)</f>
        <v>0</v>
      </c>
      <c r="R524" s="156">
        <f>ROUND(J524*H524,2)</f>
        <v>0</v>
      </c>
      <c r="S524" s="58"/>
      <c r="T524" s="157">
        <f>S524*H524</f>
        <v>0</v>
      </c>
      <c r="U524" s="157">
        <v>0</v>
      </c>
      <c r="V524" s="157">
        <f>U524*H524</f>
        <v>0</v>
      </c>
      <c r="W524" s="157">
        <v>0</v>
      </c>
      <c r="X524" s="158">
        <f>W524*H524</f>
        <v>0</v>
      </c>
      <c r="Y524" s="32"/>
      <c r="Z524" s="32"/>
      <c r="AA524" s="32"/>
      <c r="AB524" s="32"/>
      <c r="AC524" s="32"/>
      <c r="AD524" s="32"/>
      <c r="AE524" s="32"/>
      <c r="AR524" s="159" t="s">
        <v>155</v>
      </c>
      <c r="AT524" s="159" t="s">
        <v>134</v>
      </c>
      <c r="AU524" s="159" t="s">
        <v>88</v>
      </c>
      <c r="AY524" s="17" t="s">
        <v>131</v>
      </c>
      <c r="BE524" s="160">
        <f>IF(O524="základní",K524,0)</f>
        <v>0</v>
      </c>
      <c r="BF524" s="160">
        <f>IF(O524="snížená",K524,0)</f>
        <v>0</v>
      </c>
      <c r="BG524" s="160">
        <f>IF(O524="zákl. přenesená",K524,0)</f>
        <v>0</v>
      </c>
      <c r="BH524" s="160">
        <f>IF(O524="sníž. přenesená",K524,0)</f>
        <v>0</v>
      </c>
      <c r="BI524" s="160">
        <f>IF(O524="nulová",K524,0)</f>
        <v>0</v>
      </c>
      <c r="BJ524" s="17" t="s">
        <v>86</v>
      </c>
      <c r="BK524" s="160">
        <f>ROUND(P524*H524,2)</f>
        <v>0</v>
      </c>
      <c r="BL524" s="17" t="s">
        <v>155</v>
      </c>
      <c r="BM524" s="159" t="s">
        <v>867</v>
      </c>
    </row>
    <row r="525" spans="1:65" s="2" customFormat="1">
      <c r="A525" s="32"/>
      <c r="B525" s="33"/>
      <c r="C525" s="32"/>
      <c r="D525" s="161" t="s">
        <v>141</v>
      </c>
      <c r="E525" s="32"/>
      <c r="F525" s="162" t="s">
        <v>868</v>
      </c>
      <c r="G525" s="32"/>
      <c r="H525" s="32"/>
      <c r="I525" s="163"/>
      <c r="J525" s="163"/>
      <c r="K525" s="32"/>
      <c r="L525" s="32"/>
      <c r="M525" s="33"/>
      <c r="N525" s="164"/>
      <c r="O525" s="165"/>
      <c r="P525" s="58"/>
      <c r="Q525" s="58"/>
      <c r="R525" s="58"/>
      <c r="S525" s="58"/>
      <c r="T525" s="58"/>
      <c r="U525" s="58"/>
      <c r="V525" s="58"/>
      <c r="W525" s="58"/>
      <c r="X525" s="59"/>
      <c r="Y525" s="32"/>
      <c r="Z525" s="32"/>
      <c r="AA525" s="32"/>
      <c r="AB525" s="32"/>
      <c r="AC525" s="32"/>
      <c r="AD525" s="32"/>
      <c r="AE525" s="32"/>
      <c r="AT525" s="17" t="s">
        <v>141</v>
      </c>
      <c r="AU525" s="17" t="s">
        <v>88</v>
      </c>
    </row>
    <row r="526" spans="1:65" s="14" customFormat="1">
      <c r="B526" s="173"/>
      <c r="D526" s="161" t="s">
        <v>142</v>
      </c>
      <c r="E526" s="174" t="s">
        <v>1</v>
      </c>
      <c r="F526" s="175" t="s">
        <v>869</v>
      </c>
      <c r="H526" s="176">
        <v>84.49</v>
      </c>
      <c r="I526" s="177"/>
      <c r="J526" s="177"/>
      <c r="M526" s="173"/>
      <c r="N526" s="178"/>
      <c r="O526" s="179"/>
      <c r="P526" s="179"/>
      <c r="Q526" s="179"/>
      <c r="R526" s="179"/>
      <c r="S526" s="179"/>
      <c r="T526" s="179"/>
      <c r="U526" s="179"/>
      <c r="V526" s="179"/>
      <c r="W526" s="179"/>
      <c r="X526" s="180"/>
      <c r="AT526" s="174" t="s">
        <v>142</v>
      </c>
      <c r="AU526" s="174" t="s">
        <v>88</v>
      </c>
      <c r="AV526" s="14" t="s">
        <v>88</v>
      </c>
      <c r="AW526" s="14" t="s">
        <v>4</v>
      </c>
      <c r="AX526" s="14" t="s">
        <v>86</v>
      </c>
      <c r="AY526" s="174" t="s">
        <v>131</v>
      </c>
    </row>
    <row r="527" spans="1:65" s="2" customFormat="1" ht="24.2" customHeight="1">
      <c r="A527" s="32"/>
      <c r="B527" s="146"/>
      <c r="C527" s="147" t="s">
        <v>870</v>
      </c>
      <c r="D527" s="147" t="s">
        <v>134</v>
      </c>
      <c r="E527" s="148" t="s">
        <v>871</v>
      </c>
      <c r="F527" s="149" t="s">
        <v>872</v>
      </c>
      <c r="G527" s="150" t="s">
        <v>239</v>
      </c>
      <c r="H527" s="151">
        <v>2</v>
      </c>
      <c r="I527" s="152"/>
      <c r="J527" s="152"/>
      <c r="K527" s="153">
        <f>ROUND(P527*H527,2)</f>
        <v>0</v>
      </c>
      <c r="L527" s="149" t="s">
        <v>138</v>
      </c>
      <c r="M527" s="33"/>
      <c r="N527" s="154" t="s">
        <v>1</v>
      </c>
      <c r="O527" s="155" t="s">
        <v>41</v>
      </c>
      <c r="P527" s="156">
        <f>I527+J527</f>
        <v>0</v>
      </c>
      <c r="Q527" s="156">
        <f>ROUND(I527*H527,2)</f>
        <v>0</v>
      </c>
      <c r="R527" s="156">
        <f>ROUND(J527*H527,2)</f>
        <v>0</v>
      </c>
      <c r="S527" s="58"/>
      <c r="T527" s="157">
        <f>S527*H527</f>
        <v>0</v>
      </c>
      <c r="U527" s="157">
        <v>0</v>
      </c>
      <c r="V527" s="157">
        <f>U527*H527</f>
        <v>0</v>
      </c>
      <c r="W527" s="157">
        <v>8.2000000000000003E-2</v>
      </c>
      <c r="X527" s="158">
        <f>W527*H527</f>
        <v>0.16400000000000001</v>
      </c>
      <c r="Y527" s="32"/>
      <c r="Z527" s="32"/>
      <c r="AA527" s="32"/>
      <c r="AB527" s="32"/>
      <c r="AC527" s="32"/>
      <c r="AD527" s="32"/>
      <c r="AE527" s="32"/>
      <c r="AR527" s="159" t="s">
        <v>155</v>
      </c>
      <c r="AT527" s="159" t="s">
        <v>134</v>
      </c>
      <c r="AU527" s="159" t="s">
        <v>88</v>
      </c>
      <c r="AY527" s="17" t="s">
        <v>131</v>
      </c>
      <c r="BE527" s="160">
        <f>IF(O527="základní",K527,0)</f>
        <v>0</v>
      </c>
      <c r="BF527" s="160">
        <f>IF(O527="snížená",K527,0)</f>
        <v>0</v>
      </c>
      <c r="BG527" s="160">
        <f>IF(O527="zákl. přenesená",K527,0)</f>
        <v>0</v>
      </c>
      <c r="BH527" s="160">
        <f>IF(O527="sníž. přenesená",K527,0)</f>
        <v>0</v>
      </c>
      <c r="BI527" s="160">
        <f>IF(O527="nulová",K527,0)</f>
        <v>0</v>
      </c>
      <c r="BJ527" s="17" t="s">
        <v>86</v>
      </c>
      <c r="BK527" s="160">
        <f>ROUND(P527*H527,2)</f>
        <v>0</v>
      </c>
      <c r="BL527" s="17" t="s">
        <v>155</v>
      </c>
      <c r="BM527" s="159" t="s">
        <v>873</v>
      </c>
    </row>
    <row r="528" spans="1:65" s="2" customFormat="1" ht="19.5">
      <c r="A528" s="32"/>
      <c r="B528" s="33"/>
      <c r="C528" s="32"/>
      <c r="D528" s="161" t="s">
        <v>141</v>
      </c>
      <c r="E528" s="32"/>
      <c r="F528" s="162" t="s">
        <v>874</v>
      </c>
      <c r="G528" s="32"/>
      <c r="H528" s="32"/>
      <c r="I528" s="163"/>
      <c r="J528" s="163"/>
      <c r="K528" s="32"/>
      <c r="L528" s="32"/>
      <c r="M528" s="33"/>
      <c r="N528" s="164"/>
      <c r="O528" s="165"/>
      <c r="P528" s="58"/>
      <c r="Q528" s="58"/>
      <c r="R528" s="58"/>
      <c r="S528" s="58"/>
      <c r="T528" s="58"/>
      <c r="U528" s="58"/>
      <c r="V528" s="58"/>
      <c r="W528" s="58"/>
      <c r="X528" s="59"/>
      <c r="Y528" s="32"/>
      <c r="Z528" s="32"/>
      <c r="AA528" s="32"/>
      <c r="AB528" s="32"/>
      <c r="AC528" s="32"/>
      <c r="AD528" s="32"/>
      <c r="AE528" s="32"/>
      <c r="AT528" s="17" t="s">
        <v>141</v>
      </c>
      <c r="AU528" s="17" t="s">
        <v>88</v>
      </c>
    </row>
    <row r="529" spans="1:65" s="14" customFormat="1">
      <c r="B529" s="173"/>
      <c r="D529" s="161" t="s">
        <v>142</v>
      </c>
      <c r="E529" s="174" t="s">
        <v>1</v>
      </c>
      <c r="F529" s="175" t="s">
        <v>875</v>
      </c>
      <c r="H529" s="176">
        <v>2</v>
      </c>
      <c r="I529" s="177"/>
      <c r="J529" s="177"/>
      <c r="M529" s="173"/>
      <c r="N529" s="178"/>
      <c r="O529" s="179"/>
      <c r="P529" s="179"/>
      <c r="Q529" s="179"/>
      <c r="R529" s="179"/>
      <c r="S529" s="179"/>
      <c r="T529" s="179"/>
      <c r="U529" s="179"/>
      <c r="V529" s="179"/>
      <c r="W529" s="179"/>
      <c r="X529" s="180"/>
      <c r="AT529" s="174" t="s">
        <v>142</v>
      </c>
      <c r="AU529" s="174" t="s">
        <v>88</v>
      </c>
      <c r="AV529" s="14" t="s">
        <v>88</v>
      </c>
      <c r="AW529" s="14" t="s">
        <v>4</v>
      </c>
      <c r="AX529" s="14" t="s">
        <v>86</v>
      </c>
      <c r="AY529" s="174" t="s">
        <v>131</v>
      </c>
    </row>
    <row r="530" spans="1:65" s="2" customFormat="1" ht="24.2" customHeight="1">
      <c r="A530" s="32"/>
      <c r="B530" s="146"/>
      <c r="C530" s="147" t="s">
        <v>89</v>
      </c>
      <c r="D530" s="147" t="s">
        <v>134</v>
      </c>
      <c r="E530" s="148" t="s">
        <v>876</v>
      </c>
      <c r="F530" s="149" t="s">
        <v>877</v>
      </c>
      <c r="G530" s="150" t="s">
        <v>302</v>
      </c>
      <c r="H530" s="151">
        <v>10.1</v>
      </c>
      <c r="I530" s="152"/>
      <c r="J530" s="152"/>
      <c r="K530" s="153">
        <f>ROUND(P530*H530,2)</f>
        <v>0</v>
      </c>
      <c r="L530" s="149" t="s">
        <v>138</v>
      </c>
      <c r="M530" s="33"/>
      <c r="N530" s="154" t="s">
        <v>1</v>
      </c>
      <c r="O530" s="155" t="s">
        <v>41</v>
      </c>
      <c r="P530" s="156">
        <f>I530+J530</f>
        <v>0</v>
      </c>
      <c r="Q530" s="156">
        <f>ROUND(I530*H530,2)</f>
        <v>0</v>
      </c>
      <c r="R530" s="156">
        <f>ROUND(J530*H530,2)</f>
        <v>0</v>
      </c>
      <c r="S530" s="58"/>
      <c r="T530" s="157">
        <f>S530*H530</f>
        <v>0</v>
      </c>
      <c r="U530" s="157">
        <v>0</v>
      </c>
      <c r="V530" s="157">
        <f>U530*H530</f>
        <v>0</v>
      </c>
      <c r="W530" s="157">
        <v>0</v>
      </c>
      <c r="X530" s="158">
        <f>W530*H530</f>
        <v>0</v>
      </c>
      <c r="Y530" s="32"/>
      <c r="Z530" s="32"/>
      <c r="AA530" s="32"/>
      <c r="AB530" s="32"/>
      <c r="AC530" s="32"/>
      <c r="AD530" s="32"/>
      <c r="AE530" s="32"/>
      <c r="AR530" s="159" t="s">
        <v>155</v>
      </c>
      <c r="AT530" s="159" t="s">
        <v>134</v>
      </c>
      <c r="AU530" s="159" t="s">
        <v>88</v>
      </c>
      <c r="AY530" s="17" t="s">
        <v>131</v>
      </c>
      <c r="BE530" s="160">
        <f>IF(O530="základní",K530,0)</f>
        <v>0</v>
      </c>
      <c r="BF530" s="160">
        <f>IF(O530="snížená",K530,0)</f>
        <v>0</v>
      </c>
      <c r="BG530" s="160">
        <f>IF(O530="zákl. přenesená",K530,0)</f>
        <v>0</v>
      </c>
      <c r="BH530" s="160">
        <f>IF(O530="sníž. přenesená",K530,0)</f>
        <v>0</v>
      </c>
      <c r="BI530" s="160">
        <f>IF(O530="nulová",K530,0)</f>
        <v>0</v>
      </c>
      <c r="BJ530" s="17" t="s">
        <v>86</v>
      </c>
      <c r="BK530" s="160">
        <f>ROUND(P530*H530,2)</f>
        <v>0</v>
      </c>
      <c r="BL530" s="17" t="s">
        <v>155</v>
      </c>
      <c r="BM530" s="159" t="s">
        <v>878</v>
      </c>
    </row>
    <row r="531" spans="1:65" s="2" customFormat="1" ht="19.5">
      <c r="A531" s="32"/>
      <c r="B531" s="33"/>
      <c r="C531" s="32"/>
      <c r="D531" s="161" t="s">
        <v>141</v>
      </c>
      <c r="E531" s="32"/>
      <c r="F531" s="162" t="s">
        <v>879</v>
      </c>
      <c r="G531" s="32"/>
      <c r="H531" s="32"/>
      <c r="I531" s="163"/>
      <c r="J531" s="163"/>
      <c r="K531" s="32"/>
      <c r="L531" s="32"/>
      <c r="M531" s="33"/>
      <c r="N531" s="164"/>
      <c r="O531" s="165"/>
      <c r="P531" s="58"/>
      <c r="Q531" s="58"/>
      <c r="R531" s="58"/>
      <c r="S531" s="58"/>
      <c r="T531" s="58"/>
      <c r="U531" s="58"/>
      <c r="V531" s="58"/>
      <c r="W531" s="58"/>
      <c r="X531" s="59"/>
      <c r="Y531" s="32"/>
      <c r="Z531" s="32"/>
      <c r="AA531" s="32"/>
      <c r="AB531" s="32"/>
      <c r="AC531" s="32"/>
      <c r="AD531" s="32"/>
      <c r="AE531" s="32"/>
      <c r="AT531" s="17" t="s">
        <v>141</v>
      </c>
      <c r="AU531" s="17" t="s">
        <v>88</v>
      </c>
    </row>
    <row r="532" spans="1:65" s="14" customFormat="1">
      <c r="B532" s="173"/>
      <c r="D532" s="161" t="s">
        <v>142</v>
      </c>
      <c r="E532" s="174" t="s">
        <v>1</v>
      </c>
      <c r="F532" s="175" t="s">
        <v>880</v>
      </c>
      <c r="H532" s="176">
        <v>10.1</v>
      </c>
      <c r="I532" s="177"/>
      <c r="J532" s="177"/>
      <c r="M532" s="173"/>
      <c r="N532" s="178"/>
      <c r="O532" s="179"/>
      <c r="P532" s="179"/>
      <c r="Q532" s="179"/>
      <c r="R532" s="179"/>
      <c r="S532" s="179"/>
      <c r="T532" s="179"/>
      <c r="U532" s="179"/>
      <c r="V532" s="179"/>
      <c r="W532" s="179"/>
      <c r="X532" s="180"/>
      <c r="AT532" s="174" t="s">
        <v>142</v>
      </c>
      <c r="AU532" s="174" t="s">
        <v>88</v>
      </c>
      <c r="AV532" s="14" t="s">
        <v>88</v>
      </c>
      <c r="AW532" s="14" t="s">
        <v>4</v>
      </c>
      <c r="AX532" s="14" t="s">
        <v>86</v>
      </c>
      <c r="AY532" s="174" t="s">
        <v>131</v>
      </c>
    </row>
    <row r="533" spans="1:65" s="2" customFormat="1" ht="24.2" customHeight="1">
      <c r="A533" s="32"/>
      <c r="B533" s="146"/>
      <c r="C533" s="147" t="s">
        <v>881</v>
      </c>
      <c r="D533" s="147" t="s">
        <v>134</v>
      </c>
      <c r="E533" s="148" t="s">
        <v>882</v>
      </c>
      <c r="F533" s="149" t="s">
        <v>883</v>
      </c>
      <c r="G533" s="150" t="s">
        <v>255</v>
      </c>
      <c r="H533" s="151">
        <v>10.1</v>
      </c>
      <c r="I533" s="152"/>
      <c r="J533" s="152"/>
      <c r="K533" s="153">
        <f>ROUND(P533*H533,2)</f>
        <v>0</v>
      </c>
      <c r="L533" s="149" t="s">
        <v>138</v>
      </c>
      <c r="M533" s="33"/>
      <c r="N533" s="154" t="s">
        <v>1</v>
      </c>
      <c r="O533" s="155" t="s">
        <v>41</v>
      </c>
      <c r="P533" s="156">
        <f>I533+J533</f>
        <v>0</v>
      </c>
      <c r="Q533" s="156">
        <f>ROUND(I533*H533,2)</f>
        <v>0</v>
      </c>
      <c r="R533" s="156">
        <f>ROUND(J533*H533,2)</f>
        <v>0</v>
      </c>
      <c r="S533" s="58"/>
      <c r="T533" s="157">
        <f>S533*H533</f>
        <v>0</v>
      </c>
      <c r="U533" s="157">
        <v>0</v>
      </c>
      <c r="V533" s="157">
        <f>U533*H533</f>
        <v>0</v>
      </c>
      <c r="W533" s="157">
        <v>0</v>
      </c>
      <c r="X533" s="158">
        <f>W533*H533</f>
        <v>0</v>
      </c>
      <c r="Y533" s="32"/>
      <c r="Z533" s="32"/>
      <c r="AA533" s="32"/>
      <c r="AB533" s="32"/>
      <c r="AC533" s="32"/>
      <c r="AD533" s="32"/>
      <c r="AE533" s="32"/>
      <c r="AR533" s="159" t="s">
        <v>155</v>
      </c>
      <c r="AT533" s="159" t="s">
        <v>134</v>
      </c>
      <c r="AU533" s="159" t="s">
        <v>88</v>
      </c>
      <c r="AY533" s="17" t="s">
        <v>131</v>
      </c>
      <c r="BE533" s="160">
        <f>IF(O533="základní",K533,0)</f>
        <v>0</v>
      </c>
      <c r="BF533" s="160">
        <f>IF(O533="snížená",K533,0)</f>
        <v>0</v>
      </c>
      <c r="BG533" s="160">
        <f>IF(O533="zákl. přenesená",K533,0)</f>
        <v>0</v>
      </c>
      <c r="BH533" s="160">
        <f>IF(O533="sníž. přenesená",K533,0)</f>
        <v>0</v>
      </c>
      <c r="BI533" s="160">
        <f>IF(O533="nulová",K533,0)</f>
        <v>0</v>
      </c>
      <c r="BJ533" s="17" t="s">
        <v>86</v>
      </c>
      <c r="BK533" s="160">
        <f>ROUND(P533*H533,2)</f>
        <v>0</v>
      </c>
      <c r="BL533" s="17" t="s">
        <v>155</v>
      </c>
      <c r="BM533" s="159" t="s">
        <v>884</v>
      </c>
    </row>
    <row r="534" spans="1:65" s="2" customFormat="1" ht="29.25">
      <c r="A534" s="32"/>
      <c r="B534" s="33"/>
      <c r="C534" s="32"/>
      <c r="D534" s="161" t="s">
        <v>141</v>
      </c>
      <c r="E534" s="32"/>
      <c r="F534" s="162" t="s">
        <v>885</v>
      </c>
      <c r="G534" s="32"/>
      <c r="H534" s="32"/>
      <c r="I534" s="163"/>
      <c r="J534" s="163"/>
      <c r="K534" s="32"/>
      <c r="L534" s="32"/>
      <c r="M534" s="33"/>
      <c r="N534" s="164"/>
      <c r="O534" s="165"/>
      <c r="P534" s="58"/>
      <c r="Q534" s="58"/>
      <c r="R534" s="58"/>
      <c r="S534" s="58"/>
      <c r="T534" s="58"/>
      <c r="U534" s="58"/>
      <c r="V534" s="58"/>
      <c r="W534" s="58"/>
      <c r="X534" s="59"/>
      <c r="Y534" s="32"/>
      <c r="Z534" s="32"/>
      <c r="AA534" s="32"/>
      <c r="AB534" s="32"/>
      <c r="AC534" s="32"/>
      <c r="AD534" s="32"/>
      <c r="AE534" s="32"/>
      <c r="AT534" s="17" t="s">
        <v>141</v>
      </c>
      <c r="AU534" s="17" t="s">
        <v>88</v>
      </c>
    </row>
    <row r="535" spans="1:65" s="14" customFormat="1">
      <c r="B535" s="173"/>
      <c r="D535" s="161" t="s">
        <v>142</v>
      </c>
      <c r="E535" s="174" t="s">
        <v>1</v>
      </c>
      <c r="F535" s="175" t="s">
        <v>886</v>
      </c>
      <c r="H535" s="176">
        <v>10.1</v>
      </c>
      <c r="I535" s="177"/>
      <c r="J535" s="177"/>
      <c r="M535" s="173"/>
      <c r="N535" s="178"/>
      <c r="O535" s="179"/>
      <c r="P535" s="179"/>
      <c r="Q535" s="179"/>
      <c r="R535" s="179"/>
      <c r="S535" s="179"/>
      <c r="T535" s="179"/>
      <c r="U535" s="179"/>
      <c r="V535" s="179"/>
      <c r="W535" s="179"/>
      <c r="X535" s="180"/>
      <c r="AT535" s="174" t="s">
        <v>142</v>
      </c>
      <c r="AU535" s="174" t="s">
        <v>88</v>
      </c>
      <c r="AV535" s="14" t="s">
        <v>88</v>
      </c>
      <c r="AW535" s="14" t="s">
        <v>4</v>
      </c>
      <c r="AX535" s="14" t="s">
        <v>86</v>
      </c>
      <c r="AY535" s="174" t="s">
        <v>131</v>
      </c>
    </row>
    <row r="536" spans="1:65" s="2" customFormat="1" ht="24.2" customHeight="1">
      <c r="A536" s="32"/>
      <c r="B536" s="146"/>
      <c r="C536" s="147" t="s">
        <v>887</v>
      </c>
      <c r="D536" s="147" t="s">
        <v>134</v>
      </c>
      <c r="E536" s="148" t="s">
        <v>888</v>
      </c>
      <c r="F536" s="149" t="s">
        <v>889</v>
      </c>
      <c r="G536" s="150" t="s">
        <v>255</v>
      </c>
      <c r="H536" s="151">
        <v>2.08</v>
      </c>
      <c r="I536" s="152"/>
      <c r="J536" s="152"/>
      <c r="K536" s="153">
        <f>ROUND(P536*H536,2)</f>
        <v>0</v>
      </c>
      <c r="L536" s="149" t="s">
        <v>138</v>
      </c>
      <c r="M536" s="33"/>
      <c r="N536" s="154" t="s">
        <v>1</v>
      </c>
      <c r="O536" s="155" t="s">
        <v>41</v>
      </c>
      <c r="P536" s="156">
        <f>I536+J536</f>
        <v>0</v>
      </c>
      <c r="Q536" s="156">
        <f>ROUND(I536*H536,2)</f>
        <v>0</v>
      </c>
      <c r="R536" s="156">
        <f>ROUND(J536*H536,2)</f>
        <v>0</v>
      </c>
      <c r="S536" s="58"/>
      <c r="T536" s="157">
        <f>S536*H536</f>
        <v>0</v>
      </c>
      <c r="U536" s="157">
        <v>0</v>
      </c>
      <c r="V536" s="157">
        <f>U536*H536</f>
        <v>0</v>
      </c>
      <c r="W536" s="157">
        <v>0</v>
      </c>
      <c r="X536" s="158">
        <f>W536*H536</f>
        <v>0</v>
      </c>
      <c r="Y536" s="32"/>
      <c r="Z536" s="32"/>
      <c r="AA536" s="32"/>
      <c r="AB536" s="32"/>
      <c r="AC536" s="32"/>
      <c r="AD536" s="32"/>
      <c r="AE536" s="32"/>
      <c r="AR536" s="159" t="s">
        <v>155</v>
      </c>
      <c r="AT536" s="159" t="s">
        <v>134</v>
      </c>
      <c r="AU536" s="159" t="s">
        <v>88</v>
      </c>
      <c r="AY536" s="17" t="s">
        <v>131</v>
      </c>
      <c r="BE536" s="160">
        <f>IF(O536="základní",K536,0)</f>
        <v>0</v>
      </c>
      <c r="BF536" s="160">
        <f>IF(O536="snížená",K536,0)</f>
        <v>0</v>
      </c>
      <c r="BG536" s="160">
        <f>IF(O536="zákl. přenesená",K536,0)</f>
        <v>0</v>
      </c>
      <c r="BH536" s="160">
        <f>IF(O536="sníž. přenesená",K536,0)</f>
        <v>0</v>
      </c>
      <c r="BI536" s="160">
        <f>IF(O536="nulová",K536,0)</f>
        <v>0</v>
      </c>
      <c r="BJ536" s="17" t="s">
        <v>86</v>
      </c>
      <c r="BK536" s="160">
        <f>ROUND(P536*H536,2)</f>
        <v>0</v>
      </c>
      <c r="BL536" s="17" t="s">
        <v>155</v>
      </c>
      <c r="BM536" s="159" t="s">
        <v>890</v>
      </c>
    </row>
    <row r="537" spans="1:65" s="2" customFormat="1" ht="29.25">
      <c r="A537" s="32"/>
      <c r="B537" s="33"/>
      <c r="C537" s="32"/>
      <c r="D537" s="161" t="s">
        <v>141</v>
      </c>
      <c r="E537" s="32"/>
      <c r="F537" s="162" t="s">
        <v>891</v>
      </c>
      <c r="G537" s="32"/>
      <c r="H537" s="32"/>
      <c r="I537" s="163"/>
      <c r="J537" s="163"/>
      <c r="K537" s="32"/>
      <c r="L537" s="32"/>
      <c r="M537" s="33"/>
      <c r="N537" s="164"/>
      <c r="O537" s="165"/>
      <c r="P537" s="58"/>
      <c r="Q537" s="58"/>
      <c r="R537" s="58"/>
      <c r="S537" s="58"/>
      <c r="T537" s="58"/>
      <c r="U537" s="58"/>
      <c r="V537" s="58"/>
      <c r="W537" s="58"/>
      <c r="X537" s="59"/>
      <c r="Y537" s="32"/>
      <c r="Z537" s="32"/>
      <c r="AA537" s="32"/>
      <c r="AB537" s="32"/>
      <c r="AC537" s="32"/>
      <c r="AD537" s="32"/>
      <c r="AE537" s="32"/>
      <c r="AT537" s="17" t="s">
        <v>141</v>
      </c>
      <c r="AU537" s="17" t="s">
        <v>88</v>
      </c>
    </row>
    <row r="538" spans="1:65" s="14" customFormat="1">
      <c r="B538" s="173"/>
      <c r="D538" s="161" t="s">
        <v>142</v>
      </c>
      <c r="E538" s="174" t="s">
        <v>1</v>
      </c>
      <c r="F538" s="175" t="s">
        <v>892</v>
      </c>
      <c r="H538" s="176">
        <v>2.08</v>
      </c>
      <c r="I538" s="177"/>
      <c r="J538" s="177"/>
      <c r="M538" s="173"/>
      <c r="N538" s="178"/>
      <c r="O538" s="179"/>
      <c r="P538" s="179"/>
      <c r="Q538" s="179"/>
      <c r="R538" s="179"/>
      <c r="S538" s="179"/>
      <c r="T538" s="179"/>
      <c r="U538" s="179"/>
      <c r="V538" s="179"/>
      <c r="W538" s="179"/>
      <c r="X538" s="180"/>
      <c r="AT538" s="174" t="s">
        <v>142</v>
      </c>
      <c r="AU538" s="174" t="s">
        <v>88</v>
      </c>
      <c r="AV538" s="14" t="s">
        <v>88</v>
      </c>
      <c r="AW538" s="14" t="s">
        <v>4</v>
      </c>
      <c r="AX538" s="14" t="s">
        <v>86</v>
      </c>
      <c r="AY538" s="174" t="s">
        <v>131</v>
      </c>
    </row>
    <row r="539" spans="1:65" s="12" customFormat="1" ht="22.9" customHeight="1">
      <c r="B539" s="132"/>
      <c r="D539" s="133" t="s">
        <v>77</v>
      </c>
      <c r="E539" s="144" t="s">
        <v>893</v>
      </c>
      <c r="F539" s="144" t="s">
        <v>894</v>
      </c>
      <c r="I539" s="135"/>
      <c r="J539" s="135"/>
      <c r="K539" s="145">
        <f>BK539</f>
        <v>0</v>
      </c>
      <c r="M539" s="132"/>
      <c r="N539" s="137"/>
      <c r="O539" s="138"/>
      <c r="P539" s="138"/>
      <c r="Q539" s="139">
        <f>SUM(Q540:Q583)</f>
        <v>0</v>
      </c>
      <c r="R539" s="139">
        <f>SUM(R540:R583)</f>
        <v>0</v>
      </c>
      <c r="S539" s="138"/>
      <c r="T539" s="140">
        <f>SUM(T540:T583)</f>
        <v>0</v>
      </c>
      <c r="U539" s="138"/>
      <c r="V539" s="140">
        <f>SUM(V540:V583)</f>
        <v>0</v>
      </c>
      <c r="W539" s="138"/>
      <c r="X539" s="141">
        <f>SUM(X540:X583)</f>
        <v>0</v>
      </c>
      <c r="AR539" s="133" t="s">
        <v>86</v>
      </c>
      <c r="AT539" s="142" t="s">
        <v>77</v>
      </c>
      <c r="AU539" s="142" t="s">
        <v>86</v>
      </c>
      <c r="AY539" s="133" t="s">
        <v>131</v>
      </c>
      <c r="BK539" s="143">
        <f>SUM(BK540:BK583)</f>
        <v>0</v>
      </c>
    </row>
    <row r="540" spans="1:65" s="2" customFormat="1" ht="24.2" customHeight="1">
      <c r="A540" s="32"/>
      <c r="B540" s="146"/>
      <c r="C540" s="147" t="s">
        <v>895</v>
      </c>
      <c r="D540" s="147" t="s">
        <v>134</v>
      </c>
      <c r="E540" s="148" t="s">
        <v>896</v>
      </c>
      <c r="F540" s="149" t="s">
        <v>897</v>
      </c>
      <c r="G540" s="150" t="s">
        <v>394</v>
      </c>
      <c r="H540" s="151">
        <v>133.44999999999999</v>
      </c>
      <c r="I540" s="152"/>
      <c r="J540" s="152"/>
      <c r="K540" s="153">
        <f>ROUND(P540*H540,2)</f>
        <v>0</v>
      </c>
      <c r="L540" s="149" t="s">
        <v>138</v>
      </c>
      <c r="M540" s="33"/>
      <c r="N540" s="154" t="s">
        <v>1</v>
      </c>
      <c r="O540" s="155" t="s">
        <v>41</v>
      </c>
      <c r="P540" s="156">
        <f>I540+J540</f>
        <v>0</v>
      </c>
      <c r="Q540" s="156">
        <f>ROUND(I540*H540,2)</f>
        <v>0</v>
      </c>
      <c r="R540" s="156">
        <f>ROUND(J540*H540,2)</f>
        <v>0</v>
      </c>
      <c r="S540" s="58"/>
      <c r="T540" s="157">
        <f>S540*H540</f>
        <v>0</v>
      </c>
      <c r="U540" s="157">
        <v>0</v>
      </c>
      <c r="V540" s="157">
        <f>U540*H540</f>
        <v>0</v>
      </c>
      <c r="W540" s="157">
        <v>0</v>
      </c>
      <c r="X540" s="158">
        <f>W540*H540</f>
        <v>0</v>
      </c>
      <c r="Y540" s="32"/>
      <c r="Z540" s="32"/>
      <c r="AA540" s="32"/>
      <c r="AB540" s="32"/>
      <c r="AC540" s="32"/>
      <c r="AD540" s="32"/>
      <c r="AE540" s="32"/>
      <c r="AR540" s="159" t="s">
        <v>155</v>
      </c>
      <c r="AT540" s="159" t="s">
        <v>134</v>
      </c>
      <c r="AU540" s="159" t="s">
        <v>88</v>
      </c>
      <c r="AY540" s="17" t="s">
        <v>131</v>
      </c>
      <c r="BE540" s="160">
        <f>IF(O540="základní",K540,0)</f>
        <v>0</v>
      </c>
      <c r="BF540" s="160">
        <f>IF(O540="snížená",K540,0)</f>
        <v>0</v>
      </c>
      <c r="BG540" s="160">
        <f>IF(O540="zákl. přenesená",K540,0)</f>
        <v>0</v>
      </c>
      <c r="BH540" s="160">
        <f>IF(O540="sníž. přenesená",K540,0)</f>
        <v>0</v>
      </c>
      <c r="BI540" s="160">
        <f>IF(O540="nulová",K540,0)</f>
        <v>0</v>
      </c>
      <c r="BJ540" s="17" t="s">
        <v>86</v>
      </c>
      <c r="BK540" s="160">
        <f>ROUND(P540*H540,2)</f>
        <v>0</v>
      </c>
      <c r="BL540" s="17" t="s">
        <v>155</v>
      </c>
      <c r="BM540" s="159" t="s">
        <v>898</v>
      </c>
    </row>
    <row r="541" spans="1:65" s="2" customFormat="1">
      <c r="A541" s="32"/>
      <c r="B541" s="33"/>
      <c r="C541" s="32"/>
      <c r="D541" s="161" t="s">
        <v>141</v>
      </c>
      <c r="E541" s="32"/>
      <c r="F541" s="162" t="s">
        <v>899</v>
      </c>
      <c r="G541" s="32"/>
      <c r="H541" s="32"/>
      <c r="I541" s="163"/>
      <c r="J541" s="163"/>
      <c r="K541" s="32"/>
      <c r="L541" s="32"/>
      <c r="M541" s="33"/>
      <c r="N541" s="164"/>
      <c r="O541" s="165"/>
      <c r="P541" s="58"/>
      <c r="Q541" s="58"/>
      <c r="R541" s="58"/>
      <c r="S541" s="58"/>
      <c r="T541" s="58"/>
      <c r="U541" s="58"/>
      <c r="V541" s="58"/>
      <c r="W541" s="58"/>
      <c r="X541" s="59"/>
      <c r="Y541" s="32"/>
      <c r="Z541" s="32"/>
      <c r="AA541" s="32"/>
      <c r="AB541" s="32"/>
      <c r="AC541" s="32"/>
      <c r="AD541" s="32"/>
      <c r="AE541" s="32"/>
      <c r="AT541" s="17" t="s">
        <v>141</v>
      </c>
      <c r="AU541" s="17" t="s">
        <v>88</v>
      </c>
    </row>
    <row r="542" spans="1:65" s="13" customFormat="1">
      <c r="B542" s="166"/>
      <c r="D542" s="161" t="s">
        <v>142</v>
      </c>
      <c r="E542" s="167" t="s">
        <v>1</v>
      </c>
      <c r="F542" s="168" t="s">
        <v>900</v>
      </c>
      <c r="H542" s="167" t="s">
        <v>1</v>
      </c>
      <c r="I542" s="169"/>
      <c r="J542" s="169"/>
      <c r="M542" s="166"/>
      <c r="N542" s="170"/>
      <c r="O542" s="171"/>
      <c r="P542" s="171"/>
      <c r="Q542" s="171"/>
      <c r="R542" s="171"/>
      <c r="S542" s="171"/>
      <c r="T542" s="171"/>
      <c r="U542" s="171"/>
      <c r="V542" s="171"/>
      <c r="W542" s="171"/>
      <c r="X542" s="172"/>
      <c r="AT542" s="167" t="s">
        <v>142</v>
      </c>
      <c r="AU542" s="167" t="s">
        <v>88</v>
      </c>
      <c r="AV542" s="13" t="s">
        <v>86</v>
      </c>
      <c r="AW542" s="13" t="s">
        <v>4</v>
      </c>
      <c r="AX542" s="13" t="s">
        <v>78</v>
      </c>
      <c r="AY542" s="167" t="s">
        <v>131</v>
      </c>
    </row>
    <row r="543" spans="1:65" s="14" customFormat="1">
      <c r="B543" s="173"/>
      <c r="D543" s="161" t="s">
        <v>142</v>
      </c>
      <c r="E543" s="174" t="s">
        <v>1</v>
      </c>
      <c r="F543" s="175" t="s">
        <v>901</v>
      </c>
      <c r="H543" s="176">
        <v>22.088999999999999</v>
      </c>
      <c r="I543" s="177"/>
      <c r="J543" s="177"/>
      <c r="M543" s="173"/>
      <c r="N543" s="178"/>
      <c r="O543" s="179"/>
      <c r="P543" s="179"/>
      <c r="Q543" s="179"/>
      <c r="R543" s="179"/>
      <c r="S543" s="179"/>
      <c r="T543" s="179"/>
      <c r="U543" s="179"/>
      <c r="V543" s="179"/>
      <c r="W543" s="179"/>
      <c r="X543" s="180"/>
      <c r="AT543" s="174" t="s">
        <v>142</v>
      </c>
      <c r="AU543" s="174" t="s">
        <v>88</v>
      </c>
      <c r="AV543" s="14" t="s">
        <v>88</v>
      </c>
      <c r="AW543" s="14" t="s">
        <v>4</v>
      </c>
      <c r="AX543" s="14" t="s">
        <v>78</v>
      </c>
      <c r="AY543" s="174" t="s">
        <v>131</v>
      </c>
    </row>
    <row r="544" spans="1:65" s="13" customFormat="1">
      <c r="B544" s="166"/>
      <c r="D544" s="161" t="s">
        <v>142</v>
      </c>
      <c r="E544" s="167" t="s">
        <v>1</v>
      </c>
      <c r="F544" s="168" t="s">
        <v>902</v>
      </c>
      <c r="H544" s="167" t="s">
        <v>1</v>
      </c>
      <c r="I544" s="169"/>
      <c r="J544" s="169"/>
      <c r="M544" s="166"/>
      <c r="N544" s="170"/>
      <c r="O544" s="171"/>
      <c r="P544" s="171"/>
      <c r="Q544" s="171"/>
      <c r="R544" s="171"/>
      <c r="S544" s="171"/>
      <c r="T544" s="171"/>
      <c r="U544" s="171"/>
      <c r="V544" s="171"/>
      <c r="W544" s="171"/>
      <c r="X544" s="172"/>
      <c r="AT544" s="167" t="s">
        <v>142</v>
      </c>
      <c r="AU544" s="167" t="s">
        <v>88</v>
      </c>
      <c r="AV544" s="13" t="s">
        <v>86</v>
      </c>
      <c r="AW544" s="13" t="s">
        <v>4</v>
      </c>
      <c r="AX544" s="13" t="s">
        <v>78</v>
      </c>
      <c r="AY544" s="167" t="s">
        <v>131</v>
      </c>
    </row>
    <row r="545" spans="1:65" s="14" customFormat="1">
      <c r="B545" s="173"/>
      <c r="D545" s="161" t="s">
        <v>142</v>
      </c>
      <c r="E545" s="174" t="s">
        <v>1</v>
      </c>
      <c r="F545" s="175" t="s">
        <v>903</v>
      </c>
      <c r="H545" s="176">
        <v>0.34</v>
      </c>
      <c r="I545" s="177"/>
      <c r="J545" s="177"/>
      <c r="M545" s="173"/>
      <c r="N545" s="178"/>
      <c r="O545" s="179"/>
      <c r="P545" s="179"/>
      <c r="Q545" s="179"/>
      <c r="R545" s="179"/>
      <c r="S545" s="179"/>
      <c r="T545" s="179"/>
      <c r="U545" s="179"/>
      <c r="V545" s="179"/>
      <c r="W545" s="179"/>
      <c r="X545" s="180"/>
      <c r="AT545" s="174" t="s">
        <v>142</v>
      </c>
      <c r="AU545" s="174" t="s">
        <v>88</v>
      </c>
      <c r="AV545" s="14" t="s">
        <v>88</v>
      </c>
      <c r="AW545" s="14" t="s">
        <v>4</v>
      </c>
      <c r="AX545" s="14" t="s">
        <v>78</v>
      </c>
      <c r="AY545" s="174" t="s">
        <v>131</v>
      </c>
    </row>
    <row r="546" spans="1:65" s="13" customFormat="1">
      <c r="B546" s="166"/>
      <c r="D546" s="161" t="s">
        <v>142</v>
      </c>
      <c r="E546" s="167" t="s">
        <v>1</v>
      </c>
      <c r="F546" s="168" t="s">
        <v>904</v>
      </c>
      <c r="H546" s="167" t="s">
        <v>1</v>
      </c>
      <c r="I546" s="169"/>
      <c r="J546" s="169"/>
      <c r="M546" s="166"/>
      <c r="N546" s="170"/>
      <c r="O546" s="171"/>
      <c r="P546" s="171"/>
      <c r="Q546" s="171"/>
      <c r="R546" s="171"/>
      <c r="S546" s="171"/>
      <c r="T546" s="171"/>
      <c r="U546" s="171"/>
      <c r="V546" s="171"/>
      <c r="W546" s="171"/>
      <c r="X546" s="172"/>
      <c r="AT546" s="167" t="s">
        <v>142</v>
      </c>
      <c r="AU546" s="167" t="s">
        <v>88</v>
      </c>
      <c r="AV546" s="13" t="s">
        <v>86</v>
      </c>
      <c r="AW546" s="13" t="s">
        <v>4</v>
      </c>
      <c r="AX546" s="13" t="s">
        <v>78</v>
      </c>
      <c r="AY546" s="167" t="s">
        <v>131</v>
      </c>
    </row>
    <row r="547" spans="1:65" s="14" customFormat="1">
      <c r="B547" s="173"/>
      <c r="D547" s="161" t="s">
        <v>142</v>
      </c>
      <c r="E547" s="174" t="s">
        <v>1</v>
      </c>
      <c r="F547" s="175" t="s">
        <v>905</v>
      </c>
      <c r="H547" s="176">
        <v>111.021</v>
      </c>
      <c r="I547" s="177"/>
      <c r="J547" s="177"/>
      <c r="M547" s="173"/>
      <c r="N547" s="178"/>
      <c r="O547" s="179"/>
      <c r="P547" s="179"/>
      <c r="Q547" s="179"/>
      <c r="R547" s="179"/>
      <c r="S547" s="179"/>
      <c r="T547" s="179"/>
      <c r="U547" s="179"/>
      <c r="V547" s="179"/>
      <c r="W547" s="179"/>
      <c r="X547" s="180"/>
      <c r="AT547" s="174" t="s">
        <v>142</v>
      </c>
      <c r="AU547" s="174" t="s">
        <v>88</v>
      </c>
      <c r="AV547" s="14" t="s">
        <v>88</v>
      </c>
      <c r="AW547" s="14" t="s">
        <v>4</v>
      </c>
      <c r="AX547" s="14" t="s">
        <v>78</v>
      </c>
      <c r="AY547" s="174" t="s">
        <v>131</v>
      </c>
    </row>
    <row r="548" spans="1:65" s="15" customFormat="1">
      <c r="B548" s="184"/>
      <c r="D548" s="161" t="s">
        <v>142</v>
      </c>
      <c r="E548" s="185" t="s">
        <v>1</v>
      </c>
      <c r="F548" s="186" t="s">
        <v>260</v>
      </c>
      <c r="H548" s="187">
        <v>133.44999999999999</v>
      </c>
      <c r="I548" s="188"/>
      <c r="J548" s="188"/>
      <c r="M548" s="184"/>
      <c r="N548" s="189"/>
      <c r="O548" s="190"/>
      <c r="P548" s="190"/>
      <c r="Q548" s="190"/>
      <c r="R548" s="190"/>
      <c r="S548" s="190"/>
      <c r="T548" s="190"/>
      <c r="U548" s="190"/>
      <c r="V548" s="190"/>
      <c r="W548" s="190"/>
      <c r="X548" s="191"/>
      <c r="AT548" s="185" t="s">
        <v>142</v>
      </c>
      <c r="AU548" s="185" t="s">
        <v>88</v>
      </c>
      <c r="AV548" s="15" t="s">
        <v>155</v>
      </c>
      <c r="AW548" s="15" t="s">
        <v>4</v>
      </c>
      <c r="AX548" s="15" t="s">
        <v>86</v>
      </c>
      <c r="AY548" s="185" t="s">
        <v>131</v>
      </c>
    </row>
    <row r="549" spans="1:65" s="2" customFormat="1" ht="24.2" customHeight="1">
      <c r="A549" s="32"/>
      <c r="B549" s="146"/>
      <c r="C549" s="147" t="s">
        <v>906</v>
      </c>
      <c r="D549" s="147" t="s">
        <v>134</v>
      </c>
      <c r="E549" s="148" t="s">
        <v>907</v>
      </c>
      <c r="F549" s="149" t="s">
        <v>908</v>
      </c>
      <c r="G549" s="150" t="s">
        <v>394</v>
      </c>
      <c r="H549" s="151">
        <v>2190.8910000000001</v>
      </c>
      <c r="I549" s="152"/>
      <c r="J549" s="152"/>
      <c r="K549" s="153">
        <f>ROUND(P549*H549,2)</f>
        <v>0</v>
      </c>
      <c r="L549" s="149" t="s">
        <v>138</v>
      </c>
      <c r="M549" s="33"/>
      <c r="N549" s="154" t="s">
        <v>1</v>
      </c>
      <c r="O549" s="155" t="s">
        <v>41</v>
      </c>
      <c r="P549" s="156">
        <f>I549+J549</f>
        <v>0</v>
      </c>
      <c r="Q549" s="156">
        <f>ROUND(I549*H549,2)</f>
        <v>0</v>
      </c>
      <c r="R549" s="156">
        <f>ROUND(J549*H549,2)</f>
        <v>0</v>
      </c>
      <c r="S549" s="58"/>
      <c r="T549" s="157">
        <f>S549*H549</f>
        <v>0</v>
      </c>
      <c r="U549" s="157">
        <v>0</v>
      </c>
      <c r="V549" s="157">
        <f>U549*H549</f>
        <v>0</v>
      </c>
      <c r="W549" s="157">
        <v>0</v>
      </c>
      <c r="X549" s="158">
        <f>W549*H549</f>
        <v>0</v>
      </c>
      <c r="Y549" s="32"/>
      <c r="Z549" s="32"/>
      <c r="AA549" s="32"/>
      <c r="AB549" s="32"/>
      <c r="AC549" s="32"/>
      <c r="AD549" s="32"/>
      <c r="AE549" s="32"/>
      <c r="AR549" s="159" t="s">
        <v>155</v>
      </c>
      <c r="AT549" s="159" t="s">
        <v>134</v>
      </c>
      <c r="AU549" s="159" t="s">
        <v>88</v>
      </c>
      <c r="AY549" s="17" t="s">
        <v>131</v>
      </c>
      <c r="BE549" s="160">
        <f>IF(O549="základní",K549,0)</f>
        <v>0</v>
      </c>
      <c r="BF549" s="160">
        <f>IF(O549="snížená",K549,0)</f>
        <v>0</v>
      </c>
      <c r="BG549" s="160">
        <f>IF(O549="zákl. přenesená",K549,0)</f>
        <v>0</v>
      </c>
      <c r="BH549" s="160">
        <f>IF(O549="sníž. přenesená",K549,0)</f>
        <v>0</v>
      </c>
      <c r="BI549" s="160">
        <f>IF(O549="nulová",K549,0)</f>
        <v>0</v>
      </c>
      <c r="BJ549" s="17" t="s">
        <v>86</v>
      </c>
      <c r="BK549" s="160">
        <f>ROUND(P549*H549,2)</f>
        <v>0</v>
      </c>
      <c r="BL549" s="17" t="s">
        <v>155</v>
      </c>
      <c r="BM549" s="159" t="s">
        <v>909</v>
      </c>
    </row>
    <row r="550" spans="1:65" s="2" customFormat="1">
      <c r="A550" s="32"/>
      <c r="B550" s="33"/>
      <c r="C550" s="32"/>
      <c r="D550" s="161" t="s">
        <v>141</v>
      </c>
      <c r="E550" s="32"/>
      <c r="F550" s="162" t="s">
        <v>910</v>
      </c>
      <c r="G550" s="32"/>
      <c r="H550" s="32"/>
      <c r="I550" s="163"/>
      <c r="J550" s="163"/>
      <c r="K550" s="32"/>
      <c r="L550" s="32"/>
      <c r="M550" s="33"/>
      <c r="N550" s="164"/>
      <c r="O550" s="165"/>
      <c r="P550" s="58"/>
      <c r="Q550" s="58"/>
      <c r="R550" s="58"/>
      <c r="S550" s="58"/>
      <c r="T550" s="58"/>
      <c r="U550" s="58"/>
      <c r="V550" s="58"/>
      <c r="W550" s="58"/>
      <c r="X550" s="59"/>
      <c r="Y550" s="32"/>
      <c r="Z550" s="32"/>
      <c r="AA550" s="32"/>
      <c r="AB550" s="32"/>
      <c r="AC550" s="32"/>
      <c r="AD550" s="32"/>
      <c r="AE550" s="32"/>
      <c r="AT550" s="17" t="s">
        <v>141</v>
      </c>
      <c r="AU550" s="17" t="s">
        <v>88</v>
      </c>
    </row>
    <row r="551" spans="1:65" s="13" customFormat="1">
      <c r="B551" s="166"/>
      <c r="D551" s="161" t="s">
        <v>142</v>
      </c>
      <c r="E551" s="167" t="s">
        <v>1</v>
      </c>
      <c r="F551" s="168" t="s">
        <v>900</v>
      </c>
      <c r="H551" s="167" t="s">
        <v>1</v>
      </c>
      <c r="I551" s="169"/>
      <c r="J551" s="169"/>
      <c r="M551" s="166"/>
      <c r="N551" s="170"/>
      <c r="O551" s="171"/>
      <c r="P551" s="171"/>
      <c r="Q551" s="171"/>
      <c r="R551" s="171"/>
      <c r="S551" s="171"/>
      <c r="T551" s="171"/>
      <c r="U551" s="171"/>
      <c r="V551" s="171"/>
      <c r="W551" s="171"/>
      <c r="X551" s="172"/>
      <c r="AT551" s="167" t="s">
        <v>142</v>
      </c>
      <c r="AU551" s="167" t="s">
        <v>88</v>
      </c>
      <c r="AV551" s="13" t="s">
        <v>86</v>
      </c>
      <c r="AW551" s="13" t="s">
        <v>4</v>
      </c>
      <c r="AX551" s="13" t="s">
        <v>78</v>
      </c>
      <c r="AY551" s="167" t="s">
        <v>131</v>
      </c>
    </row>
    <row r="552" spans="1:65" s="14" customFormat="1">
      <c r="B552" s="173"/>
      <c r="D552" s="161" t="s">
        <v>142</v>
      </c>
      <c r="E552" s="174" t="s">
        <v>1</v>
      </c>
      <c r="F552" s="175" t="s">
        <v>911</v>
      </c>
      <c r="H552" s="176">
        <v>2186.8110000000001</v>
      </c>
      <c r="I552" s="177"/>
      <c r="J552" s="177"/>
      <c r="M552" s="173"/>
      <c r="N552" s="178"/>
      <c r="O552" s="179"/>
      <c r="P552" s="179"/>
      <c r="Q552" s="179"/>
      <c r="R552" s="179"/>
      <c r="S552" s="179"/>
      <c r="T552" s="179"/>
      <c r="U552" s="179"/>
      <c r="V552" s="179"/>
      <c r="W552" s="179"/>
      <c r="X552" s="180"/>
      <c r="AT552" s="174" t="s">
        <v>142</v>
      </c>
      <c r="AU552" s="174" t="s">
        <v>88</v>
      </c>
      <c r="AV552" s="14" t="s">
        <v>88</v>
      </c>
      <c r="AW552" s="14" t="s">
        <v>4</v>
      </c>
      <c r="AX552" s="14" t="s">
        <v>78</v>
      </c>
      <c r="AY552" s="174" t="s">
        <v>131</v>
      </c>
    </row>
    <row r="553" spans="1:65" s="13" customFormat="1">
      <c r="B553" s="166"/>
      <c r="D553" s="161" t="s">
        <v>142</v>
      </c>
      <c r="E553" s="167" t="s">
        <v>1</v>
      </c>
      <c r="F553" s="168" t="s">
        <v>902</v>
      </c>
      <c r="H553" s="167" t="s">
        <v>1</v>
      </c>
      <c r="I553" s="169"/>
      <c r="J553" s="169"/>
      <c r="M553" s="166"/>
      <c r="N553" s="170"/>
      <c r="O553" s="171"/>
      <c r="P553" s="171"/>
      <c r="Q553" s="171"/>
      <c r="R553" s="171"/>
      <c r="S553" s="171"/>
      <c r="T553" s="171"/>
      <c r="U553" s="171"/>
      <c r="V553" s="171"/>
      <c r="W553" s="171"/>
      <c r="X553" s="172"/>
      <c r="AT553" s="167" t="s">
        <v>142</v>
      </c>
      <c r="AU553" s="167" t="s">
        <v>88</v>
      </c>
      <c r="AV553" s="13" t="s">
        <v>86</v>
      </c>
      <c r="AW553" s="13" t="s">
        <v>4</v>
      </c>
      <c r="AX553" s="13" t="s">
        <v>78</v>
      </c>
      <c r="AY553" s="167" t="s">
        <v>131</v>
      </c>
    </row>
    <row r="554" spans="1:65" s="14" customFormat="1">
      <c r="B554" s="173"/>
      <c r="D554" s="161" t="s">
        <v>142</v>
      </c>
      <c r="E554" s="174" t="s">
        <v>1</v>
      </c>
      <c r="F554" s="175" t="s">
        <v>912</v>
      </c>
      <c r="H554" s="176">
        <v>4.08</v>
      </c>
      <c r="I554" s="177"/>
      <c r="J554" s="177"/>
      <c r="M554" s="173"/>
      <c r="N554" s="178"/>
      <c r="O554" s="179"/>
      <c r="P554" s="179"/>
      <c r="Q554" s="179"/>
      <c r="R554" s="179"/>
      <c r="S554" s="179"/>
      <c r="T554" s="179"/>
      <c r="U554" s="179"/>
      <c r="V554" s="179"/>
      <c r="W554" s="179"/>
      <c r="X554" s="180"/>
      <c r="AT554" s="174" t="s">
        <v>142</v>
      </c>
      <c r="AU554" s="174" t="s">
        <v>88</v>
      </c>
      <c r="AV554" s="14" t="s">
        <v>88</v>
      </c>
      <c r="AW554" s="14" t="s">
        <v>4</v>
      </c>
      <c r="AX554" s="14" t="s">
        <v>78</v>
      </c>
      <c r="AY554" s="174" t="s">
        <v>131</v>
      </c>
    </row>
    <row r="555" spans="1:65" s="15" customFormat="1">
      <c r="B555" s="184"/>
      <c r="D555" s="161" t="s">
        <v>142</v>
      </c>
      <c r="E555" s="185" t="s">
        <v>1</v>
      </c>
      <c r="F555" s="186" t="s">
        <v>260</v>
      </c>
      <c r="H555" s="187">
        <v>2190.8910000000001</v>
      </c>
      <c r="I555" s="188"/>
      <c r="J555" s="188"/>
      <c r="M555" s="184"/>
      <c r="N555" s="189"/>
      <c r="O555" s="190"/>
      <c r="P555" s="190"/>
      <c r="Q555" s="190"/>
      <c r="R555" s="190"/>
      <c r="S555" s="190"/>
      <c r="T555" s="190"/>
      <c r="U555" s="190"/>
      <c r="V555" s="190"/>
      <c r="W555" s="190"/>
      <c r="X555" s="191"/>
      <c r="AT555" s="185" t="s">
        <v>142</v>
      </c>
      <c r="AU555" s="185" t="s">
        <v>88</v>
      </c>
      <c r="AV555" s="15" t="s">
        <v>155</v>
      </c>
      <c r="AW555" s="15" t="s">
        <v>4</v>
      </c>
      <c r="AX555" s="15" t="s">
        <v>86</v>
      </c>
      <c r="AY555" s="185" t="s">
        <v>131</v>
      </c>
    </row>
    <row r="556" spans="1:65" s="2" customFormat="1" ht="24.2" customHeight="1">
      <c r="A556" s="32"/>
      <c r="B556" s="146"/>
      <c r="C556" s="147" t="s">
        <v>913</v>
      </c>
      <c r="D556" s="147" t="s">
        <v>134</v>
      </c>
      <c r="E556" s="148" t="s">
        <v>914</v>
      </c>
      <c r="F556" s="149" t="s">
        <v>915</v>
      </c>
      <c r="G556" s="150" t="s">
        <v>394</v>
      </c>
      <c r="H556" s="151">
        <v>8.4239999999999995</v>
      </c>
      <c r="I556" s="152"/>
      <c r="J556" s="152"/>
      <c r="K556" s="153">
        <f>ROUND(P556*H556,2)</f>
        <v>0</v>
      </c>
      <c r="L556" s="149" t="s">
        <v>138</v>
      </c>
      <c r="M556" s="33"/>
      <c r="N556" s="154" t="s">
        <v>1</v>
      </c>
      <c r="O556" s="155" t="s">
        <v>41</v>
      </c>
      <c r="P556" s="156">
        <f>I556+J556</f>
        <v>0</v>
      </c>
      <c r="Q556" s="156">
        <f>ROUND(I556*H556,2)</f>
        <v>0</v>
      </c>
      <c r="R556" s="156">
        <f>ROUND(J556*H556,2)</f>
        <v>0</v>
      </c>
      <c r="S556" s="58"/>
      <c r="T556" s="157">
        <f>S556*H556</f>
        <v>0</v>
      </c>
      <c r="U556" s="157">
        <v>0</v>
      </c>
      <c r="V556" s="157">
        <f>U556*H556</f>
        <v>0</v>
      </c>
      <c r="W556" s="157">
        <v>0</v>
      </c>
      <c r="X556" s="158">
        <f>W556*H556</f>
        <v>0</v>
      </c>
      <c r="Y556" s="32"/>
      <c r="Z556" s="32"/>
      <c r="AA556" s="32"/>
      <c r="AB556" s="32"/>
      <c r="AC556" s="32"/>
      <c r="AD556" s="32"/>
      <c r="AE556" s="32"/>
      <c r="AR556" s="159" t="s">
        <v>155</v>
      </c>
      <c r="AT556" s="159" t="s">
        <v>134</v>
      </c>
      <c r="AU556" s="159" t="s">
        <v>88</v>
      </c>
      <c r="AY556" s="17" t="s">
        <v>131</v>
      </c>
      <c r="BE556" s="160">
        <f>IF(O556="základní",K556,0)</f>
        <v>0</v>
      </c>
      <c r="BF556" s="160">
        <f>IF(O556="snížená",K556,0)</f>
        <v>0</v>
      </c>
      <c r="BG556" s="160">
        <f>IF(O556="zákl. přenesená",K556,0)</f>
        <v>0</v>
      </c>
      <c r="BH556" s="160">
        <f>IF(O556="sníž. přenesená",K556,0)</f>
        <v>0</v>
      </c>
      <c r="BI556" s="160">
        <f>IF(O556="nulová",K556,0)</f>
        <v>0</v>
      </c>
      <c r="BJ556" s="17" t="s">
        <v>86</v>
      </c>
      <c r="BK556" s="160">
        <f>ROUND(P556*H556,2)</f>
        <v>0</v>
      </c>
      <c r="BL556" s="17" t="s">
        <v>155</v>
      </c>
      <c r="BM556" s="159" t="s">
        <v>916</v>
      </c>
    </row>
    <row r="557" spans="1:65" s="2" customFormat="1">
      <c r="A557" s="32"/>
      <c r="B557" s="33"/>
      <c r="C557" s="32"/>
      <c r="D557" s="161" t="s">
        <v>141</v>
      </c>
      <c r="E557" s="32"/>
      <c r="F557" s="162" t="s">
        <v>917</v>
      </c>
      <c r="G557" s="32"/>
      <c r="H557" s="32"/>
      <c r="I557" s="163"/>
      <c r="J557" s="163"/>
      <c r="K557" s="32"/>
      <c r="L557" s="32"/>
      <c r="M557" s="33"/>
      <c r="N557" s="164"/>
      <c r="O557" s="165"/>
      <c r="P557" s="58"/>
      <c r="Q557" s="58"/>
      <c r="R557" s="58"/>
      <c r="S557" s="58"/>
      <c r="T557" s="58"/>
      <c r="U557" s="58"/>
      <c r="V557" s="58"/>
      <c r="W557" s="58"/>
      <c r="X557" s="59"/>
      <c r="Y557" s="32"/>
      <c r="Z557" s="32"/>
      <c r="AA557" s="32"/>
      <c r="AB557" s="32"/>
      <c r="AC557" s="32"/>
      <c r="AD557" s="32"/>
      <c r="AE557" s="32"/>
      <c r="AT557" s="17" t="s">
        <v>141</v>
      </c>
      <c r="AU557" s="17" t="s">
        <v>88</v>
      </c>
    </row>
    <row r="558" spans="1:65" s="13" customFormat="1">
      <c r="B558" s="166"/>
      <c r="D558" s="161" t="s">
        <v>142</v>
      </c>
      <c r="E558" s="167" t="s">
        <v>1</v>
      </c>
      <c r="F558" s="168" t="s">
        <v>918</v>
      </c>
      <c r="H558" s="167" t="s">
        <v>1</v>
      </c>
      <c r="I558" s="169"/>
      <c r="J558" s="169"/>
      <c r="M558" s="166"/>
      <c r="N558" s="170"/>
      <c r="O558" s="171"/>
      <c r="P558" s="171"/>
      <c r="Q558" s="171"/>
      <c r="R558" s="171"/>
      <c r="S558" s="171"/>
      <c r="T558" s="171"/>
      <c r="U558" s="171"/>
      <c r="V558" s="171"/>
      <c r="W558" s="171"/>
      <c r="X558" s="172"/>
      <c r="AT558" s="167" t="s">
        <v>142</v>
      </c>
      <c r="AU558" s="167" t="s">
        <v>88</v>
      </c>
      <c r="AV558" s="13" t="s">
        <v>86</v>
      </c>
      <c r="AW558" s="13" t="s">
        <v>4</v>
      </c>
      <c r="AX558" s="13" t="s">
        <v>78</v>
      </c>
      <c r="AY558" s="167" t="s">
        <v>131</v>
      </c>
    </row>
    <row r="559" spans="1:65" s="14" customFormat="1">
      <c r="B559" s="173"/>
      <c r="D559" s="161" t="s">
        <v>142</v>
      </c>
      <c r="E559" s="174" t="s">
        <v>1</v>
      </c>
      <c r="F559" s="175" t="s">
        <v>919</v>
      </c>
      <c r="H559" s="176">
        <v>0.31</v>
      </c>
      <c r="I559" s="177"/>
      <c r="J559" s="177"/>
      <c r="M559" s="173"/>
      <c r="N559" s="178"/>
      <c r="O559" s="179"/>
      <c r="P559" s="179"/>
      <c r="Q559" s="179"/>
      <c r="R559" s="179"/>
      <c r="S559" s="179"/>
      <c r="T559" s="179"/>
      <c r="U559" s="179"/>
      <c r="V559" s="179"/>
      <c r="W559" s="179"/>
      <c r="X559" s="180"/>
      <c r="AT559" s="174" t="s">
        <v>142</v>
      </c>
      <c r="AU559" s="174" t="s">
        <v>88</v>
      </c>
      <c r="AV559" s="14" t="s">
        <v>88</v>
      </c>
      <c r="AW559" s="14" t="s">
        <v>4</v>
      </c>
      <c r="AX559" s="14" t="s">
        <v>78</v>
      </c>
      <c r="AY559" s="174" t="s">
        <v>131</v>
      </c>
    </row>
    <row r="560" spans="1:65" s="14" customFormat="1">
      <c r="B560" s="173"/>
      <c r="D560" s="161" t="s">
        <v>142</v>
      </c>
      <c r="E560" s="174" t="s">
        <v>1</v>
      </c>
      <c r="F560" s="175" t="s">
        <v>920</v>
      </c>
      <c r="H560" s="176">
        <v>0.52</v>
      </c>
      <c r="I560" s="177"/>
      <c r="J560" s="177"/>
      <c r="M560" s="173"/>
      <c r="N560" s="178"/>
      <c r="O560" s="179"/>
      <c r="P560" s="179"/>
      <c r="Q560" s="179"/>
      <c r="R560" s="179"/>
      <c r="S560" s="179"/>
      <c r="T560" s="179"/>
      <c r="U560" s="179"/>
      <c r="V560" s="179"/>
      <c r="W560" s="179"/>
      <c r="X560" s="180"/>
      <c r="AT560" s="174" t="s">
        <v>142</v>
      </c>
      <c r="AU560" s="174" t="s">
        <v>88</v>
      </c>
      <c r="AV560" s="14" t="s">
        <v>88</v>
      </c>
      <c r="AW560" s="14" t="s">
        <v>4</v>
      </c>
      <c r="AX560" s="14" t="s">
        <v>78</v>
      </c>
      <c r="AY560" s="174" t="s">
        <v>131</v>
      </c>
    </row>
    <row r="561" spans="1:65" s="13" customFormat="1">
      <c r="B561" s="166"/>
      <c r="D561" s="161" t="s">
        <v>142</v>
      </c>
      <c r="E561" s="167" t="s">
        <v>1</v>
      </c>
      <c r="F561" s="168" t="s">
        <v>921</v>
      </c>
      <c r="H561" s="167" t="s">
        <v>1</v>
      </c>
      <c r="I561" s="169"/>
      <c r="J561" s="169"/>
      <c r="M561" s="166"/>
      <c r="N561" s="170"/>
      <c r="O561" s="171"/>
      <c r="P561" s="171"/>
      <c r="Q561" s="171"/>
      <c r="R561" s="171"/>
      <c r="S561" s="171"/>
      <c r="T561" s="171"/>
      <c r="U561" s="171"/>
      <c r="V561" s="171"/>
      <c r="W561" s="171"/>
      <c r="X561" s="172"/>
      <c r="AT561" s="167" t="s">
        <v>142</v>
      </c>
      <c r="AU561" s="167" t="s">
        <v>88</v>
      </c>
      <c r="AV561" s="13" t="s">
        <v>86</v>
      </c>
      <c r="AW561" s="13" t="s">
        <v>4</v>
      </c>
      <c r="AX561" s="13" t="s">
        <v>78</v>
      </c>
      <c r="AY561" s="167" t="s">
        <v>131</v>
      </c>
    </row>
    <row r="562" spans="1:65" s="14" customFormat="1">
      <c r="B562" s="173"/>
      <c r="D562" s="161" t="s">
        <v>142</v>
      </c>
      <c r="E562" s="174" t="s">
        <v>1</v>
      </c>
      <c r="F562" s="175" t="s">
        <v>922</v>
      </c>
      <c r="H562" s="176">
        <v>7.5940000000000003</v>
      </c>
      <c r="I562" s="177"/>
      <c r="J562" s="177"/>
      <c r="M562" s="173"/>
      <c r="N562" s="178"/>
      <c r="O562" s="179"/>
      <c r="P562" s="179"/>
      <c r="Q562" s="179"/>
      <c r="R562" s="179"/>
      <c r="S562" s="179"/>
      <c r="T562" s="179"/>
      <c r="U562" s="179"/>
      <c r="V562" s="179"/>
      <c r="W562" s="179"/>
      <c r="X562" s="180"/>
      <c r="AT562" s="174" t="s">
        <v>142</v>
      </c>
      <c r="AU562" s="174" t="s">
        <v>88</v>
      </c>
      <c r="AV562" s="14" t="s">
        <v>88</v>
      </c>
      <c r="AW562" s="14" t="s">
        <v>4</v>
      </c>
      <c r="AX562" s="14" t="s">
        <v>78</v>
      </c>
      <c r="AY562" s="174" t="s">
        <v>131</v>
      </c>
    </row>
    <row r="563" spans="1:65" s="15" customFormat="1">
      <c r="B563" s="184"/>
      <c r="D563" s="161" t="s">
        <v>142</v>
      </c>
      <c r="E563" s="185" t="s">
        <v>1</v>
      </c>
      <c r="F563" s="186" t="s">
        <v>260</v>
      </c>
      <c r="H563" s="187">
        <v>8.4239999999999995</v>
      </c>
      <c r="I563" s="188"/>
      <c r="J563" s="188"/>
      <c r="M563" s="184"/>
      <c r="N563" s="189"/>
      <c r="O563" s="190"/>
      <c r="P563" s="190"/>
      <c r="Q563" s="190"/>
      <c r="R563" s="190"/>
      <c r="S563" s="190"/>
      <c r="T563" s="190"/>
      <c r="U563" s="190"/>
      <c r="V563" s="190"/>
      <c r="W563" s="190"/>
      <c r="X563" s="191"/>
      <c r="AT563" s="185" t="s">
        <v>142</v>
      </c>
      <c r="AU563" s="185" t="s">
        <v>88</v>
      </c>
      <c r="AV563" s="15" t="s">
        <v>155</v>
      </c>
      <c r="AW563" s="15" t="s">
        <v>4</v>
      </c>
      <c r="AX563" s="15" t="s">
        <v>86</v>
      </c>
      <c r="AY563" s="185" t="s">
        <v>131</v>
      </c>
    </row>
    <row r="564" spans="1:65" s="2" customFormat="1" ht="24.2" customHeight="1">
      <c r="A564" s="32"/>
      <c r="B564" s="146"/>
      <c r="C564" s="147" t="s">
        <v>923</v>
      </c>
      <c r="D564" s="147" t="s">
        <v>134</v>
      </c>
      <c r="E564" s="148" t="s">
        <v>924</v>
      </c>
      <c r="F564" s="149" t="s">
        <v>925</v>
      </c>
      <c r="G564" s="150" t="s">
        <v>394</v>
      </c>
      <c r="H564" s="151">
        <v>16.015000000000001</v>
      </c>
      <c r="I564" s="152"/>
      <c r="J564" s="152"/>
      <c r="K564" s="153">
        <f>ROUND(P564*H564,2)</f>
        <v>0</v>
      </c>
      <c r="L564" s="149" t="s">
        <v>138</v>
      </c>
      <c r="M564" s="33"/>
      <c r="N564" s="154" t="s">
        <v>1</v>
      </c>
      <c r="O564" s="155" t="s">
        <v>41</v>
      </c>
      <c r="P564" s="156">
        <f>I564+J564</f>
        <v>0</v>
      </c>
      <c r="Q564" s="156">
        <f>ROUND(I564*H564,2)</f>
        <v>0</v>
      </c>
      <c r="R564" s="156">
        <f>ROUND(J564*H564,2)</f>
        <v>0</v>
      </c>
      <c r="S564" s="58"/>
      <c r="T564" s="157">
        <f>S564*H564</f>
        <v>0</v>
      </c>
      <c r="U564" s="157">
        <v>0</v>
      </c>
      <c r="V564" s="157">
        <f>U564*H564</f>
        <v>0</v>
      </c>
      <c r="W564" s="157">
        <v>0</v>
      </c>
      <c r="X564" s="158">
        <f>W564*H564</f>
        <v>0</v>
      </c>
      <c r="Y564" s="32"/>
      <c r="Z564" s="32"/>
      <c r="AA564" s="32"/>
      <c r="AB564" s="32"/>
      <c r="AC564" s="32"/>
      <c r="AD564" s="32"/>
      <c r="AE564" s="32"/>
      <c r="AR564" s="159" t="s">
        <v>155</v>
      </c>
      <c r="AT564" s="159" t="s">
        <v>134</v>
      </c>
      <c r="AU564" s="159" t="s">
        <v>88</v>
      </c>
      <c r="AY564" s="17" t="s">
        <v>131</v>
      </c>
      <c r="BE564" s="160">
        <f>IF(O564="základní",K564,0)</f>
        <v>0</v>
      </c>
      <c r="BF564" s="160">
        <f>IF(O564="snížená",K564,0)</f>
        <v>0</v>
      </c>
      <c r="BG564" s="160">
        <f>IF(O564="zákl. přenesená",K564,0)</f>
        <v>0</v>
      </c>
      <c r="BH564" s="160">
        <f>IF(O564="sníž. přenesená",K564,0)</f>
        <v>0</v>
      </c>
      <c r="BI564" s="160">
        <f>IF(O564="nulová",K564,0)</f>
        <v>0</v>
      </c>
      <c r="BJ564" s="17" t="s">
        <v>86</v>
      </c>
      <c r="BK564" s="160">
        <f>ROUND(P564*H564,2)</f>
        <v>0</v>
      </c>
      <c r="BL564" s="17" t="s">
        <v>155</v>
      </c>
      <c r="BM564" s="159" t="s">
        <v>926</v>
      </c>
    </row>
    <row r="565" spans="1:65" s="2" customFormat="1">
      <c r="A565" s="32"/>
      <c r="B565" s="33"/>
      <c r="C565" s="32"/>
      <c r="D565" s="161" t="s">
        <v>141</v>
      </c>
      <c r="E565" s="32"/>
      <c r="F565" s="162" t="s">
        <v>927</v>
      </c>
      <c r="G565" s="32"/>
      <c r="H565" s="32"/>
      <c r="I565" s="163"/>
      <c r="J565" s="163"/>
      <c r="K565" s="32"/>
      <c r="L565" s="32"/>
      <c r="M565" s="33"/>
      <c r="N565" s="164"/>
      <c r="O565" s="165"/>
      <c r="P565" s="58"/>
      <c r="Q565" s="58"/>
      <c r="R565" s="58"/>
      <c r="S565" s="58"/>
      <c r="T565" s="58"/>
      <c r="U565" s="58"/>
      <c r="V565" s="58"/>
      <c r="W565" s="58"/>
      <c r="X565" s="59"/>
      <c r="Y565" s="32"/>
      <c r="Z565" s="32"/>
      <c r="AA565" s="32"/>
      <c r="AB565" s="32"/>
      <c r="AC565" s="32"/>
      <c r="AD565" s="32"/>
      <c r="AE565" s="32"/>
      <c r="AT565" s="17" t="s">
        <v>141</v>
      </c>
      <c r="AU565" s="17" t="s">
        <v>88</v>
      </c>
    </row>
    <row r="566" spans="1:65" s="13" customFormat="1">
      <c r="B566" s="166"/>
      <c r="D566" s="161" t="s">
        <v>142</v>
      </c>
      <c r="E566" s="167" t="s">
        <v>1</v>
      </c>
      <c r="F566" s="168" t="s">
        <v>928</v>
      </c>
      <c r="H566" s="167" t="s">
        <v>1</v>
      </c>
      <c r="I566" s="169"/>
      <c r="J566" s="169"/>
      <c r="M566" s="166"/>
      <c r="N566" s="170"/>
      <c r="O566" s="171"/>
      <c r="P566" s="171"/>
      <c r="Q566" s="171"/>
      <c r="R566" s="171"/>
      <c r="S566" s="171"/>
      <c r="T566" s="171"/>
      <c r="U566" s="171"/>
      <c r="V566" s="171"/>
      <c r="W566" s="171"/>
      <c r="X566" s="172"/>
      <c r="AT566" s="167" t="s">
        <v>142</v>
      </c>
      <c r="AU566" s="167" t="s">
        <v>88</v>
      </c>
      <c r="AV566" s="13" t="s">
        <v>86</v>
      </c>
      <c r="AW566" s="13" t="s">
        <v>4</v>
      </c>
      <c r="AX566" s="13" t="s">
        <v>78</v>
      </c>
      <c r="AY566" s="167" t="s">
        <v>131</v>
      </c>
    </row>
    <row r="567" spans="1:65" s="14" customFormat="1">
      <c r="B567" s="173"/>
      <c r="D567" s="161" t="s">
        <v>142</v>
      </c>
      <c r="E567" s="174" t="s">
        <v>1</v>
      </c>
      <c r="F567" s="175" t="s">
        <v>929</v>
      </c>
      <c r="H567" s="176">
        <v>0.14799999999999999</v>
      </c>
      <c r="I567" s="177"/>
      <c r="J567" s="177"/>
      <c r="M567" s="173"/>
      <c r="N567" s="178"/>
      <c r="O567" s="179"/>
      <c r="P567" s="179"/>
      <c r="Q567" s="179"/>
      <c r="R567" s="179"/>
      <c r="S567" s="179"/>
      <c r="T567" s="179"/>
      <c r="U567" s="179"/>
      <c r="V567" s="179"/>
      <c r="W567" s="179"/>
      <c r="X567" s="180"/>
      <c r="AT567" s="174" t="s">
        <v>142</v>
      </c>
      <c r="AU567" s="174" t="s">
        <v>88</v>
      </c>
      <c r="AV567" s="14" t="s">
        <v>88</v>
      </c>
      <c r="AW567" s="14" t="s">
        <v>4</v>
      </c>
      <c r="AX567" s="14" t="s">
        <v>78</v>
      </c>
      <c r="AY567" s="174" t="s">
        <v>131</v>
      </c>
    </row>
    <row r="568" spans="1:65" s="14" customFormat="1">
      <c r="B568" s="173"/>
      <c r="D568" s="161" t="s">
        <v>142</v>
      </c>
      <c r="E568" s="174" t="s">
        <v>1</v>
      </c>
      <c r="F568" s="175" t="s">
        <v>930</v>
      </c>
      <c r="H568" s="176">
        <v>15.867000000000001</v>
      </c>
      <c r="I568" s="177"/>
      <c r="J568" s="177"/>
      <c r="M568" s="173"/>
      <c r="N568" s="178"/>
      <c r="O568" s="179"/>
      <c r="P568" s="179"/>
      <c r="Q568" s="179"/>
      <c r="R568" s="179"/>
      <c r="S568" s="179"/>
      <c r="T568" s="179"/>
      <c r="U568" s="179"/>
      <c r="V568" s="179"/>
      <c r="W568" s="179"/>
      <c r="X568" s="180"/>
      <c r="AT568" s="174" t="s">
        <v>142</v>
      </c>
      <c r="AU568" s="174" t="s">
        <v>88</v>
      </c>
      <c r="AV568" s="14" t="s">
        <v>88</v>
      </c>
      <c r="AW568" s="14" t="s">
        <v>4</v>
      </c>
      <c r="AX568" s="14" t="s">
        <v>78</v>
      </c>
      <c r="AY568" s="174" t="s">
        <v>131</v>
      </c>
    </row>
    <row r="569" spans="1:65" s="15" customFormat="1">
      <c r="B569" s="184"/>
      <c r="D569" s="161" t="s">
        <v>142</v>
      </c>
      <c r="E569" s="185" t="s">
        <v>1</v>
      </c>
      <c r="F569" s="186" t="s">
        <v>260</v>
      </c>
      <c r="H569" s="187">
        <v>16.015000000000001</v>
      </c>
      <c r="I569" s="188"/>
      <c r="J569" s="188"/>
      <c r="M569" s="184"/>
      <c r="N569" s="189"/>
      <c r="O569" s="190"/>
      <c r="P569" s="190"/>
      <c r="Q569" s="190"/>
      <c r="R569" s="190"/>
      <c r="S569" s="190"/>
      <c r="T569" s="190"/>
      <c r="U569" s="190"/>
      <c r="V569" s="190"/>
      <c r="W569" s="190"/>
      <c r="X569" s="191"/>
      <c r="AT569" s="185" t="s">
        <v>142</v>
      </c>
      <c r="AU569" s="185" t="s">
        <v>88</v>
      </c>
      <c r="AV569" s="15" t="s">
        <v>155</v>
      </c>
      <c r="AW569" s="15" t="s">
        <v>4</v>
      </c>
      <c r="AX569" s="15" t="s">
        <v>86</v>
      </c>
      <c r="AY569" s="185" t="s">
        <v>131</v>
      </c>
    </row>
    <row r="570" spans="1:65" s="2" customFormat="1" ht="24.2" customHeight="1">
      <c r="A570" s="32"/>
      <c r="B570" s="146"/>
      <c r="C570" s="147" t="s">
        <v>931</v>
      </c>
      <c r="D570" s="147" t="s">
        <v>134</v>
      </c>
      <c r="E570" s="148" t="s">
        <v>932</v>
      </c>
      <c r="F570" s="149" t="s">
        <v>933</v>
      </c>
      <c r="G570" s="150" t="s">
        <v>394</v>
      </c>
      <c r="H570" s="151">
        <v>192.18</v>
      </c>
      <c r="I570" s="152"/>
      <c r="J570" s="152"/>
      <c r="K570" s="153">
        <f>ROUND(P570*H570,2)</f>
        <v>0</v>
      </c>
      <c r="L570" s="149" t="s">
        <v>138</v>
      </c>
      <c r="M570" s="33"/>
      <c r="N570" s="154" t="s">
        <v>1</v>
      </c>
      <c r="O570" s="155" t="s">
        <v>41</v>
      </c>
      <c r="P570" s="156">
        <f>I570+J570</f>
        <v>0</v>
      </c>
      <c r="Q570" s="156">
        <f>ROUND(I570*H570,2)</f>
        <v>0</v>
      </c>
      <c r="R570" s="156">
        <f>ROUND(J570*H570,2)</f>
        <v>0</v>
      </c>
      <c r="S570" s="58"/>
      <c r="T570" s="157">
        <f>S570*H570</f>
        <v>0</v>
      </c>
      <c r="U570" s="157">
        <v>0</v>
      </c>
      <c r="V570" s="157">
        <f>U570*H570</f>
        <v>0</v>
      </c>
      <c r="W570" s="157">
        <v>0</v>
      </c>
      <c r="X570" s="158">
        <f>W570*H570</f>
        <v>0</v>
      </c>
      <c r="Y570" s="32"/>
      <c r="Z570" s="32"/>
      <c r="AA570" s="32"/>
      <c r="AB570" s="32"/>
      <c r="AC570" s="32"/>
      <c r="AD570" s="32"/>
      <c r="AE570" s="32"/>
      <c r="AR570" s="159" t="s">
        <v>155</v>
      </c>
      <c r="AT570" s="159" t="s">
        <v>134</v>
      </c>
      <c r="AU570" s="159" t="s">
        <v>88</v>
      </c>
      <c r="AY570" s="17" t="s">
        <v>131</v>
      </c>
      <c r="BE570" s="160">
        <f>IF(O570="základní",K570,0)</f>
        <v>0</v>
      </c>
      <c r="BF570" s="160">
        <f>IF(O570="snížená",K570,0)</f>
        <v>0</v>
      </c>
      <c r="BG570" s="160">
        <f>IF(O570="zákl. přenesená",K570,0)</f>
        <v>0</v>
      </c>
      <c r="BH570" s="160">
        <f>IF(O570="sníž. přenesená",K570,0)</f>
        <v>0</v>
      </c>
      <c r="BI570" s="160">
        <f>IF(O570="nulová",K570,0)</f>
        <v>0</v>
      </c>
      <c r="BJ570" s="17" t="s">
        <v>86</v>
      </c>
      <c r="BK570" s="160">
        <f>ROUND(P570*H570,2)</f>
        <v>0</v>
      </c>
      <c r="BL570" s="17" t="s">
        <v>155</v>
      </c>
      <c r="BM570" s="159" t="s">
        <v>934</v>
      </c>
    </row>
    <row r="571" spans="1:65" s="2" customFormat="1" ht="19.5">
      <c r="A571" s="32"/>
      <c r="B571" s="33"/>
      <c r="C571" s="32"/>
      <c r="D571" s="161" t="s">
        <v>141</v>
      </c>
      <c r="E571" s="32"/>
      <c r="F571" s="162" t="s">
        <v>935</v>
      </c>
      <c r="G571" s="32"/>
      <c r="H571" s="32"/>
      <c r="I571" s="163"/>
      <c r="J571" s="163"/>
      <c r="K571" s="32"/>
      <c r="L571" s="32"/>
      <c r="M571" s="33"/>
      <c r="N571" s="164"/>
      <c r="O571" s="165"/>
      <c r="P571" s="58"/>
      <c r="Q571" s="58"/>
      <c r="R571" s="58"/>
      <c r="S571" s="58"/>
      <c r="T571" s="58"/>
      <c r="U571" s="58"/>
      <c r="V571" s="58"/>
      <c r="W571" s="58"/>
      <c r="X571" s="59"/>
      <c r="Y571" s="32"/>
      <c r="Z571" s="32"/>
      <c r="AA571" s="32"/>
      <c r="AB571" s="32"/>
      <c r="AC571" s="32"/>
      <c r="AD571" s="32"/>
      <c r="AE571" s="32"/>
      <c r="AT571" s="17" t="s">
        <v>141</v>
      </c>
      <c r="AU571" s="17" t="s">
        <v>88</v>
      </c>
    </row>
    <row r="572" spans="1:65" s="13" customFormat="1">
      <c r="B572" s="166"/>
      <c r="D572" s="161" t="s">
        <v>142</v>
      </c>
      <c r="E572" s="167" t="s">
        <v>1</v>
      </c>
      <c r="F572" s="168" t="s">
        <v>936</v>
      </c>
      <c r="H572" s="167" t="s">
        <v>1</v>
      </c>
      <c r="I572" s="169"/>
      <c r="J572" s="169"/>
      <c r="M572" s="166"/>
      <c r="N572" s="170"/>
      <c r="O572" s="171"/>
      <c r="P572" s="171"/>
      <c r="Q572" s="171"/>
      <c r="R572" s="171"/>
      <c r="S572" s="171"/>
      <c r="T572" s="171"/>
      <c r="U572" s="171"/>
      <c r="V572" s="171"/>
      <c r="W572" s="171"/>
      <c r="X572" s="172"/>
      <c r="AT572" s="167" t="s">
        <v>142</v>
      </c>
      <c r="AU572" s="167" t="s">
        <v>88</v>
      </c>
      <c r="AV572" s="13" t="s">
        <v>86</v>
      </c>
      <c r="AW572" s="13" t="s">
        <v>4</v>
      </c>
      <c r="AX572" s="13" t="s">
        <v>78</v>
      </c>
      <c r="AY572" s="167" t="s">
        <v>131</v>
      </c>
    </row>
    <row r="573" spans="1:65" s="14" customFormat="1">
      <c r="B573" s="173"/>
      <c r="D573" s="161" t="s">
        <v>142</v>
      </c>
      <c r="E573" s="174" t="s">
        <v>1</v>
      </c>
      <c r="F573" s="175" t="s">
        <v>937</v>
      </c>
      <c r="H573" s="176">
        <v>192.18</v>
      </c>
      <c r="I573" s="177"/>
      <c r="J573" s="177"/>
      <c r="M573" s="173"/>
      <c r="N573" s="178"/>
      <c r="O573" s="179"/>
      <c r="P573" s="179"/>
      <c r="Q573" s="179"/>
      <c r="R573" s="179"/>
      <c r="S573" s="179"/>
      <c r="T573" s="179"/>
      <c r="U573" s="179"/>
      <c r="V573" s="179"/>
      <c r="W573" s="179"/>
      <c r="X573" s="180"/>
      <c r="AT573" s="174" t="s">
        <v>142</v>
      </c>
      <c r="AU573" s="174" t="s">
        <v>88</v>
      </c>
      <c r="AV573" s="14" t="s">
        <v>88</v>
      </c>
      <c r="AW573" s="14" t="s">
        <v>4</v>
      </c>
      <c r="AX573" s="14" t="s">
        <v>86</v>
      </c>
      <c r="AY573" s="174" t="s">
        <v>131</v>
      </c>
    </row>
    <row r="574" spans="1:65" s="2" customFormat="1" ht="24.2" customHeight="1">
      <c r="A574" s="32"/>
      <c r="B574" s="146"/>
      <c r="C574" s="147" t="s">
        <v>938</v>
      </c>
      <c r="D574" s="147" t="s">
        <v>134</v>
      </c>
      <c r="E574" s="148" t="s">
        <v>939</v>
      </c>
      <c r="F574" s="149" t="s">
        <v>406</v>
      </c>
      <c r="G574" s="150" t="s">
        <v>394</v>
      </c>
      <c r="H574" s="151">
        <v>0.34</v>
      </c>
      <c r="I574" s="152"/>
      <c r="J574" s="152"/>
      <c r="K574" s="153">
        <f>ROUND(P574*H574,2)</f>
        <v>0</v>
      </c>
      <c r="L574" s="149" t="s">
        <v>138</v>
      </c>
      <c r="M574" s="33"/>
      <c r="N574" s="154" t="s">
        <v>1</v>
      </c>
      <c r="O574" s="155" t="s">
        <v>41</v>
      </c>
      <c r="P574" s="156">
        <f>I574+J574</f>
        <v>0</v>
      </c>
      <c r="Q574" s="156">
        <f>ROUND(I574*H574,2)</f>
        <v>0</v>
      </c>
      <c r="R574" s="156">
        <f>ROUND(J574*H574,2)</f>
        <v>0</v>
      </c>
      <c r="S574" s="58"/>
      <c r="T574" s="157">
        <f>S574*H574</f>
        <v>0</v>
      </c>
      <c r="U574" s="157">
        <v>0</v>
      </c>
      <c r="V574" s="157">
        <f>U574*H574</f>
        <v>0</v>
      </c>
      <c r="W574" s="157">
        <v>0</v>
      </c>
      <c r="X574" s="158">
        <f>W574*H574</f>
        <v>0</v>
      </c>
      <c r="Y574" s="32"/>
      <c r="Z574" s="32"/>
      <c r="AA574" s="32"/>
      <c r="AB574" s="32"/>
      <c r="AC574" s="32"/>
      <c r="AD574" s="32"/>
      <c r="AE574" s="32"/>
      <c r="AR574" s="159" t="s">
        <v>155</v>
      </c>
      <c r="AT574" s="159" t="s">
        <v>134</v>
      </c>
      <c r="AU574" s="159" t="s">
        <v>88</v>
      </c>
      <c r="AY574" s="17" t="s">
        <v>131</v>
      </c>
      <c r="BE574" s="160">
        <f>IF(O574="základní",K574,0)</f>
        <v>0</v>
      </c>
      <c r="BF574" s="160">
        <f>IF(O574="snížená",K574,0)</f>
        <v>0</v>
      </c>
      <c r="BG574" s="160">
        <f>IF(O574="zákl. přenesená",K574,0)</f>
        <v>0</v>
      </c>
      <c r="BH574" s="160">
        <f>IF(O574="sníž. přenesená",K574,0)</f>
        <v>0</v>
      </c>
      <c r="BI574" s="160">
        <f>IF(O574="nulová",K574,0)</f>
        <v>0</v>
      </c>
      <c r="BJ574" s="17" t="s">
        <v>86</v>
      </c>
      <c r="BK574" s="160">
        <f>ROUND(P574*H574,2)</f>
        <v>0</v>
      </c>
      <c r="BL574" s="17" t="s">
        <v>155</v>
      </c>
      <c r="BM574" s="159" t="s">
        <v>940</v>
      </c>
    </row>
    <row r="575" spans="1:65" s="2" customFormat="1">
      <c r="A575" s="32"/>
      <c r="B575" s="33"/>
      <c r="C575" s="32"/>
      <c r="D575" s="161" t="s">
        <v>141</v>
      </c>
      <c r="E575" s="32"/>
      <c r="F575" s="162" t="s">
        <v>408</v>
      </c>
      <c r="G575" s="32"/>
      <c r="H575" s="32"/>
      <c r="I575" s="163"/>
      <c r="J575" s="163"/>
      <c r="K575" s="32"/>
      <c r="L575" s="32"/>
      <c r="M575" s="33"/>
      <c r="N575" s="164"/>
      <c r="O575" s="165"/>
      <c r="P575" s="58"/>
      <c r="Q575" s="58"/>
      <c r="R575" s="58"/>
      <c r="S575" s="58"/>
      <c r="T575" s="58"/>
      <c r="U575" s="58"/>
      <c r="V575" s="58"/>
      <c r="W575" s="58"/>
      <c r="X575" s="59"/>
      <c r="Y575" s="32"/>
      <c r="Z575" s="32"/>
      <c r="AA575" s="32"/>
      <c r="AB575" s="32"/>
      <c r="AC575" s="32"/>
      <c r="AD575" s="32"/>
      <c r="AE575" s="32"/>
      <c r="AT575" s="17" t="s">
        <v>141</v>
      </c>
      <c r="AU575" s="17" t="s">
        <v>88</v>
      </c>
    </row>
    <row r="576" spans="1:65" s="14" customFormat="1">
      <c r="B576" s="173"/>
      <c r="D576" s="161" t="s">
        <v>142</v>
      </c>
      <c r="E576" s="174" t="s">
        <v>1</v>
      </c>
      <c r="F576" s="175" t="s">
        <v>941</v>
      </c>
      <c r="H576" s="176">
        <v>0.34</v>
      </c>
      <c r="I576" s="177"/>
      <c r="J576" s="177"/>
      <c r="M576" s="173"/>
      <c r="N576" s="178"/>
      <c r="O576" s="179"/>
      <c r="P576" s="179"/>
      <c r="Q576" s="179"/>
      <c r="R576" s="179"/>
      <c r="S576" s="179"/>
      <c r="T576" s="179"/>
      <c r="U576" s="179"/>
      <c r="V576" s="179"/>
      <c r="W576" s="179"/>
      <c r="X576" s="180"/>
      <c r="AT576" s="174" t="s">
        <v>142</v>
      </c>
      <c r="AU576" s="174" t="s">
        <v>88</v>
      </c>
      <c r="AV576" s="14" t="s">
        <v>88</v>
      </c>
      <c r="AW576" s="14" t="s">
        <v>4</v>
      </c>
      <c r="AX576" s="14" t="s">
        <v>86</v>
      </c>
      <c r="AY576" s="174" t="s">
        <v>131</v>
      </c>
    </row>
    <row r="577" spans="1:65" s="2" customFormat="1" ht="24">
      <c r="A577" s="32"/>
      <c r="B577" s="146"/>
      <c r="C577" s="147" t="s">
        <v>942</v>
      </c>
      <c r="D577" s="147" t="s">
        <v>134</v>
      </c>
      <c r="E577" s="148" t="s">
        <v>943</v>
      </c>
      <c r="F577" s="149" t="s">
        <v>944</v>
      </c>
      <c r="G577" s="150" t="s">
        <v>394</v>
      </c>
      <c r="H577" s="151">
        <v>22.088999999999999</v>
      </c>
      <c r="I577" s="152"/>
      <c r="J577" s="152"/>
      <c r="K577" s="153">
        <f>ROUND(P577*H577,2)</f>
        <v>0</v>
      </c>
      <c r="L577" s="149" t="s">
        <v>138</v>
      </c>
      <c r="M577" s="33"/>
      <c r="N577" s="154" t="s">
        <v>1</v>
      </c>
      <c r="O577" s="155" t="s">
        <v>41</v>
      </c>
      <c r="P577" s="156">
        <f>I577+J577</f>
        <v>0</v>
      </c>
      <c r="Q577" s="156">
        <f>ROUND(I577*H577,2)</f>
        <v>0</v>
      </c>
      <c r="R577" s="156">
        <f>ROUND(J577*H577,2)</f>
        <v>0</v>
      </c>
      <c r="S577" s="58"/>
      <c r="T577" s="157">
        <f>S577*H577</f>
        <v>0</v>
      </c>
      <c r="U577" s="157">
        <v>0</v>
      </c>
      <c r="V577" s="157">
        <f>U577*H577</f>
        <v>0</v>
      </c>
      <c r="W577" s="157">
        <v>0</v>
      </c>
      <c r="X577" s="158">
        <f>W577*H577</f>
        <v>0</v>
      </c>
      <c r="Y577" s="32"/>
      <c r="Z577" s="32"/>
      <c r="AA577" s="32"/>
      <c r="AB577" s="32"/>
      <c r="AC577" s="32"/>
      <c r="AD577" s="32"/>
      <c r="AE577" s="32"/>
      <c r="AR577" s="159" t="s">
        <v>155</v>
      </c>
      <c r="AT577" s="159" t="s">
        <v>134</v>
      </c>
      <c r="AU577" s="159" t="s">
        <v>88</v>
      </c>
      <c r="AY577" s="17" t="s">
        <v>131</v>
      </c>
      <c r="BE577" s="160">
        <f>IF(O577="základní",K577,0)</f>
        <v>0</v>
      </c>
      <c r="BF577" s="160">
        <f>IF(O577="snížená",K577,0)</f>
        <v>0</v>
      </c>
      <c r="BG577" s="160">
        <f>IF(O577="zákl. přenesená",K577,0)</f>
        <v>0</v>
      </c>
      <c r="BH577" s="160">
        <f>IF(O577="sníž. přenesená",K577,0)</f>
        <v>0</v>
      </c>
      <c r="BI577" s="160">
        <f>IF(O577="nulová",K577,0)</f>
        <v>0</v>
      </c>
      <c r="BJ577" s="17" t="s">
        <v>86</v>
      </c>
      <c r="BK577" s="160">
        <f>ROUND(P577*H577,2)</f>
        <v>0</v>
      </c>
      <c r="BL577" s="17" t="s">
        <v>155</v>
      </c>
      <c r="BM577" s="159" t="s">
        <v>945</v>
      </c>
    </row>
    <row r="578" spans="1:65" s="2" customFormat="1" ht="19.5">
      <c r="A578" s="32"/>
      <c r="B578" s="33"/>
      <c r="C578" s="32"/>
      <c r="D578" s="161" t="s">
        <v>141</v>
      </c>
      <c r="E578" s="32"/>
      <c r="F578" s="162" t="s">
        <v>946</v>
      </c>
      <c r="G578" s="32"/>
      <c r="H578" s="32"/>
      <c r="I578" s="163"/>
      <c r="J578" s="163"/>
      <c r="K578" s="32"/>
      <c r="L578" s="32"/>
      <c r="M578" s="33"/>
      <c r="N578" s="164"/>
      <c r="O578" s="165"/>
      <c r="P578" s="58"/>
      <c r="Q578" s="58"/>
      <c r="R578" s="58"/>
      <c r="S578" s="58"/>
      <c r="T578" s="58"/>
      <c r="U578" s="58"/>
      <c r="V578" s="58"/>
      <c r="W578" s="58"/>
      <c r="X578" s="59"/>
      <c r="Y578" s="32"/>
      <c r="Z578" s="32"/>
      <c r="AA578" s="32"/>
      <c r="AB578" s="32"/>
      <c r="AC578" s="32"/>
      <c r="AD578" s="32"/>
      <c r="AE578" s="32"/>
      <c r="AT578" s="17" t="s">
        <v>141</v>
      </c>
      <c r="AU578" s="17" t="s">
        <v>88</v>
      </c>
    </row>
    <row r="579" spans="1:65" s="13" customFormat="1">
      <c r="B579" s="166"/>
      <c r="D579" s="161" t="s">
        <v>142</v>
      </c>
      <c r="E579" s="167" t="s">
        <v>1</v>
      </c>
      <c r="F579" s="168" t="s">
        <v>947</v>
      </c>
      <c r="H579" s="167" t="s">
        <v>1</v>
      </c>
      <c r="I579" s="169"/>
      <c r="J579" s="169"/>
      <c r="M579" s="166"/>
      <c r="N579" s="170"/>
      <c r="O579" s="171"/>
      <c r="P579" s="171"/>
      <c r="Q579" s="171"/>
      <c r="R579" s="171"/>
      <c r="S579" s="171"/>
      <c r="T579" s="171"/>
      <c r="U579" s="171"/>
      <c r="V579" s="171"/>
      <c r="W579" s="171"/>
      <c r="X579" s="172"/>
      <c r="AT579" s="167" t="s">
        <v>142</v>
      </c>
      <c r="AU579" s="167" t="s">
        <v>88</v>
      </c>
      <c r="AV579" s="13" t="s">
        <v>86</v>
      </c>
      <c r="AW579" s="13" t="s">
        <v>4</v>
      </c>
      <c r="AX579" s="13" t="s">
        <v>78</v>
      </c>
      <c r="AY579" s="167" t="s">
        <v>131</v>
      </c>
    </row>
    <row r="580" spans="1:65" s="14" customFormat="1">
      <c r="B580" s="173"/>
      <c r="D580" s="161" t="s">
        <v>142</v>
      </c>
      <c r="E580" s="174" t="s">
        <v>1</v>
      </c>
      <c r="F580" s="175" t="s">
        <v>948</v>
      </c>
      <c r="H580" s="176">
        <v>22.088999999999999</v>
      </c>
      <c r="I580" s="177"/>
      <c r="J580" s="177"/>
      <c r="M580" s="173"/>
      <c r="N580" s="178"/>
      <c r="O580" s="179"/>
      <c r="P580" s="179"/>
      <c r="Q580" s="179"/>
      <c r="R580" s="179"/>
      <c r="S580" s="179"/>
      <c r="T580" s="179"/>
      <c r="U580" s="179"/>
      <c r="V580" s="179"/>
      <c r="W580" s="179"/>
      <c r="X580" s="180"/>
      <c r="AT580" s="174" t="s">
        <v>142</v>
      </c>
      <c r="AU580" s="174" t="s">
        <v>88</v>
      </c>
      <c r="AV580" s="14" t="s">
        <v>88</v>
      </c>
      <c r="AW580" s="14" t="s">
        <v>4</v>
      </c>
      <c r="AX580" s="14" t="s">
        <v>86</v>
      </c>
      <c r="AY580" s="174" t="s">
        <v>131</v>
      </c>
    </row>
    <row r="581" spans="1:65" s="2" customFormat="1" ht="24">
      <c r="A581" s="32"/>
      <c r="B581" s="146"/>
      <c r="C581" s="147" t="s">
        <v>949</v>
      </c>
      <c r="D581" s="147" t="s">
        <v>134</v>
      </c>
      <c r="E581" s="148" t="s">
        <v>950</v>
      </c>
      <c r="F581" s="149" t="s">
        <v>951</v>
      </c>
      <c r="G581" s="150" t="s">
        <v>394</v>
      </c>
      <c r="H581" s="151">
        <v>16.015000000000001</v>
      </c>
      <c r="I581" s="152"/>
      <c r="J581" s="152"/>
      <c r="K581" s="153">
        <f>ROUND(P581*H581,2)</f>
        <v>0</v>
      </c>
      <c r="L581" s="149" t="s">
        <v>138</v>
      </c>
      <c r="M581" s="33"/>
      <c r="N581" s="154" t="s">
        <v>1</v>
      </c>
      <c r="O581" s="155" t="s">
        <v>41</v>
      </c>
      <c r="P581" s="156">
        <f>I581+J581</f>
        <v>0</v>
      </c>
      <c r="Q581" s="156">
        <f>ROUND(I581*H581,2)</f>
        <v>0</v>
      </c>
      <c r="R581" s="156">
        <f>ROUND(J581*H581,2)</f>
        <v>0</v>
      </c>
      <c r="S581" s="58"/>
      <c r="T581" s="157">
        <f>S581*H581</f>
        <v>0</v>
      </c>
      <c r="U581" s="157">
        <v>0</v>
      </c>
      <c r="V581" s="157">
        <f>U581*H581</f>
        <v>0</v>
      </c>
      <c r="W581" s="157">
        <v>0</v>
      </c>
      <c r="X581" s="158">
        <f>W581*H581</f>
        <v>0</v>
      </c>
      <c r="Y581" s="32"/>
      <c r="Z581" s="32"/>
      <c r="AA581" s="32"/>
      <c r="AB581" s="32"/>
      <c r="AC581" s="32"/>
      <c r="AD581" s="32"/>
      <c r="AE581" s="32"/>
      <c r="AR581" s="159" t="s">
        <v>155</v>
      </c>
      <c r="AT581" s="159" t="s">
        <v>134</v>
      </c>
      <c r="AU581" s="159" t="s">
        <v>88</v>
      </c>
      <c r="AY581" s="17" t="s">
        <v>131</v>
      </c>
      <c r="BE581" s="160">
        <f>IF(O581="základní",K581,0)</f>
        <v>0</v>
      </c>
      <c r="BF581" s="160">
        <f>IF(O581="snížená",K581,0)</f>
        <v>0</v>
      </c>
      <c r="BG581" s="160">
        <f>IF(O581="zákl. přenesená",K581,0)</f>
        <v>0</v>
      </c>
      <c r="BH581" s="160">
        <f>IF(O581="sníž. přenesená",K581,0)</f>
        <v>0</v>
      </c>
      <c r="BI581" s="160">
        <f>IF(O581="nulová",K581,0)</f>
        <v>0</v>
      </c>
      <c r="BJ581" s="17" t="s">
        <v>86</v>
      </c>
      <c r="BK581" s="160">
        <f>ROUND(P581*H581,2)</f>
        <v>0</v>
      </c>
      <c r="BL581" s="17" t="s">
        <v>155</v>
      </c>
      <c r="BM581" s="159" t="s">
        <v>952</v>
      </c>
    </row>
    <row r="582" spans="1:65" s="2" customFormat="1">
      <c r="A582" s="32"/>
      <c r="B582" s="33"/>
      <c r="C582" s="32"/>
      <c r="D582" s="161" t="s">
        <v>141</v>
      </c>
      <c r="E582" s="32"/>
      <c r="F582" s="162" t="s">
        <v>953</v>
      </c>
      <c r="G582" s="32"/>
      <c r="H582" s="32"/>
      <c r="I582" s="163"/>
      <c r="J582" s="163"/>
      <c r="K582" s="32"/>
      <c r="L582" s="32"/>
      <c r="M582" s="33"/>
      <c r="N582" s="164"/>
      <c r="O582" s="165"/>
      <c r="P582" s="58"/>
      <c r="Q582" s="58"/>
      <c r="R582" s="58"/>
      <c r="S582" s="58"/>
      <c r="T582" s="58"/>
      <c r="U582" s="58"/>
      <c r="V582" s="58"/>
      <c r="W582" s="58"/>
      <c r="X582" s="59"/>
      <c r="Y582" s="32"/>
      <c r="Z582" s="32"/>
      <c r="AA582" s="32"/>
      <c r="AB582" s="32"/>
      <c r="AC582" s="32"/>
      <c r="AD582" s="32"/>
      <c r="AE582" s="32"/>
      <c r="AT582" s="17" t="s">
        <v>141</v>
      </c>
      <c r="AU582" s="17" t="s">
        <v>88</v>
      </c>
    </row>
    <row r="583" spans="1:65" s="14" customFormat="1">
      <c r="B583" s="173"/>
      <c r="D583" s="161" t="s">
        <v>142</v>
      </c>
      <c r="E583" s="174" t="s">
        <v>1</v>
      </c>
      <c r="F583" s="175" t="s">
        <v>954</v>
      </c>
      <c r="H583" s="176">
        <v>16.015000000000001</v>
      </c>
      <c r="I583" s="177"/>
      <c r="J583" s="177"/>
      <c r="M583" s="173"/>
      <c r="N583" s="178"/>
      <c r="O583" s="179"/>
      <c r="P583" s="179"/>
      <c r="Q583" s="179"/>
      <c r="R583" s="179"/>
      <c r="S583" s="179"/>
      <c r="T583" s="179"/>
      <c r="U583" s="179"/>
      <c r="V583" s="179"/>
      <c r="W583" s="179"/>
      <c r="X583" s="180"/>
      <c r="AT583" s="174" t="s">
        <v>142</v>
      </c>
      <c r="AU583" s="174" t="s">
        <v>88</v>
      </c>
      <c r="AV583" s="14" t="s">
        <v>88</v>
      </c>
      <c r="AW583" s="14" t="s">
        <v>4</v>
      </c>
      <c r="AX583" s="14" t="s">
        <v>86</v>
      </c>
      <c r="AY583" s="174" t="s">
        <v>131</v>
      </c>
    </row>
    <row r="584" spans="1:65" s="12" customFormat="1" ht="22.9" customHeight="1">
      <c r="B584" s="132"/>
      <c r="D584" s="133" t="s">
        <v>77</v>
      </c>
      <c r="E584" s="144" t="s">
        <v>955</v>
      </c>
      <c r="F584" s="144" t="s">
        <v>956</v>
      </c>
      <c r="I584" s="135"/>
      <c r="J584" s="135"/>
      <c r="K584" s="145">
        <f>BK584</f>
        <v>0</v>
      </c>
      <c r="M584" s="132"/>
      <c r="N584" s="137"/>
      <c r="O584" s="138"/>
      <c r="P584" s="138"/>
      <c r="Q584" s="139">
        <f>SUM(Q585:Q590)</f>
        <v>0</v>
      </c>
      <c r="R584" s="139">
        <f>SUM(R585:R590)</f>
        <v>0</v>
      </c>
      <c r="S584" s="138"/>
      <c r="T584" s="140">
        <f>SUM(T585:T590)</f>
        <v>0</v>
      </c>
      <c r="U584" s="138"/>
      <c r="V584" s="140">
        <f>SUM(V585:V590)</f>
        <v>50</v>
      </c>
      <c r="W584" s="138"/>
      <c r="X584" s="141">
        <f>SUM(X585:X590)</f>
        <v>0</v>
      </c>
      <c r="AR584" s="133" t="s">
        <v>86</v>
      </c>
      <c r="AT584" s="142" t="s">
        <v>77</v>
      </c>
      <c r="AU584" s="142" t="s">
        <v>86</v>
      </c>
      <c r="AY584" s="133" t="s">
        <v>131</v>
      </c>
      <c r="BK584" s="143">
        <f>SUM(BK585:BK590)</f>
        <v>0</v>
      </c>
    </row>
    <row r="585" spans="1:65" s="2" customFormat="1" ht="24.2" customHeight="1">
      <c r="A585" s="32"/>
      <c r="B585" s="146"/>
      <c r="C585" s="147" t="s">
        <v>957</v>
      </c>
      <c r="D585" s="147" t="s">
        <v>134</v>
      </c>
      <c r="E585" s="148" t="s">
        <v>958</v>
      </c>
      <c r="F585" s="149" t="s">
        <v>959</v>
      </c>
      <c r="G585" s="150" t="s">
        <v>394</v>
      </c>
      <c r="H585" s="151">
        <v>248.55500000000001</v>
      </c>
      <c r="I585" s="152"/>
      <c r="J585" s="152"/>
      <c r="K585" s="153">
        <f>ROUND(P585*H585,2)</f>
        <v>0</v>
      </c>
      <c r="L585" s="149" t="s">
        <v>138</v>
      </c>
      <c r="M585" s="33"/>
      <c r="N585" s="154" t="s">
        <v>1</v>
      </c>
      <c r="O585" s="155" t="s">
        <v>41</v>
      </c>
      <c r="P585" s="156">
        <f>I585+J585</f>
        <v>0</v>
      </c>
      <c r="Q585" s="156">
        <f>ROUND(I585*H585,2)</f>
        <v>0</v>
      </c>
      <c r="R585" s="156">
        <f>ROUND(J585*H585,2)</f>
        <v>0</v>
      </c>
      <c r="S585" s="58"/>
      <c r="T585" s="157">
        <f>S585*H585</f>
        <v>0</v>
      </c>
      <c r="U585" s="157">
        <v>0</v>
      </c>
      <c r="V585" s="157">
        <f>U585*H585</f>
        <v>0</v>
      </c>
      <c r="W585" s="157">
        <v>0</v>
      </c>
      <c r="X585" s="158">
        <f>W585*H585</f>
        <v>0</v>
      </c>
      <c r="Y585" s="32"/>
      <c r="Z585" s="32"/>
      <c r="AA585" s="32"/>
      <c r="AB585" s="32"/>
      <c r="AC585" s="32"/>
      <c r="AD585" s="32"/>
      <c r="AE585" s="32"/>
      <c r="AR585" s="159" t="s">
        <v>155</v>
      </c>
      <c r="AT585" s="159" t="s">
        <v>134</v>
      </c>
      <c r="AU585" s="159" t="s">
        <v>88</v>
      </c>
      <c r="AY585" s="17" t="s">
        <v>131</v>
      </c>
      <c r="BE585" s="160">
        <f>IF(O585="základní",K585,0)</f>
        <v>0</v>
      </c>
      <c r="BF585" s="160">
        <f>IF(O585="snížená",K585,0)</f>
        <v>0</v>
      </c>
      <c r="BG585" s="160">
        <f>IF(O585="zákl. přenesená",K585,0)</f>
        <v>0</v>
      </c>
      <c r="BH585" s="160">
        <f>IF(O585="sníž. přenesená",K585,0)</f>
        <v>0</v>
      </c>
      <c r="BI585" s="160">
        <f>IF(O585="nulová",K585,0)</f>
        <v>0</v>
      </c>
      <c r="BJ585" s="17" t="s">
        <v>86</v>
      </c>
      <c r="BK585" s="160">
        <f>ROUND(P585*H585,2)</f>
        <v>0</v>
      </c>
      <c r="BL585" s="17" t="s">
        <v>155</v>
      </c>
      <c r="BM585" s="159" t="s">
        <v>960</v>
      </c>
    </row>
    <row r="586" spans="1:65" s="2" customFormat="1">
      <c r="A586" s="32"/>
      <c r="B586" s="33"/>
      <c r="C586" s="32"/>
      <c r="D586" s="161" t="s">
        <v>141</v>
      </c>
      <c r="E586" s="32"/>
      <c r="F586" s="162" t="s">
        <v>961</v>
      </c>
      <c r="G586" s="32"/>
      <c r="H586" s="32"/>
      <c r="I586" s="163"/>
      <c r="J586" s="163"/>
      <c r="K586" s="32"/>
      <c r="L586" s="32"/>
      <c r="M586" s="33"/>
      <c r="N586" s="164"/>
      <c r="O586" s="165"/>
      <c r="P586" s="58"/>
      <c r="Q586" s="58"/>
      <c r="R586" s="58"/>
      <c r="S586" s="58"/>
      <c r="T586" s="58"/>
      <c r="U586" s="58"/>
      <c r="V586" s="58"/>
      <c r="W586" s="58"/>
      <c r="X586" s="59"/>
      <c r="Y586" s="32"/>
      <c r="Z586" s="32"/>
      <c r="AA586" s="32"/>
      <c r="AB586" s="32"/>
      <c r="AC586" s="32"/>
      <c r="AD586" s="32"/>
      <c r="AE586" s="32"/>
      <c r="AT586" s="17" t="s">
        <v>141</v>
      </c>
      <c r="AU586" s="17" t="s">
        <v>88</v>
      </c>
    </row>
    <row r="587" spans="1:65" s="2" customFormat="1" ht="16.5" customHeight="1">
      <c r="A587" s="32"/>
      <c r="B587" s="146"/>
      <c r="C587" s="192" t="s">
        <v>962</v>
      </c>
      <c r="D587" s="192" t="s">
        <v>391</v>
      </c>
      <c r="E587" s="193" t="s">
        <v>963</v>
      </c>
      <c r="F587" s="194" t="s">
        <v>964</v>
      </c>
      <c r="G587" s="195" t="s">
        <v>1</v>
      </c>
      <c r="H587" s="196">
        <v>1</v>
      </c>
      <c r="I587" s="197"/>
      <c r="J587" s="198"/>
      <c r="K587" s="199">
        <f>ROUND(P587*H587,2)</f>
        <v>0</v>
      </c>
      <c r="L587" s="194" t="s">
        <v>1</v>
      </c>
      <c r="M587" s="200"/>
      <c r="N587" s="201" t="s">
        <v>1</v>
      </c>
      <c r="O587" s="155" t="s">
        <v>41</v>
      </c>
      <c r="P587" s="156">
        <f>I587+J587</f>
        <v>0</v>
      </c>
      <c r="Q587" s="156">
        <f>ROUND(I587*H587,2)</f>
        <v>0</v>
      </c>
      <c r="R587" s="156">
        <f>ROUND(J587*H587,2)</f>
        <v>0</v>
      </c>
      <c r="S587" s="58"/>
      <c r="T587" s="157">
        <f>S587*H587</f>
        <v>0</v>
      </c>
      <c r="U587" s="157">
        <v>50</v>
      </c>
      <c r="V587" s="157">
        <f>U587*H587</f>
        <v>50</v>
      </c>
      <c r="W587" s="157">
        <v>0</v>
      </c>
      <c r="X587" s="158">
        <f>W587*H587</f>
        <v>0</v>
      </c>
      <c r="Y587" s="32"/>
      <c r="Z587" s="32"/>
      <c r="AA587" s="32"/>
      <c r="AB587" s="32"/>
      <c r="AC587" s="32"/>
      <c r="AD587" s="32"/>
      <c r="AE587" s="32"/>
      <c r="AR587" s="159" t="s">
        <v>180</v>
      </c>
      <c r="AT587" s="159" t="s">
        <v>391</v>
      </c>
      <c r="AU587" s="159" t="s">
        <v>88</v>
      </c>
      <c r="AY587" s="17" t="s">
        <v>131</v>
      </c>
      <c r="BE587" s="160">
        <f>IF(O587="základní",K587,0)</f>
        <v>0</v>
      </c>
      <c r="BF587" s="160">
        <f>IF(O587="snížená",K587,0)</f>
        <v>0</v>
      </c>
      <c r="BG587" s="160">
        <f>IF(O587="zákl. přenesená",K587,0)</f>
        <v>0</v>
      </c>
      <c r="BH587" s="160">
        <f>IF(O587="sníž. přenesená",K587,0)</f>
        <v>0</v>
      </c>
      <c r="BI587" s="160">
        <f>IF(O587="nulová",K587,0)</f>
        <v>0</v>
      </c>
      <c r="BJ587" s="17" t="s">
        <v>86</v>
      </c>
      <c r="BK587" s="160">
        <f>ROUND(P587*H587,2)</f>
        <v>0</v>
      </c>
      <c r="BL587" s="17" t="s">
        <v>155</v>
      </c>
      <c r="BM587" s="159" t="s">
        <v>965</v>
      </c>
    </row>
    <row r="588" spans="1:65" s="2" customFormat="1">
      <c r="A588" s="32"/>
      <c r="B588" s="33"/>
      <c r="C588" s="32"/>
      <c r="D588" s="161" t="s">
        <v>141</v>
      </c>
      <c r="E588" s="32"/>
      <c r="F588" s="162" t="s">
        <v>966</v>
      </c>
      <c r="G588" s="32"/>
      <c r="H588" s="32"/>
      <c r="I588" s="163"/>
      <c r="J588" s="163"/>
      <c r="K588" s="32"/>
      <c r="L588" s="32"/>
      <c r="M588" s="33"/>
      <c r="N588" s="164"/>
      <c r="O588" s="165"/>
      <c r="P588" s="58"/>
      <c r="Q588" s="58"/>
      <c r="R588" s="58"/>
      <c r="S588" s="58"/>
      <c r="T588" s="58"/>
      <c r="U588" s="58"/>
      <c r="V588" s="58"/>
      <c r="W588" s="58"/>
      <c r="X588" s="59"/>
      <c r="Y588" s="32"/>
      <c r="Z588" s="32"/>
      <c r="AA588" s="32"/>
      <c r="AB588" s="32"/>
      <c r="AC588" s="32"/>
      <c r="AD588" s="32"/>
      <c r="AE588" s="32"/>
      <c r="AT588" s="17" t="s">
        <v>141</v>
      </c>
      <c r="AU588" s="17" t="s">
        <v>88</v>
      </c>
    </row>
    <row r="589" spans="1:65" s="13" customFormat="1" ht="22.5">
      <c r="B589" s="166"/>
      <c r="D589" s="161" t="s">
        <v>142</v>
      </c>
      <c r="E589" s="167" t="s">
        <v>1</v>
      </c>
      <c r="F589" s="168" t="s">
        <v>967</v>
      </c>
      <c r="H589" s="167" t="s">
        <v>1</v>
      </c>
      <c r="I589" s="169"/>
      <c r="J589" s="169"/>
      <c r="M589" s="166"/>
      <c r="N589" s="170"/>
      <c r="O589" s="171"/>
      <c r="P589" s="171"/>
      <c r="Q589" s="171"/>
      <c r="R589" s="171"/>
      <c r="S589" s="171"/>
      <c r="T589" s="171"/>
      <c r="U589" s="171"/>
      <c r="V589" s="171"/>
      <c r="W589" s="171"/>
      <c r="X589" s="172"/>
      <c r="AT589" s="167" t="s">
        <v>142</v>
      </c>
      <c r="AU589" s="167" t="s">
        <v>88</v>
      </c>
      <c r="AV589" s="13" t="s">
        <v>86</v>
      </c>
      <c r="AW589" s="13" t="s">
        <v>4</v>
      </c>
      <c r="AX589" s="13" t="s">
        <v>78</v>
      </c>
      <c r="AY589" s="167" t="s">
        <v>131</v>
      </c>
    </row>
    <row r="590" spans="1:65" s="14" customFormat="1">
      <c r="B590" s="173"/>
      <c r="D590" s="161" t="s">
        <v>142</v>
      </c>
      <c r="E590" s="174" t="s">
        <v>1</v>
      </c>
      <c r="F590" s="175" t="s">
        <v>715</v>
      </c>
      <c r="H590" s="176">
        <v>1</v>
      </c>
      <c r="I590" s="177"/>
      <c r="J590" s="177"/>
      <c r="M590" s="173"/>
      <c r="N590" s="181"/>
      <c r="O590" s="182"/>
      <c r="P590" s="182"/>
      <c r="Q590" s="182"/>
      <c r="R590" s="182"/>
      <c r="S590" s="182"/>
      <c r="T590" s="182"/>
      <c r="U590" s="182"/>
      <c r="V590" s="182"/>
      <c r="W590" s="182"/>
      <c r="X590" s="183"/>
      <c r="AT590" s="174" t="s">
        <v>142</v>
      </c>
      <c r="AU590" s="174" t="s">
        <v>88</v>
      </c>
      <c r="AV590" s="14" t="s">
        <v>88</v>
      </c>
      <c r="AW590" s="14" t="s">
        <v>4</v>
      </c>
      <c r="AX590" s="14" t="s">
        <v>86</v>
      </c>
      <c r="AY590" s="174" t="s">
        <v>131</v>
      </c>
    </row>
    <row r="591" spans="1:65" s="2" customFormat="1" ht="6.95" customHeight="1">
      <c r="A591" s="32"/>
      <c r="B591" s="47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33"/>
      <c r="N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</row>
  </sheetData>
  <autoFilter ref="C125:L590"/>
  <mergeCells count="9">
    <mergeCell ref="E87:H87"/>
    <mergeCell ref="E116:H116"/>
    <mergeCell ref="E118:H118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02 - Ostatní a vedlejší n...</vt:lpstr>
      <vt:lpstr>101 - Chodník</vt:lpstr>
      <vt:lpstr>'02 - Ostatní a vedlejší n...'!Názvy_tisku</vt:lpstr>
      <vt:lpstr>'101 - Chodník'!Názvy_tisku</vt:lpstr>
      <vt:lpstr>'Rekapitulace stavby'!Názvy_tisku</vt:lpstr>
      <vt:lpstr>'02 - Ostatní a vedlejší n...'!Oblast_tisku</vt:lpstr>
      <vt:lpstr>'101 - Chodník'!Oblast_tisku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kros\kros urs</dc:creator>
  <cp:lastModifiedBy>Štěpánka Budošová</cp:lastModifiedBy>
  <dcterms:created xsi:type="dcterms:W3CDTF">2025-03-06T14:22:05Z</dcterms:created>
  <dcterms:modified xsi:type="dcterms:W3CDTF">2025-03-10T08:39:09Z</dcterms:modified>
</cp:coreProperties>
</file>