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záloha\1112 ROZÁRIUM č. 13\rozdělení prací 2024\"/>
    </mc:Choice>
  </mc:AlternateContent>
  <bookViews>
    <workbookView xWindow="-120" yWindow="-120" windowWidth="20730" windowHeight="11040" activeTab="1"/>
  </bookViews>
  <sheets>
    <sheet name="Rekapitulace stavby" sheetId="1" r:id="rId1"/>
    <sheet name="D_1_4_1 - Zařízení ZTI" sheetId="2" r:id="rId2"/>
    <sheet name="Pokyny pro vyplnění" sheetId="3" r:id="rId3"/>
  </sheets>
  <definedNames>
    <definedName name="_xlnm._FilterDatabase" localSheetId="1" hidden="1">'D_1_4_1 - Zařízení ZTI'!$C$85:$K$157</definedName>
    <definedName name="_xlnm.Print_Titles" localSheetId="1">'D_1_4_1 - Zařízení ZTI'!$85:$85</definedName>
    <definedName name="_xlnm.Print_Titles" localSheetId="0">'Rekapitulace stavby'!$49:$49</definedName>
    <definedName name="_xlnm.Print_Area" localSheetId="1">'D_1_4_1 - Zařízení ZTI'!$C$4:$J$36,'D_1_4_1 - Zařízení ZTI'!$C$42:$J$67,'D_1_4_1 - Zařízení ZTI'!$C$73:$K$157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2" i="1" l="1"/>
  <c r="AX52" i="1"/>
  <c r="P156" i="2"/>
  <c r="BI153" i="2"/>
  <c r="BH153" i="2"/>
  <c r="BG153" i="2"/>
  <c r="BF153" i="2"/>
  <c r="T153" i="2"/>
  <c r="R153" i="2"/>
  <c r="P153" i="2"/>
  <c r="BK153" i="2"/>
  <c r="J153" i="2"/>
  <c r="BE153" i="2" s="1"/>
  <c r="BI152" i="2"/>
  <c r="BH152" i="2"/>
  <c r="BG152" i="2"/>
  <c r="BF152" i="2"/>
  <c r="T152" i="2"/>
  <c r="R152" i="2"/>
  <c r="P152" i="2"/>
  <c r="BK152" i="2"/>
  <c r="J152" i="2"/>
  <c r="BE152" i="2" s="1"/>
  <c r="BI151" i="2"/>
  <c r="BH151" i="2"/>
  <c r="BG151" i="2"/>
  <c r="BF151" i="2"/>
  <c r="T151" i="2"/>
  <c r="R151" i="2"/>
  <c r="P151" i="2"/>
  <c r="BK151" i="2"/>
  <c r="J151" i="2"/>
  <c r="BE151" i="2" s="1"/>
  <c r="BI150" i="2"/>
  <c r="BH150" i="2"/>
  <c r="BG150" i="2"/>
  <c r="BF150" i="2"/>
  <c r="T150" i="2"/>
  <c r="R150" i="2"/>
  <c r="P150" i="2"/>
  <c r="BK150" i="2"/>
  <c r="J150" i="2"/>
  <c r="BE150" i="2" s="1"/>
  <c r="BI149" i="2"/>
  <c r="BH149" i="2"/>
  <c r="BG149" i="2"/>
  <c r="BF149" i="2"/>
  <c r="T149" i="2"/>
  <c r="R149" i="2"/>
  <c r="P149" i="2"/>
  <c r="BK149" i="2"/>
  <c r="J149" i="2"/>
  <c r="BE149" i="2" s="1"/>
  <c r="BI148" i="2"/>
  <c r="BH148" i="2"/>
  <c r="BG148" i="2"/>
  <c r="BF148" i="2"/>
  <c r="T148" i="2"/>
  <c r="R148" i="2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J147" i="2"/>
  <c r="BE147" i="2" s="1"/>
  <c r="BI146" i="2"/>
  <c r="BH146" i="2"/>
  <c r="BG146" i="2"/>
  <c r="BF146" i="2"/>
  <c r="T146" i="2"/>
  <c r="R146" i="2"/>
  <c r="P146" i="2"/>
  <c r="BK146" i="2"/>
  <c r="J146" i="2"/>
  <c r="BE146" i="2" s="1"/>
  <c r="BI145" i="2"/>
  <c r="BH145" i="2"/>
  <c r="BG145" i="2"/>
  <c r="BF145" i="2"/>
  <c r="T145" i="2"/>
  <c r="R145" i="2"/>
  <c r="P145" i="2"/>
  <c r="BK145" i="2"/>
  <c r="J145" i="2"/>
  <c r="BE145" i="2" s="1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T143" i="2"/>
  <c r="R143" i="2"/>
  <c r="P143" i="2"/>
  <c r="BK143" i="2"/>
  <c r="J143" i="2"/>
  <c r="BE143" i="2" s="1"/>
  <c r="BI142" i="2"/>
  <c r="BH142" i="2"/>
  <c r="BG142" i="2"/>
  <c r="BF142" i="2"/>
  <c r="T142" i="2"/>
  <c r="R142" i="2"/>
  <c r="P142" i="2"/>
  <c r="BK142" i="2"/>
  <c r="J142" i="2"/>
  <c r="BE142" i="2" s="1"/>
  <c r="BI141" i="2"/>
  <c r="BH141" i="2"/>
  <c r="BG141" i="2"/>
  <c r="BF141" i="2"/>
  <c r="T141" i="2"/>
  <c r="R141" i="2"/>
  <c r="P141" i="2"/>
  <c r="BK141" i="2"/>
  <c r="J141" i="2"/>
  <c r="BE141" i="2" s="1"/>
  <c r="BI140" i="2"/>
  <c r="BH140" i="2"/>
  <c r="BG140" i="2"/>
  <c r="BF140" i="2"/>
  <c r="T140" i="2"/>
  <c r="R140" i="2"/>
  <c r="P140" i="2"/>
  <c r="BK140" i="2"/>
  <c r="J140" i="2"/>
  <c r="BE140" i="2"/>
  <c r="BI138" i="2"/>
  <c r="BH138" i="2"/>
  <c r="BG138" i="2"/>
  <c r="BF138" i="2"/>
  <c r="T138" i="2"/>
  <c r="R138" i="2"/>
  <c r="P138" i="2"/>
  <c r="BK138" i="2"/>
  <c r="J138" i="2"/>
  <c r="BE138" i="2" s="1"/>
  <c r="BI136" i="2"/>
  <c r="BH136" i="2"/>
  <c r="BG136" i="2"/>
  <c r="BF136" i="2"/>
  <c r="T136" i="2"/>
  <c r="R136" i="2"/>
  <c r="P136" i="2"/>
  <c r="BK136" i="2"/>
  <c r="J136" i="2"/>
  <c r="BE136" i="2" s="1"/>
  <c r="BI135" i="2"/>
  <c r="BH135" i="2"/>
  <c r="BG135" i="2"/>
  <c r="BF135" i="2"/>
  <c r="T135" i="2"/>
  <c r="R135" i="2"/>
  <c r="P135" i="2"/>
  <c r="BK135" i="2"/>
  <c r="J135" i="2"/>
  <c r="BE135" i="2" s="1"/>
  <c r="BI134" i="2"/>
  <c r="BH134" i="2"/>
  <c r="BG134" i="2"/>
  <c r="BF134" i="2"/>
  <c r="T134" i="2"/>
  <c r="R134" i="2"/>
  <c r="P134" i="2"/>
  <c r="BK134" i="2"/>
  <c r="J134" i="2"/>
  <c r="BE134" i="2"/>
  <c r="BI133" i="2"/>
  <c r="BH133" i="2"/>
  <c r="BG133" i="2"/>
  <c r="BF133" i="2"/>
  <c r="T133" i="2"/>
  <c r="R133" i="2"/>
  <c r="P133" i="2"/>
  <c r="BK133" i="2"/>
  <c r="J133" i="2"/>
  <c r="BE133" i="2" s="1"/>
  <c r="BI132" i="2"/>
  <c r="BH132" i="2"/>
  <c r="BG132" i="2"/>
  <c r="BF132" i="2"/>
  <c r="T132" i="2"/>
  <c r="R132" i="2"/>
  <c r="P132" i="2"/>
  <c r="BK132" i="2"/>
  <c r="J132" i="2"/>
  <c r="BE132" i="2" s="1"/>
  <c r="BI131" i="2"/>
  <c r="BH131" i="2"/>
  <c r="BG131" i="2"/>
  <c r="BF131" i="2"/>
  <c r="T131" i="2"/>
  <c r="R131" i="2"/>
  <c r="P131" i="2"/>
  <c r="BK131" i="2"/>
  <c r="J131" i="2"/>
  <c r="BE131" i="2" s="1"/>
  <c r="BI130" i="2"/>
  <c r="BH130" i="2"/>
  <c r="BG130" i="2"/>
  <c r="BF130" i="2"/>
  <c r="T130" i="2"/>
  <c r="R130" i="2"/>
  <c r="P130" i="2"/>
  <c r="BK130" i="2"/>
  <c r="J130" i="2"/>
  <c r="BE130" i="2" s="1"/>
  <c r="BI129" i="2"/>
  <c r="BH129" i="2"/>
  <c r="BG129" i="2"/>
  <c r="BF129" i="2"/>
  <c r="T129" i="2"/>
  <c r="R129" i="2"/>
  <c r="P129" i="2"/>
  <c r="BK129" i="2"/>
  <c r="J129" i="2"/>
  <c r="BE129" i="2" s="1"/>
  <c r="BI128" i="2"/>
  <c r="BH128" i="2"/>
  <c r="BG128" i="2"/>
  <c r="BF128" i="2"/>
  <c r="T128" i="2"/>
  <c r="R128" i="2"/>
  <c r="P128" i="2"/>
  <c r="BK128" i="2"/>
  <c r="J128" i="2"/>
  <c r="BE128" i="2"/>
  <c r="BI127" i="2"/>
  <c r="BH127" i="2"/>
  <c r="BG127" i="2"/>
  <c r="BF127" i="2"/>
  <c r="T127" i="2"/>
  <c r="R127" i="2"/>
  <c r="P127" i="2"/>
  <c r="BK127" i="2"/>
  <c r="J127" i="2"/>
  <c r="BE127" i="2" s="1"/>
  <c r="BI123" i="2"/>
  <c r="BH123" i="2"/>
  <c r="BG123" i="2"/>
  <c r="BF123" i="2"/>
  <c r="T123" i="2"/>
  <c r="T122" i="2" s="1"/>
  <c r="R123" i="2"/>
  <c r="R122" i="2" s="1"/>
  <c r="P123" i="2"/>
  <c r="P122" i="2" s="1"/>
  <c r="BK123" i="2"/>
  <c r="BK122" i="2" s="1"/>
  <c r="J122" i="2" s="1"/>
  <c r="J61" i="2" s="1"/>
  <c r="J123" i="2"/>
  <c r="BE123" i="2" s="1"/>
  <c r="BI120" i="2"/>
  <c r="BH120" i="2"/>
  <c r="BG120" i="2"/>
  <c r="BF120" i="2"/>
  <c r="T120" i="2"/>
  <c r="T119" i="2" s="1"/>
  <c r="R120" i="2"/>
  <c r="R119" i="2" s="1"/>
  <c r="P120" i="2"/>
  <c r="P119" i="2" s="1"/>
  <c r="BK120" i="2"/>
  <c r="BK119" i="2" s="1"/>
  <c r="J119" i="2" s="1"/>
  <c r="J60" i="2" s="1"/>
  <c r="J120" i="2"/>
  <c r="BE120" i="2" s="1"/>
  <c r="BI115" i="2"/>
  <c r="BH115" i="2"/>
  <c r="BG115" i="2"/>
  <c r="BF115" i="2"/>
  <c r="T115" i="2"/>
  <c r="T114" i="2" s="1"/>
  <c r="R115" i="2"/>
  <c r="R114" i="2" s="1"/>
  <c r="P115" i="2"/>
  <c r="P114" i="2"/>
  <c r="BK115" i="2"/>
  <c r="BK114" i="2" s="1"/>
  <c r="J114" i="2" s="1"/>
  <c r="J59" i="2" s="1"/>
  <c r="J115" i="2"/>
  <c r="BE115" i="2" s="1"/>
  <c r="BI112" i="2"/>
  <c r="BH112" i="2"/>
  <c r="BG112" i="2"/>
  <c r="BF112" i="2"/>
  <c r="T112" i="2"/>
  <c r="R112" i="2"/>
  <c r="P112" i="2"/>
  <c r="BK112" i="2"/>
  <c r="J112" i="2"/>
  <c r="BE112" i="2" s="1"/>
  <c r="BI108" i="2"/>
  <c r="BH108" i="2"/>
  <c r="BG108" i="2"/>
  <c r="BF108" i="2"/>
  <c r="T108" i="2"/>
  <c r="R108" i="2"/>
  <c r="P108" i="2"/>
  <c r="BK108" i="2"/>
  <c r="J108" i="2"/>
  <c r="BE108" i="2" s="1"/>
  <c r="BI104" i="2"/>
  <c r="BH104" i="2"/>
  <c r="BG104" i="2"/>
  <c r="BF104" i="2"/>
  <c r="T104" i="2"/>
  <c r="R104" i="2"/>
  <c r="P104" i="2"/>
  <c r="BK104" i="2"/>
  <c r="J104" i="2"/>
  <c r="BE104" i="2" s="1"/>
  <c r="BI102" i="2"/>
  <c r="BH102" i="2"/>
  <c r="BG102" i="2"/>
  <c r="BF102" i="2"/>
  <c r="T102" i="2"/>
  <c r="R102" i="2"/>
  <c r="P102" i="2"/>
  <c r="BK102" i="2"/>
  <c r="J102" i="2"/>
  <c r="BE102" i="2" s="1"/>
  <c r="BI101" i="2"/>
  <c r="BH101" i="2"/>
  <c r="BG101" i="2"/>
  <c r="BF101" i="2"/>
  <c r="T101" i="2"/>
  <c r="R101" i="2"/>
  <c r="P101" i="2"/>
  <c r="BK101" i="2"/>
  <c r="J101" i="2"/>
  <c r="BE101" i="2" s="1"/>
  <c r="BI100" i="2"/>
  <c r="BH100" i="2"/>
  <c r="BG100" i="2"/>
  <c r="BF100" i="2"/>
  <c r="T100" i="2"/>
  <c r="R100" i="2"/>
  <c r="P100" i="2"/>
  <c r="BK100" i="2"/>
  <c r="J100" i="2"/>
  <c r="BE100" i="2" s="1"/>
  <c r="BI96" i="2"/>
  <c r="BH96" i="2"/>
  <c r="BG96" i="2"/>
  <c r="BF96" i="2"/>
  <c r="T96" i="2"/>
  <c r="R96" i="2"/>
  <c r="P96" i="2"/>
  <c r="BK96" i="2"/>
  <c r="J96" i="2"/>
  <c r="BE96" i="2" s="1"/>
  <c r="BI95" i="2"/>
  <c r="BH95" i="2"/>
  <c r="BG95" i="2"/>
  <c r="BF95" i="2"/>
  <c r="T95" i="2"/>
  <c r="R95" i="2"/>
  <c r="P95" i="2"/>
  <c r="BK95" i="2"/>
  <c r="J95" i="2"/>
  <c r="BE95" i="2" s="1"/>
  <c r="BI94" i="2"/>
  <c r="BH94" i="2"/>
  <c r="BG94" i="2"/>
  <c r="BF94" i="2"/>
  <c r="T94" i="2"/>
  <c r="R94" i="2"/>
  <c r="P94" i="2"/>
  <c r="BK94" i="2"/>
  <c r="J94" i="2"/>
  <c r="BE94" i="2" s="1"/>
  <c r="BI93" i="2"/>
  <c r="BH93" i="2"/>
  <c r="BG93" i="2"/>
  <c r="BF93" i="2"/>
  <c r="T93" i="2"/>
  <c r="R93" i="2"/>
  <c r="P93" i="2"/>
  <c r="BK93" i="2"/>
  <c r="J93" i="2"/>
  <c r="BE93" i="2" s="1"/>
  <c r="BI89" i="2"/>
  <c r="BH89" i="2"/>
  <c r="BG89" i="2"/>
  <c r="BF89" i="2"/>
  <c r="T89" i="2"/>
  <c r="R89" i="2"/>
  <c r="P89" i="2"/>
  <c r="BK89" i="2"/>
  <c r="J89" i="2"/>
  <c r="BE89" i="2" s="1"/>
  <c r="F80" i="2"/>
  <c r="E78" i="2"/>
  <c r="F49" i="2"/>
  <c r="E47" i="2"/>
  <c r="J21" i="2"/>
  <c r="E21" i="2"/>
  <c r="J82" i="2" s="1"/>
  <c r="J20" i="2"/>
  <c r="J18" i="2"/>
  <c r="E18" i="2"/>
  <c r="F83" i="2" s="1"/>
  <c r="J17" i="2"/>
  <c r="J15" i="2"/>
  <c r="E15" i="2"/>
  <c r="F82" i="2" s="1"/>
  <c r="J14" i="2"/>
  <c r="J80" i="2"/>
  <c r="E7" i="2"/>
  <c r="E76" i="2" s="1"/>
  <c r="AS51" i="1"/>
  <c r="L47" i="1"/>
  <c r="AM46" i="1"/>
  <c r="L46" i="1"/>
  <c r="AM44" i="1"/>
  <c r="L44" i="1"/>
  <c r="L42" i="1"/>
  <c r="L41" i="1"/>
  <c r="T126" i="2" l="1"/>
  <c r="BK126" i="2"/>
  <c r="T154" i="2"/>
  <c r="P126" i="2"/>
  <c r="BK139" i="2"/>
  <c r="J139" i="2" s="1"/>
  <c r="J64" i="2" s="1"/>
  <c r="T88" i="2"/>
  <c r="T87" i="2" s="1"/>
  <c r="BK154" i="2"/>
  <c r="J154" i="2" s="1"/>
  <c r="J65" i="2" s="1"/>
  <c r="R154" i="2"/>
  <c r="F33" i="2"/>
  <c r="BC52" i="1" s="1"/>
  <c r="BC51" i="1" s="1"/>
  <c r="W29" i="1" s="1"/>
  <c r="F32" i="2"/>
  <c r="BB52" i="1" s="1"/>
  <c r="BB51" i="1" s="1"/>
  <c r="AX51" i="1" s="1"/>
  <c r="F34" i="2"/>
  <c r="BD52" i="1" s="1"/>
  <c r="BD51" i="1" s="1"/>
  <c r="W30" i="1" s="1"/>
  <c r="P154" i="2"/>
  <c r="E45" i="2"/>
  <c r="F51" i="2"/>
  <c r="F52" i="2"/>
  <c r="BK88" i="2"/>
  <c r="J88" i="2" s="1"/>
  <c r="J58" i="2" s="1"/>
  <c r="R139" i="2"/>
  <c r="R156" i="2"/>
  <c r="BK156" i="2"/>
  <c r="J156" i="2" s="1"/>
  <c r="J66" i="2" s="1"/>
  <c r="R88" i="2"/>
  <c r="R87" i="2" s="1"/>
  <c r="P88" i="2"/>
  <c r="P87" i="2" s="1"/>
  <c r="J31" i="2"/>
  <c r="AW52" i="1" s="1"/>
  <c r="R126" i="2"/>
  <c r="P139" i="2"/>
  <c r="P125" i="2" s="1"/>
  <c r="T139" i="2"/>
  <c r="T156" i="2"/>
  <c r="J30" i="2"/>
  <c r="AV52" i="1" s="1"/>
  <c r="AT52" i="1" s="1"/>
  <c r="F30" i="2"/>
  <c r="AZ52" i="1" s="1"/>
  <c r="AZ51" i="1" s="1"/>
  <c r="J126" i="2"/>
  <c r="J63" i="2" s="1"/>
  <c r="W28" i="1"/>
  <c r="J49" i="2"/>
  <c r="J51" i="2"/>
  <c r="F31" i="2"/>
  <c r="BA52" i="1" s="1"/>
  <c r="BA51" i="1" s="1"/>
  <c r="BK125" i="2" l="1"/>
  <c r="J125" i="2" s="1"/>
  <c r="J62" i="2" s="1"/>
  <c r="T125" i="2"/>
  <c r="T86" i="2" s="1"/>
  <c r="R125" i="2"/>
  <c r="R86" i="2" s="1"/>
  <c r="P86" i="2"/>
  <c r="AU52" i="1" s="1"/>
  <c r="AU51" i="1" s="1"/>
  <c r="AY51" i="1"/>
  <c r="BK87" i="2"/>
  <c r="BK86" i="2" s="1"/>
  <c r="J86" i="2" s="1"/>
  <c r="J87" i="2"/>
  <c r="J57" i="2" s="1"/>
  <c r="AV51" i="1"/>
  <c r="W26" i="1"/>
  <c r="AW51" i="1"/>
  <c r="AK27" i="1" s="1"/>
  <c r="W27" i="1"/>
  <c r="AK26" i="1" l="1"/>
  <c r="AT51" i="1"/>
  <c r="J56" i="2"/>
  <c r="J27" i="2"/>
  <c r="AG52" i="1" l="1"/>
  <c r="J36" i="2"/>
  <c r="AN52" i="1" l="1"/>
  <c r="AG51" i="1"/>
  <c r="AN51" i="1" l="1"/>
  <c r="AK23" i="1"/>
  <c r="AK32" i="1" s="1"/>
</calcChain>
</file>

<file path=xl/sharedStrings.xml><?xml version="1.0" encoding="utf-8"?>
<sst xmlns="http://schemas.openxmlformats.org/spreadsheetml/2006/main" count="1491" uniqueCount="492">
  <si>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</si>
  <si>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</si>
  <si>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</si>
  <si>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</si>
  <si>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</si>
  <si>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</si>
  <si>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</si>
  <si>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{baab3d8b-2177-4c5e-a8ea-7512537fdfd2}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</si>
  <si>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</si>
  <si>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</si>
  <si>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</si>
  <si>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</si>
  <si>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</si>
  <si>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</si>
  <si>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</si>
  <si>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2018_15</t>
  </si>
  <si>
    <t>Stavba:</t>
  </si>
  <si>
    <t>Zázemí zahradníků rozária</t>
  </si>
  <si>
    <t>KSO:</t>
  </si>
  <si>
    <t/>
  </si>
  <si>
    <t>CC-CZ:</t>
  </si>
  <si>
    <t>Místo:</t>
  </si>
  <si>
    <t>Olomouc</t>
  </si>
  <si>
    <t>Datum:</t>
  </si>
  <si>
    <t>20. 6. 2018</t>
  </si>
  <si>
    <t>Zadavatel:</t>
  </si>
  <si>
    <t>IČ:</t>
  </si>
  <si>
    <t xml:space="preserve"> </t>
  </si>
  <si>
    <t>DIČ:</t>
  </si>
  <si>
    <t>Uchazeč: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</si>
  <si>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</si>
  <si>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</si>
  <si>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</si>
  <si>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</si>
  <si>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</si>
  <si>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</si>
  <si>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</si>
  <si>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</si>
  <si>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</si>
  <si>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</si>
  <si>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</si>
  <si>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</si>
  <si>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</si>
  <si>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</si>
  <si>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</si>
  <si>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</si>
  <si>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</si>
  <si>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</si>
  <si>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</si>
  <si>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</si>
  <si>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</si>
  <si>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</si>
  <si>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</si>
  <si>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</si>
  <si>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</si>
  <si>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</si>
  <si>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</si>
  <si>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</si>
  <si>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</si>
  <si>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</si>
  <si>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</si>
  <si>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</si>
  <si>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</si>
  <si>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</si>
  <si>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</si>
  <si>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</si>
  <si>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</si>
  <si>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</si>
  <si>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</si>
  <si>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</si>
  <si>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</si>
  <si>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</si>
  <si>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D_1_4_1</t>
  </si>
  <si>
    <t>Zařízení ZTI</t>
  </si>
  <si>
    <t>STA</t>
  </si>
  <si>
    <t>1</t>
  </si>
  <si>
    <t>{8070168b-673b-476e-bd78-3ce850d722d5}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</si>
  <si>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</si>
  <si>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</si>
  <si>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</si>
  <si>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</si>
  <si>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</si>
  <si>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</si>
  <si>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</si>
  <si>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</si>
  <si>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D_1_4_1 - Zařízení ZTI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</si>
  <si>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</si>
  <si>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</si>
  <si>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</si>
  <si>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</si>
  <si>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</si>
  <si>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</si>
  <si>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</si>
  <si>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</si>
  <si>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</si>
  <si>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</si>
  <si>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</si>
  <si>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</si>
  <si>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</si>
  <si>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</si>
  <si>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</si>
  <si>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</si>
  <si>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</si>
  <si>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</si>
  <si>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</si>
  <si>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</si>
  <si>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</si>
  <si>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</si>
  <si>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</si>
  <si>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</si>
  <si>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</si>
  <si>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</si>
  <si>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</si>
  <si>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</si>
  <si>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</si>
  <si>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</si>
  <si>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</si>
  <si>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</si>
  <si>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</si>
  <si>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</si>
  <si>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132201101</t>
  </si>
  <si>
    <t>Hloubení zapažených i nezapažených rýh šířky do 600 mm  s urovnáním dna do předepsaného profilu a spádu v hornině tř. 3 do 100 m3</t>
  </si>
  <si>
    <t>m3</t>
  </si>
  <si>
    <t>4</t>
  </si>
  <si>
    <t>-1663169148</t>
  </si>
  <si>
    <t>VV</t>
  </si>
  <si>
    <t>36*0,6*0,7</t>
  </si>
  <si>
    <t>24*0,6*1,3</t>
  </si>
  <si>
    <t>Součet</t>
  </si>
  <si>
    <t>132201109</t>
  </si>
  <si>
    <t>Hloubení zapažených i nezapažených rýh šířky do 600 mm  s urovnáním dna do předepsaného profilu a spádu v hornině tř. 3 Příplatek k cenám za lepivost horniny tř. 3</t>
  </si>
  <si>
    <t>-437422898</t>
  </si>
  <si>
    <t>3</t>
  </si>
  <si>
    <t>161101101</t>
  </si>
  <si>
    <t>Svislé přemístění výkopku  bez naložení do dopravní nádoby avšak s vyprázdněním dopravní nádoby na hromadu nebo do dopravního prostředku z horniny tř. 1 až 4, při hloubce výkopu přes 1 do 2,5 m</t>
  </si>
  <si>
    <t>-1903773687</t>
  </si>
  <si>
    <t>162201102</t>
  </si>
  <si>
    <t>Vodorovné přemístění výkopku nebo sypaniny po suchu  na obvyklém dopravním prostředku, bez naložení výkopku, avšak se složením bez rozhrnutí z horniny tř. 1 až 4 na vzdálenost přes 20 do 50 m</t>
  </si>
  <si>
    <t>-1649665100</t>
  </si>
  <si>
    <t>5</t>
  </si>
  <si>
    <t>162701105</t>
  </si>
  <si>
    <t>Vodorovné přemístění výkopku nebo sypaniny po suchu  na obvyklém dopravním prostředku, bez naložení výkopku, avšak se složením bez rozhrnutí z horniny tř. 1 až 4 na vzdálenost přes 9 000 do 10 000 m</t>
  </si>
  <si>
    <t>384727451</t>
  </si>
  <si>
    <t>24*0,6*0,5</t>
  </si>
  <si>
    <t>36*0,6*0,4</t>
  </si>
  <si>
    <t>6</t>
  </si>
  <si>
    <t>171201101</t>
  </si>
  <si>
    <t>Uložení sypaniny do násypů  s rozprostřením sypaniny ve vrstvách a s hrubým urovnáním nezhutněných z jakýchkoliv hornin</t>
  </si>
  <si>
    <t>-1006185843</t>
  </si>
  <si>
    <t>7</t>
  </si>
  <si>
    <t>171201201</t>
  </si>
  <si>
    <t>Uložení sypaniny  na skládky</t>
  </si>
  <si>
    <t>1900843234</t>
  </si>
  <si>
    <t>8</t>
  </si>
  <si>
    <t>171201211</t>
  </si>
  <si>
    <t>Poplatek za uložení stavebního odpadu na skládce (skládkovné) zeminy a kameniva zatříděného do Katalogu odpadů pod kódem 170 504</t>
  </si>
  <si>
    <t>t</t>
  </si>
  <si>
    <t>415848695</t>
  </si>
  <si>
    <t>15,84*2,2</t>
  </si>
  <si>
    <t>9</t>
  </si>
  <si>
    <t>174101101</t>
  </si>
  <si>
    <t>Zásyp sypaninou z jakékoliv horniny  s uložením výkopku ve vrstvách se zhutněním jam, šachet, rýh nebo kolem objektů v těchto vykopávkách</t>
  </si>
  <si>
    <t>-633710587</t>
  </si>
  <si>
    <t>24*0,6*(1,3-0,5)</t>
  </si>
  <si>
    <t>36*0,6*(0,7-0,4)</t>
  </si>
  <si>
    <t>10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</si>
  <si>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</si>
  <si>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</si>
  <si>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1827827660</t>
  </si>
  <si>
    <t>24*0,6*0,4</t>
  </si>
  <si>
    <t>36*0,6*0,3</t>
  </si>
  <si>
    <t>11</t>
  </si>
  <si>
    <t>M</t>
  </si>
  <si>
    <t>58337310</t>
  </si>
  <si>
    <t>štěrkopísek frakce 0-4 třída B</t>
  </si>
  <si>
    <t>2015999733</t>
  </si>
  <si>
    <t>12,24*1,6</t>
  </si>
  <si>
    <t>Vodorovné konstrukce</t>
  </si>
  <si>
    <t>12</t>
  </si>
  <si>
    <t>451572111</t>
  </si>
  <si>
    <t>Lože pod potrubí, stoky a drobné objekty v otevřeném výkopu z kameniva drobného těženého 0 až 4 mm</t>
  </si>
  <si>
    <t>1682511550</t>
  </si>
  <si>
    <t>24*0,6*0,1</t>
  </si>
  <si>
    <t>36*0,6*0,1</t>
  </si>
  <si>
    <t>Úpravy povrchů, podlahy a osazování výplní</t>
  </si>
  <si>
    <t>13</t>
  </si>
  <si>
    <t>612135101</t>
  </si>
  <si>
    <t>Hrubá výplň rýh maltou  jakékoli šířky rýhy ve stěnách</t>
  </si>
  <si>
    <t>m2</t>
  </si>
  <si>
    <t>-16401720</t>
  </si>
  <si>
    <t>48*0,1</t>
  </si>
  <si>
    <t>Ostatní konstrukce a práce, bourání</t>
  </si>
  <si>
    <t>14</t>
  </si>
  <si>
    <t>974031143</t>
  </si>
  <si>
    <t>Vysekání rýh ve zdivu cihelném na maltu vápennou nebo vápenocementovou  do hl. 70 mm a šířky do 100 mm</t>
  </si>
  <si>
    <t>m</t>
  </si>
  <si>
    <t>-1733538072</t>
  </si>
  <si>
    <t>48</t>
  </si>
  <si>
    <t>PSV</t>
  </si>
  <si>
    <t>Práce a dodávky PSV</t>
  </si>
  <si>
    <t>721</t>
  </si>
  <si>
    <t>Zdravotechnika - vnitřní kanalizace</t>
  </si>
  <si>
    <t>721173401</t>
  </si>
  <si>
    <t>Potrubí z plastových trub PVC SN4 svodné (ležaté) DN 110</t>
  </si>
  <si>
    <t>16</t>
  </si>
  <si>
    <t>-1877754993</t>
  </si>
  <si>
    <t>721173402</t>
  </si>
  <si>
    <t>Potrubí z plastových trub PVC SN4 svodné (ležaté) DN 125</t>
  </si>
  <si>
    <t>1456208248</t>
  </si>
  <si>
    <t>17</t>
  </si>
  <si>
    <t>721173403</t>
  </si>
  <si>
    <t>Potrubí z plastových trub PVC SN4 svodné (ležaté) DN 160</t>
  </si>
  <si>
    <t>-397687576</t>
  </si>
  <si>
    <t>18</t>
  </si>
  <si>
    <t>721174042</t>
  </si>
  <si>
    <t>Potrubí z plastových trub polypropylenové připojovací DN 40</t>
  </si>
  <si>
    <t>1278037332</t>
  </si>
  <si>
    <t>19</t>
  </si>
  <si>
    <t>721174043</t>
  </si>
  <si>
    <t>Potrubí z plastových trub polypropylenové připojovací DN 50</t>
  </si>
  <si>
    <t>587808550</t>
  </si>
  <si>
    <t>20</t>
  </si>
  <si>
    <t>721174045</t>
  </si>
  <si>
    <t>Potrubí z plastových trub polypropylenové připojovací DN 100</t>
  </si>
  <si>
    <t>892183622</t>
  </si>
  <si>
    <t>721174063</t>
  </si>
  <si>
    <t>Potrubí z plastových trub polypropylenové větrací DN 110</t>
  </si>
  <si>
    <t>14196835</t>
  </si>
  <si>
    <t>22</t>
  </si>
  <si>
    <t>721194104</t>
  </si>
  <si>
    <t>Vyměření přípojek na potrubí vyvedení a upevnění odpadních výpustek DN 40</t>
  </si>
  <si>
    <t>kus</t>
  </si>
  <si>
    <t>457129813</t>
  </si>
  <si>
    <t>23</t>
  </si>
  <si>
    <t>721194105</t>
  </si>
  <si>
    <t>Vyměření přípojek na potrubí vyvedení a upevnění odpadních výpustek DN 50</t>
  </si>
  <si>
    <t>912911726</t>
  </si>
  <si>
    <t>24</t>
  </si>
  <si>
    <t>721194109</t>
  </si>
  <si>
    <t>Vyměření přípojek na potrubí vyvedení a upevnění odpadních výpustek DN 100</t>
  </si>
  <si>
    <t>1046048338</t>
  </si>
  <si>
    <t>31</t>
  </si>
  <si>
    <t>998721201</t>
  </si>
  <si>
    <t>Přesun hmot pro vnitřní kanalizace  stanovený procentní sazbou (%) z ceny vodorovná dopravní vzdálenost do 50 m v objektech výšky do 6 m</t>
  </si>
  <si>
    <t>%</t>
  </si>
  <si>
    <t>-479986068</t>
  </si>
  <si>
    <t>722</t>
  </si>
  <si>
    <t>Zdravotechnika - vnitřní vodovod</t>
  </si>
  <si>
    <t>32</t>
  </si>
  <si>
    <t>722173204</t>
  </si>
  <si>
    <t>Potrubí z plastových trubek ze síťovaného polyethylenu (PE-Xa) spojované mechanicky násuvnou objímkou kovovou Ø 32/4,4</t>
  </si>
  <si>
    <t>-1852501100</t>
  </si>
  <si>
    <t>33</t>
  </si>
  <si>
    <t>722174002</t>
  </si>
  <si>
    <t>Potrubí z plastových trubek z polypropylenu (PPR) svařovaných polyfuzně PN 16 (SDR 7,4) D 20 x 2,8</t>
  </si>
  <si>
    <t>-1614265893</t>
  </si>
  <si>
    <t>34</t>
  </si>
  <si>
    <t>722174003</t>
  </si>
  <si>
    <t>Potrubí z plastových trubek z polypropylenu (PPR) svařovaných polyfuzně PN 16 (SDR 7,4) D 25 x 3,5</t>
  </si>
  <si>
    <t>18028058</t>
  </si>
  <si>
    <t>35</t>
  </si>
  <si>
    <t>722174062</t>
  </si>
  <si>
    <t>Potrubí z plastových trubek z polypropylenu (PPR) svařovaných polyfuzně křížení potrubí (PPR) PN 20 (SDR 6) D 20 x 3,4</t>
  </si>
  <si>
    <t>-1607361116</t>
  </si>
  <si>
    <t>36</t>
  </si>
  <si>
    <t>722174063</t>
  </si>
  <si>
    <t>Potrubí z plastových trubek z polypropylenu (PPR) svařovaných polyfuzně křížení potrubí (PPR) PN 20 (SDR 6) D 25 x 4,2</t>
  </si>
  <si>
    <t>-42709717</t>
  </si>
  <si>
    <t>37</t>
  </si>
  <si>
    <t>722181231</t>
  </si>
  <si>
    <t>Ochrana potrubí  termoizolačními trubicemi z pěnového polyetylenu PE přilepenými v příčných a podélných spojích, tloušťky izolace přes 9 do 13 mm, vnitřního průměru izolace DN do 22 mm</t>
  </si>
  <si>
    <t>795533874</t>
  </si>
  <si>
    <t>38</t>
  </si>
  <si>
    <t>722181232</t>
  </si>
  <si>
    <t>Ochrana potrubí  termoizolačními trubicemi z pěnového polyetylenu PE přilepenými v příčných a podélných spojích, tloušťky izolace přes 9 do 13 mm, vnitřního průměru izolace DN přes 22 do 45 mm</t>
  </si>
  <si>
    <t>-236372793</t>
  </si>
  <si>
    <t>39</t>
  </si>
  <si>
    <t>722190401</t>
  </si>
  <si>
    <t>Zřízení přípojek na potrubí  vyvedení a upevnění výpustek do DN 25</t>
  </si>
  <si>
    <t>1908994361</t>
  </si>
  <si>
    <t>40</t>
  </si>
  <si>
    <t>722220161</t>
  </si>
  <si>
    <t>Armatury s jedním závitem plastové (PPR) PN 20 (SDR 6) DN 20 x G 1/2 (nástěnný komplet)</t>
  </si>
  <si>
    <t>soubor</t>
  </si>
  <si>
    <t>1134013510</t>
  </si>
  <si>
    <t>41</t>
  </si>
  <si>
    <t>722224115</t>
  </si>
  <si>
    <t>Armatury s jedním závitem kohouty plnicí a vypouštěcí PN 10 G 1/2</t>
  </si>
  <si>
    <t>-1758404607</t>
  </si>
  <si>
    <t>42</t>
  </si>
  <si>
    <t>722224153</t>
  </si>
  <si>
    <t>Armatury s jedním závitem ventily kulové zahradní uzávěry PN 15 do 120° C G 3/4 - 1</t>
  </si>
  <si>
    <t>257966004</t>
  </si>
  <si>
    <t>43</t>
  </si>
  <si>
    <t>722232044</t>
  </si>
  <si>
    <t>Armatury se dvěma závity kulové kohouty PN 42 do 185 °C přímé vnitřní závit G 3/4</t>
  </si>
  <si>
    <t>-35634998</t>
  </si>
  <si>
    <t>44</t>
  </si>
  <si>
    <t>722232045</t>
  </si>
  <si>
    <t>Armatury se dvěma závity kulové kohouty PN 42 do 185 °C přímé vnitřní závit G 1</t>
  </si>
  <si>
    <t>671184477</t>
  </si>
  <si>
    <t>47</t>
  </si>
  <si>
    <t>998722201</t>
  </si>
  <si>
    <t>Přesun hmot pro vnitřní vodovod  stanovený procentní sazbou (%) z ceny vodorovná dopravní vzdálenost do 50 m v objektech výšky do 6 m</t>
  </si>
  <si>
    <t>445221045</t>
  </si>
  <si>
    <t>725</t>
  </si>
  <si>
    <t>Zdravotechnika - zařizovací předměty</t>
  </si>
  <si>
    <t>726</t>
  </si>
  <si>
    <t>Zdravotechnika - předstěnové instalace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</si>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</sst>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4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b/>
      <sz val="16"/>
      <name val="Trebuchet MS"/>
      <family val="2"/>
      <charset val="238"/>
    </font>
    <font>
      <sz val="8"/>
      <color rgb="FF3366FF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sz val="10"/>
      <color theme="1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7"/>
      <color rgb="FF96969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42" fillId="2" borderId="0" xfId="1" applyFill="1"/>
    <xf numFmtId="0" fontId="0" fillId="2" borderId="0" xfId="0" applyFill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0" fillId="0" borderId="7" xfId="0" applyBorder="1"/>
    <xf numFmtId="0" fontId="0" fillId="0" borderId="5" xfId="0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0" xfId="0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0" fillId="0" borderId="18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9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27" fillId="0" borderId="23" xfId="0" applyNumberFormat="1" applyFont="1" applyBorder="1" applyAlignment="1">
      <alignment vertical="center"/>
    </xf>
    <xf numFmtId="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4" fontId="27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2" borderId="0" xfId="1" applyFont="1" applyFill="1" applyAlignment="1" applyProtection="1">
      <alignment vertical="center"/>
    </xf>
    <xf numFmtId="0" fontId="42" fillId="2" borderId="0" xfId="1" applyFill="1" applyProtection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 vertical="center"/>
    </xf>
    <xf numFmtId="0" fontId="0" fillId="4" borderId="6" xfId="0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6" xfId="0" applyNumberFormat="1" applyFont="1" applyBorder="1"/>
    <xf numFmtId="166" fontId="30" fillId="0" borderId="17" xfId="0" applyNumberFormat="1" applyFont="1" applyBorder="1"/>
    <xf numFmtId="4" fontId="31" fillId="0" borderId="0" xfId="0" applyNumberFormat="1" applyFont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18" xfId="0" applyFont="1" applyBorder="1"/>
    <xf numFmtId="166" fontId="7" fillId="0" borderId="0" xfId="0" applyNumberFormat="1" applyFont="1"/>
    <xf numFmtId="166" fontId="7" fillId="0" borderId="19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28" xfId="0" applyBorder="1" applyAlignment="1">
      <alignment horizontal="center" vertical="center"/>
    </xf>
    <xf numFmtId="49" fontId="0" fillId="0" borderId="28" xfId="0" applyNumberForma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167" fontId="0" fillId="0" borderId="28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5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33" fillId="0" borderId="28" xfId="0" applyFont="1" applyBorder="1" applyAlignment="1">
      <alignment horizontal="center" vertical="center"/>
    </xf>
    <xf numFmtId="49" fontId="33" fillId="0" borderId="28" xfId="0" applyNumberFormat="1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center" vertical="center" wrapText="1"/>
    </xf>
    <xf numFmtId="167" fontId="33" fillId="0" borderId="28" xfId="0" applyNumberFormat="1" applyFont="1" applyBorder="1" applyAlignment="1">
      <alignment vertical="center"/>
    </xf>
    <xf numFmtId="4" fontId="33" fillId="0" borderId="28" xfId="0" applyNumberFormat="1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28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5" fillId="0" borderId="29" xfId="0" applyFont="1" applyBorder="1" applyAlignment="1" applyProtection="1">
      <alignment vertical="center" wrapText="1"/>
      <protection locked="0"/>
    </xf>
    <xf numFmtId="0" fontId="35" fillId="0" borderId="30" xfId="0" applyFont="1" applyBorder="1" applyAlignment="1" applyProtection="1">
      <alignment vertical="center" wrapText="1"/>
      <protection locked="0"/>
    </xf>
    <xf numFmtId="0" fontId="35" fillId="0" borderId="31" xfId="0" applyFont="1" applyBorder="1" applyAlignment="1" applyProtection="1">
      <alignment vertical="center" wrapText="1"/>
      <protection locked="0"/>
    </xf>
    <xf numFmtId="0" fontId="35" fillId="0" borderId="32" xfId="0" applyFont="1" applyBorder="1" applyAlignment="1" applyProtection="1">
      <alignment horizontal="center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35" fillId="0" borderId="32" xfId="0" applyFont="1" applyBorder="1" applyAlignment="1" applyProtection="1">
      <alignment vertical="center" wrapText="1"/>
      <protection locked="0"/>
    </xf>
    <xf numFmtId="0" fontId="35" fillId="0" borderId="33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49" fontId="38" fillId="0" borderId="1" xfId="0" applyNumberFormat="1" applyFont="1" applyBorder="1" applyAlignment="1" applyProtection="1">
      <alignment vertical="center" wrapText="1"/>
      <protection locked="0"/>
    </xf>
    <xf numFmtId="0" fontId="35" fillId="0" borderId="35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35" fillId="0" borderId="36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top"/>
      <protection locked="0"/>
    </xf>
    <xf numFmtId="0" fontId="35" fillId="0" borderId="0" xfId="0" applyFont="1" applyAlignment="1" applyProtection="1">
      <alignment vertical="top"/>
      <protection locked="0"/>
    </xf>
    <xf numFmtId="0" fontId="35" fillId="0" borderId="29" xfId="0" applyFont="1" applyBorder="1" applyAlignment="1" applyProtection="1">
      <alignment horizontal="left" vertical="center"/>
      <protection locked="0"/>
    </xf>
    <xf numFmtId="0" fontId="35" fillId="0" borderId="30" xfId="0" applyFont="1" applyBorder="1" applyAlignment="1" applyProtection="1">
      <alignment horizontal="left" vertical="center"/>
      <protection locked="0"/>
    </xf>
    <xf numFmtId="0" fontId="35" fillId="0" borderId="31" xfId="0" applyFont="1" applyBorder="1" applyAlignment="1" applyProtection="1">
      <alignment horizontal="left" vertical="center"/>
      <protection locked="0"/>
    </xf>
    <xf numFmtId="0" fontId="35" fillId="0" borderId="32" xfId="0" applyFont="1" applyBorder="1" applyAlignment="1" applyProtection="1">
      <alignment horizontal="left" vertical="center"/>
      <protection locked="0"/>
    </xf>
    <xf numFmtId="0" fontId="35" fillId="0" borderId="33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left" vertical="center"/>
      <protection locked="0"/>
    </xf>
    <xf numFmtId="0" fontId="37" fillId="0" borderId="34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5" fillId="0" borderId="35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5" fillId="0" borderId="36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5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5" fillId="0" borderId="29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35" fillId="0" borderId="31" xfId="0" applyFont="1" applyBorder="1" applyAlignment="1" applyProtection="1">
      <alignment horizontal="left" vertical="center" wrapText="1"/>
      <protection locked="0"/>
    </xf>
    <xf numFmtId="0" fontId="35" fillId="0" borderId="32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38" fillId="0" borderId="35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vertical="center" wrapText="1"/>
      <protection locked="0"/>
    </xf>
    <xf numFmtId="0" fontId="38" fillId="0" borderId="36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37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40" fillId="0" borderId="34" xfId="0" applyFont="1" applyBorder="1" applyProtection="1">
      <protection locked="0"/>
    </xf>
    <xf numFmtId="0" fontId="35" fillId="0" borderId="32" xfId="0" applyFont="1" applyBorder="1" applyAlignment="1" applyProtection="1">
      <alignment vertical="top"/>
      <protection locked="0"/>
    </xf>
    <xf numFmtId="0" fontId="35" fillId="0" borderId="33" xfId="0" applyFont="1" applyBorder="1" applyAlignment="1" applyProtection="1">
      <alignment vertical="top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left" vertical="top"/>
      <protection locked="0"/>
    </xf>
    <xf numFmtId="0" fontId="35" fillId="0" borderId="35" xfId="0" applyFont="1" applyBorder="1" applyAlignment="1" applyProtection="1">
      <alignment vertical="top"/>
      <protection locked="0"/>
    </xf>
    <xf numFmtId="0" fontId="35" fillId="0" borderId="34" xfId="0" applyFont="1" applyBorder="1" applyAlignment="1" applyProtection="1">
      <alignment vertical="top"/>
      <protection locked="0"/>
    </xf>
    <xf numFmtId="0" fontId="35" fillId="0" borderId="36" xfId="0" applyFont="1" applyBorder="1" applyAlignment="1" applyProtection="1">
      <alignment vertical="top"/>
      <protection locked="0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3" fillId="3" borderId="10" xfId="0" applyNumberFormat="1" applyFont="1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4" fontId="17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8" fillId="2" borderId="0" xfId="1" applyFont="1" applyFill="1" applyAlignment="1" applyProtection="1">
      <alignment vertical="center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34" xfId="0" applyFont="1" applyBorder="1" applyAlignment="1" applyProtection="1">
      <alignment horizontal="left" wrapText="1"/>
      <protection locked="0"/>
    </xf>
    <xf numFmtId="49" fontId="38" fillId="0" borderId="1" xfId="0" applyNumberFormat="1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7" fillId="0" borderId="34" xfId="0" applyFont="1" applyBorder="1" applyAlignment="1" applyProtection="1">
      <alignment horizontal="left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8" xfId="0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center" vertical="center" wrapText="1"/>
    </xf>
    <xf numFmtId="167" fontId="0" fillId="0" borderId="28" xfId="0" applyNumberFormat="1" applyFill="1" applyBorder="1" applyAlignment="1">
      <alignment vertical="center"/>
    </xf>
    <xf numFmtId="4" fontId="0" fillId="0" borderId="28" xfId="0" applyNumberFormat="1" applyFill="1" applyBorder="1" applyAlignment="1">
      <alignment vertical="center"/>
    </xf>
    <xf numFmtId="0" fontId="1" fillId="0" borderId="2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vertical="center"/>
    </xf>
    <xf numFmtId="166" fontId="1" fillId="0" borderId="19" xfId="0" applyNumberFormat="1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166" fontId="1" fillId="0" borderId="24" xfId="0" applyNumberFormat="1" applyFont="1" applyFill="1" applyBorder="1" applyAlignment="1">
      <alignment vertical="center"/>
    </xf>
    <xf numFmtId="166" fontId="1" fillId="0" borderId="25" xfId="0" applyNumberFormat="1" applyFont="1" applyFill="1" applyBorder="1" applyAlignment="1">
      <alignment vertical="center"/>
    </xf>
    <xf numFmtId="4" fontId="0" fillId="5" borderId="28" xfId="0" applyNumberForma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" fontId="33" fillId="5" borderId="2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3" fillId="0" borderId="28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4" fillId="0" borderId="0" xfId="0" applyFont="1" applyFill="1" applyAlignment="1">
      <alignment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21" activePane="bottomLeft" state="frozen"/>
      <selection pane="bottomLeft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33" width="2.625" customWidth="1"/>
    <col min="34" max="34" width="3.375" customWidth="1"/>
    <col min="35" max="35" width="31.625" customWidth="1"/>
    <col min="36" max="37" width="2.5" customWidth="1"/>
    <col min="38" max="38" width="8.375" customWidth="1"/>
    <col min="39" max="39" width="3.375" customWidth="1"/>
    <col min="40" max="40" width="13.375" customWidth="1"/>
    <col min="41" max="41" width="7.5" customWidth="1"/>
    <col min="42" max="42" width="4.125" customWidth="1"/>
    <col min="43" max="43" width="15.625" customWidth="1"/>
    <col min="44" max="44" width="13.625" customWidth="1"/>
    <col min="45" max="47" width="25.875" hidden="1" customWidth="1"/>
    <col min="48" max="52" width="21.625" hidden="1" customWidth="1"/>
    <col min="53" max="53" width="19.125" hidden="1" customWidth="1"/>
    <col min="54" max="54" width="25" hidden="1" customWidth="1"/>
    <col min="55" max="56" width="19.125" hidden="1" customWidth="1"/>
    <col min="57" max="57" width="66.5" customWidth="1"/>
    <col min="71" max="91" width="9.375" hidden="1"/>
  </cols>
  <sheetData>
    <row r="1" spans="1:74" ht="21.4" customHeight="1" x14ac:dyDescent="0.35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4" t="s">
        <v>4</v>
      </c>
      <c r="BB1" s="14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0" t="s">
        <v>6</v>
      </c>
      <c r="BU1" s="20" t="s">
        <v>6</v>
      </c>
      <c r="BV1" s="20" t="s">
        <v>7</v>
      </c>
    </row>
    <row r="2" spans="1:74" ht="37" customHeight="1" x14ac:dyDescent="0.35"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S2" s="21" t="s">
        <v>8</v>
      </c>
      <c r="BT2" s="21" t="s">
        <v>9</v>
      </c>
    </row>
    <row r="3" spans="1:74" ht="7" customHeight="1" x14ac:dyDescent="0.35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spans="1:74" ht="37" customHeight="1" x14ac:dyDescent="0.35">
      <c r="B4" s="25"/>
      <c r="D4" s="26" t="s">
        <v>11</v>
      </c>
      <c r="AQ4" s="27"/>
      <c r="AS4" s="28" t="s">
        <v>12</v>
      </c>
      <c r="BS4" s="21" t="s">
        <v>13</v>
      </c>
    </row>
    <row r="5" spans="1:74" ht="14.5" customHeight="1" x14ac:dyDescent="0.35">
      <c r="B5" s="25"/>
      <c r="D5" s="29" t="s">
        <v>14</v>
      </c>
      <c r="K5" s="261" t="s">
        <v>15</v>
      </c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Q5" s="27"/>
      <c r="BS5" s="21" t="s">
        <v>8</v>
      </c>
    </row>
    <row r="6" spans="1:74" ht="37" customHeight="1" x14ac:dyDescent="0.35">
      <c r="B6" s="25"/>
      <c r="D6" s="31" t="s">
        <v>16</v>
      </c>
      <c r="K6" s="263" t="s">
        <v>17</v>
      </c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Q6" s="27"/>
      <c r="BS6" s="21" t="s">
        <v>8</v>
      </c>
    </row>
    <row r="7" spans="1:74" ht="14.5" customHeight="1" x14ac:dyDescent="0.35">
      <c r="B7" s="25"/>
      <c r="D7" s="32" t="s">
        <v>18</v>
      </c>
      <c r="K7" s="30" t="s">
        <v>19</v>
      </c>
      <c r="AK7" s="32" t="s">
        <v>20</v>
      </c>
      <c r="AN7" s="30" t="s">
        <v>19</v>
      </c>
      <c r="AQ7" s="27"/>
      <c r="BS7" s="21" t="s">
        <v>8</v>
      </c>
    </row>
    <row r="8" spans="1:74" ht="14.5" customHeight="1" x14ac:dyDescent="0.35">
      <c r="B8" s="25"/>
      <c r="D8" s="32" t="s">
        <v>21</v>
      </c>
      <c r="K8" s="30" t="s">
        <v>22</v>
      </c>
      <c r="AK8" s="32" t="s">
        <v>23</v>
      </c>
      <c r="AN8" s="30" t="s">
        <v>24</v>
      </c>
      <c r="AQ8" s="27"/>
      <c r="BS8" s="21" t="s">
        <v>8</v>
      </c>
    </row>
    <row r="9" spans="1:74" ht="14.5" customHeight="1" x14ac:dyDescent="0.35">
      <c r="B9" s="25"/>
      <c r="AQ9" s="27"/>
      <c r="BS9" s="21" t="s">
        <v>8</v>
      </c>
    </row>
    <row r="10" spans="1:74" ht="14.5" customHeight="1" x14ac:dyDescent="0.35">
      <c r="B10" s="25"/>
      <c r="D10" s="32" t="s">
        <v>25</v>
      </c>
      <c r="AK10" s="32" t="s">
        <v>26</v>
      </c>
      <c r="AN10" s="30" t="s">
        <v>19</v>
      </c>
      <c r="AQ10" s="27"/>
      <c r="BS10" s="21" t="s">
        <v>8</v>
      </c>
    </row>
    <row r="11" spans="1:74" ht="18.399999999999999" customHeight="1" x14ac:dyDescent="0.35">
      <c r="B11" s="25"/>
      <c r="E11" s="30" t="s">
        <v>27</v>
      </c>
      <c r="AK11" s="32" t="s">
        <v>28</v>
      </c>
      <c r="AN11" s="30" t="s">
        <v>19</v>
      </c>
      <c r="AQ11" s="27"/>
      <c r="BS11" s="21" t="s">
        <v>8</v>
      </c>
    </row>
    <row r="12" spans="1:74" ht="7" customHeight="1" x14ac:dyDescent="0.35">
      <c r="B12" s="25"/>
      <c r="AQ12" s="27"/>
      <c r="BS12" s="21" t="s">
        <v>8</v>
      </c>
    </row>
    <row r="13" spans="1:74" ht="14.5" customHeight="1" x14ac:dyDescent="0.35">
      <c r="B13" s="25"/>
      <c r="D13" s="32" t="s">
        <v>29</v>
      </c>
      <c r="AK13" s="32" t="s">
        <v>26</v>
      </c>
      <c r="AN13" s="30" t="s">
        <v>19</v>
      </c>
      <c r="AQ13" s="27"/>
      <c r="BS13" s="21" t="s">
        <v>8</v>
      </c>
    </row>
    <row r="14" spans="1:74" x14ac:dyDescent="0.35">
      <c r="B14" s="25"/>
      <c r="E14" s="30" t="s">
        <v>27</v>
      </c>
      <c r="AK14" s="32" t="s">
        <v>28</v>
      </c>
      <c r="AN14" s="30" t="s">
        <v>19</v>
      </c>
      <c r="AQ14" s="27"/>
      <c r="BS14" s="21" t="s">
        <v>8</v>
      </c>
    </row>
    <row r="15" spans="1:74" ht="7" customHeight="1" x14ac:dyDescent="0.35">
      <c r="B15" s="25"/>
      <c r="AQ15" s="27"/>
      <c r="BS15" s="21" t="s">
        <v>6</v>
      </c>
    </row>
    <row r="16" spans="1:74" ht="14.5" customHeight="1" x14ac:dyDescent="0.35">
      <c r="B16" s="25"/>
      <c r="D16" s="32" t="s">
        <v>30</v>
      </c>
      <c r="AK16" s="32" t="s">
        <v>26</v>
      </c>
      <c r="AN16" s="30" t="s">
        <v>19</v>
      </c>
      <c r="AQ16" s="27"/>
      <c r="BS16" s="21" t="s">
        <v>6</v>
      </c>
    </row>
    <row r="17" spans="2:71" ht="18.399999999999999" customHeight="1" x14ac:dyDescent="0.35">
      <c r="B17" s="25"/>
      <c r="E17" s="30" t="s">
        <v>27</v>
      </c>
      <c r="AK17" s="32" t="s">
        <v>28</v>
      </c>
      <c r="AN17" s="30" t="s">
        <v>19</v>
      </c>
      <c r="AQ17" s="27"/>
      <c r="BS17" s="21" t="s">
        <v>31</v>
      </c>
    </row>
    <row r="18" spans="2:71" ht="7" customHeight="1" x14ac:dyDescent="0.35">
      <c r="B18" s="25"/>
      <c r="AQ18" s="27"/>
      <c r="BS18" s="21" t="s">
        <v>8</v>
      </c>
    </row>
    <row r="19" spans="2:71" ht="14.5" customHeight="1" x14ac:dyDescent="0.35">
      <c r="B19" s="25"/>
      <c r="D19" s="32" t="s">
        <v>32</v>
      </c>
      <c r="AQ19" s="27"/>
      <c r="BS19" s="21" t="s">
        <v>8</v>
      </c>
    </row>
    <row r="20" spans="2:71" ht="16.5" customHeight="1" x14ac:dyDescent="0.35">
      <c r="B20" s="25"/>
      <c r="E20" s="268" t="s">
        <v>19</v>
      </c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Q20" s="27"/>
      <c r="BS20" s="21" t="s">
        <v>6</v>
      </c>
    </row>
    <row r="21" spans="2:71" ht="7" customHeight="1" x14ac:dyDescent="0.35">
      <c r="B21" s="25"/>
      <c r="AQ21" s="27"/>
    </row>
    <row r="22" spans="2:71" ht="7" customHeight="1" x14ac:dyDescent="0.35">
      <c r="B22" s="25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Q22" s="27"/>
    </row>
    <row r="23" spans="2:71" s="1" customFormat="1" ht="25.9" customHeight="1" x14ac:dyDescent="0.35">
      <c r="B23" s="34"/>
      <c r="D23" s="35" t="s">
        <v>33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269">
        <f>ROUND(AG51,2)</f>
        <v>0</v>
      </c>
      <c r="AL23" s="270"/>
      <c r="AM23" s="270"/>
      <c r="AN23" s="270"/>
      <c r="AO23" s="270"/>
      <c r="AQ23" s="37"/>
    </row>
    <row r="24" spans="2:71" s="1" customFormat="1" ht="7" customHeight="1" x14ac:dyDescent="0.35">
      <c r="B24" s="34"/>
      <c r="AQ24" s="37"/>
    </row>
    <row r="25" spans="2:71" s="1" customFormat="1" x14ac:dyDescent="0.35">
      <c r="B25" s="34"/>
      <c r="L25" s="271" t="s">
        <v>34</v>
      </c>
      <c r="M25" s="271"/>
      <c r="N25" s="271"/>
      <c r="O25" s="271"/>
      <c r="W25" s="271" t="s">
        <v>35</v>
      </c>
      <c r="X25" s="271"/>
      <c r="Y25" s="271"/>
      <c r="Z25" s="271"/>
      <c r="AA25" s="271"/>
      <c r="AB25" s="271"/>
      <c r="AC25" s="271"/>
      <c r="AD25" s="271"/>
      <c r="AE25" s="271"/>
      <c r="AK25" s="271" t="s">
        <v>36</v>
      </c>
      <c r="AL25" s="271"/>
      <c r="AM25" s="271"/>
      <c r="AN25" s="271"/>
      <c r="AO25" s="271"/>
      <c r="AQ25" s="37"/>
    </row>
    <row r="26" spans="2:71" s="2" customFormat="1" ht="14.5" customHeight="1" x14ac:dyDescent="0.35">
      <c r="B26" s="39"/>
      <c r="D26" s="40" t="s">
        <v>37</v>
      </c>
      <c r="F26" s="40" t="s">
        <v>38</v>
      </c>
      <c r="L26" s="260">
        <v>0.21</v>
      </c>
      <c r="M26" s="242"/>
      <c r="N26" s="242"/>
      <c r="O26" s="242"/>
      <c r="W26" s="241">
        <f>ROUND(AZ51,2)</f>
        <v>0</v>
      </c>
      <c r="X26" s="242"/>
      <c r="Y26" s="242"/>
      <c r="Z26" s="242"/>
      <c r="AA26" s="242"/>
      <c r="AB26" s="242"/>
      <c r="AC26" s="242"/>
      <c r="AD26" s="242"/>
      <c r="AE26" s="242"/>
      <c r="AK26" s="241">
        <f>ROUND(AV51,2)</f>
        <v>0</v>
      </c>
      <c r="AL26" s="242"/>
      <c r="AM26" s="242"/>
      <c r="AN26" s="242"/>
      <c r="AO26" s="242"/>
      <c r="AQ26" s="41"/>
    </row>
    <row r="27" spans="2:71" s="2" customFormat="1" ht="14.5" customHeight="1" x14ac:dyDescent="0.35">
      <c r="B27" s="39"/>
      <c r="F27" s="40" t="s">
        <v>39</v>
      </c>
      <c r="L27" s="260">
        <v>0.15</v>
      </c>
      <c r="M27" s="242"/>
      <c r="N27" s="242"/>
      <c r="O27" s="242"/>
      <c r="W27" s="241">
        <f>ROUND(BA51,2)</f>
        <v>0</v>
      </c>
      <c r="X27" s="242"/>
      <c r="Y27" s="242"/>
      <c r="Z27" s="242"/>
      <c r="AA27" s="242"/>
      <c r="AB27" s="242"/>
      <c r="AC27" s="242"/>
      <c r="AD27" s="242"/>
      <c r="AE27" s="242"/>
      <c r="AK27" s="241">
        <f>ROUND(AW51,2)</f>
        <v>0</v>
      </c>
      <c r="AL27" s="242"/>
      <c r="AM27" s="242"/>
      <c r="AN27" s="242"/>
      <c r="AO27" s="242"/>
      <c r="AQ27" s="41"/>
    </row>
    <row r="28" spans="2:71" s="2" customFormat="1" ht="14.5" hidden="1" customHeight="1" x14ac:dyDescent="0.35">
      <c r="B28" s="39"/>
      <c r="F28" s="40" t="s">
        <v>40</v>
      </c>
      <c r="L28" s="260">
        <v>0.21</v>
      </c>
      <c r="M28" s="242"/>
      <c r="N28" s="242"/>
      <c r="O28" s="242"/>
      <c r="W28" s="241">
        <f>ROUND(BB51,2)</f>
        <v>0</v>
      </c>
      <c r="X28" s="242"/>
      <c r="Y28" s="242"/>
      <c r="Z28" s="242"/>
      <c r="AA28" s="242"/>
      <c r="AB28" s="242"/>
      <c r="AC28" s="242"/>
      <c r="AD28" s="242"/>
      <c r="AE28" s="242"/>
      <c r="AK28" s="241">
        <v>0</v>
      </c>
      <c r="AL28" s="242"/>
      <c r="AM28" s="242"/>
      <c r="AN28" s="242"/>
      <c r="AO28" s="242"/>
      <c r="AQ28" s="41"/>
    </row>
    <row r="29" spans="2:71" s="2" customFormat="1" ht="14.5" hidden="1" customHeight="1" x14ac:dyDescent="0.35">
      <c r="B29" s="39"/>
      <c r="F29" s="40" t="s">
        <v>41</v>
      </c>
      <c r="L29" s="260">
        <v>0.15</v>
      </c>
      <c r="M29" s="242"/>
      <c r="N29" s="242"/>
      <c r="O29" s="242"/>
      <c r="W29" s="241">
        <f>ROUND(BC51,2)</f>
        <v>0</v>
      </c>
      <c r="X29" s="242"/>
      <c r="Y29" s="242"/>
      <c r="Z29" s="242"/>
      <c r="AA29" s="242"/>
      <c r="AB29" s="242"/>
      <c r="AC29" s="242"/>
      <c r="AD29" s="242"/>
      <c r="AE29" s="242"/>
      <c r="AK29" s="241">
        <v>0</v>
      </c>
      <c r="AL29" s="242"/>
      <c r="AM29" s="242"/>
      <c r="AN29" s="242"/>
      <c r="AO29" s="242"/>
      <c r="AQ29" s="41"/>
    </row>
    <row r="30" spans="2:71" s="2" customFormat="1" ht="14.5" hidden="1" customHeight="1" x14ac:dyDescent="0.35">
      <c r="B30" s="39"/>
      <c r="F30" s="40" t="s">
        <v>42</v>
      </c>
      <c r="L30" s="260">
        <v>0</v>
      </c>
      <c r="M30" s="242"/>
      <c r="N30" s="242"/>
      <c r="O30" s="242"/>
      <c r="W30" s="241">
        <f>ROUND(BD51,2)</f>
        <v>0</v>
      </c>
      <c r="X30" s="242"/>
      <c r="Y30" s="242"/>
      <c r="Z30" s="242"/>
      <c r="AA30" s="242"/>
      <c r="AB30" s="242"/>
      <c r="AC30" s="242"/>
      <c r="AD30" s="242"/>
      <c r="AE30" s="242"/>
      <c r="AK30" s="241">
        <v>0</v>
      </c>
      <c r="AL30" s="242"/>
      <c r="AM30" s="242"/>
      <c r="AN30" s="242"/>
      <c r="AO30" s="242"/>
      <c r="AQ30" s="41"/>
    </row>
    <row r="31" spans="2:71" s="1" customFormat="1" ht="7" customHeight="1" x14ac:dyDescent="0.35">
      <c r="B31" s="34"/>
      <c r="AQ31" s="37"/>
    </row>
    <row r="32" spans="2:71" s="1" customFormat="1" ht="25.9" customHeight="1" x14ac:dyDescent="0.35">
      <c r="B32" s="34"/>
      <c r="C32" s="42"/>
      <c r="D32" s="43" t="s">
        <v>43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 t="s">
        <v>44</v>
      </c>
      <c r="U32" s="44"/>
      <c r="V32" s="44"/>
      <c r="W32" s="44"/>
      <c r="X32" s="243" t="s">
        <v>45</v>
      </c>
      <c r="Y32" s="244"/>
      <c r="Z32" s="244"/>
      <c r="AA32" s="244"/>
      <c r="AB32" s="244"/>
      <c r="AC32" s="44"/>
      <c r="AD32" s="44"/>
      <c r="AE32" s="44"/>
      <c r="AF32" s="44"/>
      <c r="AG32" s="44"/>
      <c r="AH32" s="44"/>
      <c r="AI32" s="44"/>
      <c r="AJ32" s="44"/>
      <c r="AK32" s="266">
        <f>SUM(AK23:AK30)</f>
        <v>0</v>
      </c>
      <c r="AL32" s="244"/>
      <c r="AM32" s="244"/>
      <c r="AN32" s="244"/>
      <c r="AO32" s="267"/>
      <c r="AP32" s="42"/>
      <c r="AQ32" s="46"/>
    </row>
    <row r="33" spans="2:56" s="1" customFormat="1" ht="7" customHeight="1" x14ac:dyDescent="0.35">
      <c r="B33" s="34"/>
      <c r="AQ33" s="37"/>
    </row>
    <row r="34" spans="2:56" s="1" customFormat="1" ht="7" customHeight="1" x14ac:dyDescent="0.35"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9"/>
    </row>
    <row r="38" spans="2:56" s="1" customFormat="1" ht="7" customHeight="1" x14ac:dyDescent="0.35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34"/>
    </row>
    <row r="39" spans="2:56" s="1" customFormat="1" ht="37" customHeight="1" x14ac:dyDescent="0.35">
      <c r="B39" s="34"/>
      <c r="C39" s="26" t="s">
        <v>46</v>
      </c>
      <c r="AR39" s="34"/>
    </row>
    <row r="40" spans="2:56" s="1" customFormat="1" ht="7" customHeight="1" x14ac:dyDescent="0.35">
      <c r="B40" s="34"/>
      <c r="AR40" s="34"/>
    </row>
    <row r="41" spans="2:56" s="3" customFormat="1" ht="14.5" customHeight="1" x14ac:dyDescent="0.35">
      <c r="B41" s="52"/>
      <c r="C41" s="32" t="s">
        <v>14</v>
      </c>
      <c r="L41" s="3" t="str">
        <f>K5</f>
        <v>2018_15</v>
      </c>
      <c r="AR41" s="52"/>
    </row>
    <row r="42" spans="2:56" s="4" customFormat="1" ht="37" customHeight="1" x14ac:dyDescent="0.35">
      <c r="B42" s="53"/>
      <c r="C42" s="54" t="s">
        <v>16</v>
      </c>
      <c r="L42" s="264" t="str">
        <f>K6</f>
        <v>Zázemí zahradníků rozária</v>
      </c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265"/>
      <c r="AM42" s="265"/>
      <c r="AN42" s="265"/>
      <c r="AO42" s="265"/>
      <c r="AR42" s="53"/>
    </row>
    <row r="43" spans="2:56" s="1" customFormat="1" ht="7" customHeight="1" x14ac:dyDescent="0.35">
      <c r="B43" s="34"/>
      <c r="AR43" s="34"/>
    </row>
    <row r="44" spans="2:56" s="1" customFormat="1" x14ac:dyDescent="0.35">
      <c r="B44" s="34"/>
      <c r="C44" s="32" t="s">
        <v>21</v>
      </c>
      <c r="L44" s="55" t="str">
        <f>IF(K8="","",K8)</f>
        <v>Olomouc</v>
      </c>
      <c r="AI44" s="32" t="s">
        <v>23</v>
      </c>
      <c r="AM44" s="250" t="str">
        <f>IF(AN8= "","",AN8)</f>
        <v>20. 6. 2018</v>
      </c>
      <c r="AN44" s="250"/>
      <c r="AR44" s="34"/>
    </row>
    <row r="45" spans="2:56" s="1" customFormat="1" ht="7" customHeight="1" x14ac:dyDescent="0.35">
      <c r="B45" s="34"/>
      <c r="AR45" s="34"/>
    </row>
    <row r="46" spans="2:56" s="1" customFormat="1" x14ac:dyDescent="0.35">
      <c r="B46" s="34"/>
      <c r="C46" s="32" t="s">
        <v>25</v>
      </c>
      <c r="L46" s="3" t="str">
        <f>IF(E11= "","",E11)</f>
        <v xml:space="preserve"> </v>
      </c>
      <c r="AI46" s="32" t="s">
        <v>30</v>
      </c>
      <c r="AM46" s="251" t="str">
        <f>IF(E17="","",E17)</f>
        <v xml:space="preserve"> </v>
      </c>
      <c r="AN46" s="251"/>
      <c r="AO46" s="251"/>
      <c r="AP46" s="251"/>
      <c r="AR46" s="34"/>
      <c r="AS46" s="252" t="s">
        <v>47</v>
      </c>
      <c r="AT46" s="253"/>
      <c r="AU46" s="57"/>
      <c r="AV46" s="57"/>
      <c r="AW46" s="57"/>
      <c r="AX46" s="57"/>
      <c r="AY46" s="57"/>
      <c r="AZ46" s="57"/>
      <c r="BA46" s="57"/>
      <c r="BB46" s="57"/>
      <c r="BC46" s="57"/>
      <c r="BD46" s="58"/>
    </row>
    <row r="47" spans="2:56" s="1" customFormat="1" x14ac:dyDescent="0.35">
      <c r="B47" s="34"/>
      <c r="C47" s="32" t="s">
        <v>29</v>
      </c>
      <c r="L47" s="3" t="str">
        <f>IF(E14="","",E14)</f>
        <v xml:space="preserve"> </v>
      </c>
      <c r="AR47" s="34"/>
      <c r="AS47" s="254"/>
      <c r="AT47" s="255"/>
      <c r="BD47" s="59"/>
    </row>
    <row r="48" spans="2:56" s="1" customFormat="1" ht="10.9" customHeight="1" x14ac:dyDescent="0.35">
      <c r="B48" s="34"/>
      <c r="AR48" s="34"/>
      <c r="AS48" s="254"/>
      <c r="AT48" s="255"/>
      <c r="BD48" s="59"/>
    </row>
    <row r="49" spans="1:91" s="1" customFormat="1" ht="29.25" customHeight="1" x14ac:dyDescent="0.35">
      <c r="B49" s="34"/>
      <c r="C49" s="256" t="s">
        <v>48</v>
      </c>
      <c r="D49" s="257"/>
      <c r="E49" s="257"/>
      <c r="F49" s="257"/>
      <c r="G49" s="257"/>
      <c r="H49" s="60"/>
      <c r="I49" s="258" t="s">
        <v>49</v>
      </c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9" t="s">
        <v>50</v>
      </c>
      <c r="AH49" s="257"/>
      <c r="AI49" s="257"/>
      <c r="AJ49" s="257"/>
      <c r="AK49" s="257"/>
      <c r="AL49" s="257"/>
      <c r="AM49" s="257"/>
      <c r="AN49" s="258" t="s">
        <v>51</v>
      </c>
      <c r="AO49" s="257"/>
      <c r="AP49" s="257"/>
      <c r="AQ49" s="61" t="s">
        <v>52</v>
      </c>
      <c r="AR49" s="34"/>
      <c r="AS49" s="62" t="s">
        <v>53</v>
      </c>
      <c r="AT49" s="63" t="s">
        <v>54</v>
      </c>
      <c r="AU49" s="63" t="s">
        <v>55</v>
      </c>
      <c r="AV49" s="63" t="s">
        <v>56</v>
      </c>
      <c r="AW49" s="63" t="s">
        <v>57</v>
      </c>
      <c r="AX49" s="63" t="s">
        <v>58</v>
      </c>
      <c r="AY49" s="63" t="s">
        <v>59</v>
      </c>
      <c r="AZ49" s="63" t="s">
        <v>60</v>
      </c>
      <c r="BA49" s="63" t="s">
        <v>61</v>
      </c>
      <c r="BB49" s="63" t="s">
        <v>62</v>
      </c>
      <c r="BC49" s="63" t="s">
        <v>63</v>
      </c>
      <c r="BD49" s="64" t="s">
        <v>64</v>
      </c>
    </row>
    <row r="50" spans="1:91" s="1" customFormat="1" ht="10.9" customHeight="1" x14ac:dyDescent="0.35">
      <c r="B50" s="34"/>
      <c r="AR50" s="34"/>
      <c r="AS50" s="65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8"/>
    </row>
    <row r="51" spans="1:91" s="4" customFormat="1" ht="32.5" customHeight="1" x14ac:dyDescent="0.35">
      <c r="B51" s="53"/>
      <c r="C51" s="66" t="s">
        <v>65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248">
        <f>ROUND(AG52,2)</f>
        <v>0</v>
      </c>
      <c r="AH51" s="248"/>
      <c r="AI51" s="248"/>
      <c r="AJ51" s="248"/>
      <c r="AK51" s="248"/>
      <c r="AL51" s="248"/>
      <c r="AM51" s="248"/>
      <c r="AN51" s="249">
        <f>SUM(AG51,AT51)</f>
        <v>0</v>
      </c>
      <c r="AO51" s="249"/>
      <c r="AP51" s="249"/>
      <c r="AQ51" s="69" t="s">
        <v>19</v>
      </c>
      <c r="AR51" s="53"/>
      <c r="AS51" s="70">
        <f>ROUND(AS52,2)</f>
        <v>0</v>
      </c>
      <c r="AT51" s="71">
        <f>ROUND(SUM(AV51:AW51),2)</f>
        <v>0</v>
      </c>
      <c r="AU51" s="72">
        <f>ROUND(AU52,5)</f>
        <v>286.02264000000002</v>
      </c>
      <c r="AV51" s="71">
        <f>ROUND(AZ51*L26,2)</f>
        <v>0</v>
      </c>
      <c r="AW51" s="71">
        <f>ROUND(BA51*L27,2)</f>
        <v>0</v>
      </c>
      <c r="AX51" s="71">
        <f>ROUND(BB51*L26,2)</f>
        <v>0</v>
      </c>
      <c r="AY51" s="71">
        <f>ROUND(BC51*L27,2)</f>
        <v>0</v>
      </c>
      <c r="AZ51" s="71">
        <f>ROUND(AZ52,2)</f>
        <v>0</v>
      </c>
      <c r="BA51" s="71">
        <f>ROUND(BA52,2)</f>
        <v>0</v>
      </c>
      <c r="BB51" s="71">
        <f>ROUND(BB52,2)</f>
        <v>0</v>
      </c>
      <c r="BC51" s="71">
        <f>ROUND(BC52,2)</f>
        <v>0</v>
      </c>
      <c r="BD51" s="73">
        <f>ROUND(BD52,2)</f>
        <v>0</v>
      </c>
      <c r="BS51" s="54" t="s">
        <v>66</v>
      </c>
      <c r="BT51" s="54" t="s">
        <v>67</v>
      </c>
      <c r="BU51" s="74" t="s">
        <v>68</v>
      </c>
      <c r="BV51" s="54" t="s">
        <v>69</v>
      </c>
      <c r="BW51" s="54" t="s">
        <v>7</v>
      </c>
      <c r="BX51" s="54" t="s">
        <v>70</v>
      </c>
      <c r="CL51" s="54" t="s">
        <v>19</v>
      </c>
    </row>
    <row r="52" spans="1:91" s="5" customFormat="1" ht="16.5" customHeight="1" x14ac:dyDescent="0.35">
      <c r="A52" s="75" t="s">
        <v>71</v>
      </c>
      <c r="B52" s="76"/>
      <c r="C52" s="77"/>
      <c r="D52" s="247" t="s">
        <v>72</v>
      </c>
      <c r="E52" s="247"/>
      <c r="F52" s="247"/>
      <c r="G52" s="247"/>
      <c r="H52" s="247"/>
      <c r="I52" s="78"/>
      <c r="J52" s="247" t="s">
        <v>73</v>
      </c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5">
        <f>'D_1_4_1 - Zařízení ZTI'!J27</f>
        <v>0</v>
      </c>
      <c r="AH52" s="246"/>
      <c r="AI52" s="246"/>
      <c r="AJ52" s="246"/>
      <c r="AK52" s="246"/>
      <c r="AL52" s="246"/>
      <c r="AM52" s="246"/>
      <c r="AN52" s="245">
        <f>SUM(AG52,AT52)</f>
        <v>0</v>
      </c>
      <c r="AO52" s="246"/>
      <c r="AP52" s="246"/>
      <c r="AQ52" s="79" t="s">
        <v>74</v>
      </c>
      <c r="AR52" s="76"/>
      <c r="AS52" s="80">
        <v>0</v>
      </c>
      <c r="AT52" s="81">
        <f>ROUND(SUM(AV52:AW52),2)</f>
        <v>0</v>
      </c>
      <c r="AU52" s="82">
        <f>'D_1_4_1 - Zařízení ZTI'!P86</f>
        <v>286.02264000000002</v>
      </c>
      <c r="AV52" s="81">
        <f>'D_1_4_1 - Zařízení ZTI'!J30</f>
        <v>0</v>
      </c>
      <c r="AW52" s="81">
        <f>'D_1_4_1 - Zařízení ZTI'!J31</f>
        <v>0</v>
      </c>
      <c r="AX52" s="81">
        <f>'D_1_4_1 - Zařízení ZTI'!J32</f>
        <v>0</v>
      </c>
      <c r="AY52" s="81">
        <f>'D_1_4_1 - Zařízení ZTI'!J33</f>
        <v>0</v>
      </c>
      <c r="AZ52" s="81">
        <f>'D_1_4_1 - Zařízení ZTI'!F30</f>
        <v>0</v>
      </c>
      <c r="BA52" s="81">
        <f>'D_1_4_1 - Zařízení ZTI'!F31</f>
        <v>0</v>
      </c>
      <c r="BB52" s="81">
        <f>'D_1_4_1 - Zařízení ZTI'!F32</f>
        <v>0</v>
      </c>
      <c r="BC52" s="81">
        <f>'D_1_4_1 - Zařízení ZTI'!F33</f>
        <v>0</v>
      </c>
      <c r="BD52" s="83">
        <f>'D_1_4_1 - Zařízení ZTI'!F34</f>
        <v>0</v>
      </c>
      <c r="BT52" s="84" t="s">
        <v>75</v>
      </c>
      <c r="BV52" s="84" t="s">
        <v>69</v>
      </c>
      <c r="BW52" s="84" t="s">
        <v>76</v>
      </c>
      <c r="BX52" s="84" t="s">
        <v>7</v>
      </c>
      <c r="CL52" s="84" t="s">
        <v>19</v>
      </c>
      <c r="CM52" s="84" t="s">
        <v>77</v>
      </c>
    </row>
    <row r="53" spans="1:91" s="1" customFormat="1" ht="30" customHeight="1" x14ac:dyDescent="0.35">
      <c r="B53" s="34"/>
      <c r="AR53" s="34"/>
    </row>
    <row r="54" spans="1:91" s="1" customFormat="1" ht="7" customHeight="1" x14ac:dyDescent="0.35"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34"/>
    </row>
  </sheetData>
  <mergeCells count="39">
    <mergeCell ref="L29:O29"/>
    <mergeCell ref="L25:O25"/>
    <mergeCell ref="L26:O26"/>
    <mergeCell ref="L27:O27"/>
    <mergeCell ref="L28:O28"/>
    <mergeCell ref="L30:O30"/>
    <mergeCell ref="K5:AO5"/>
    <mergeCell ref="K6:AO6"/>
    <mergeCell ref="AR2:BE2"/>
    <mergeCell ref="L42:AO42"/>
    <mergeCell ref="AK32:AO32"/>
    <mergeCell ref="E20:AN20"/>
    <mergeCell ref="AK23:AO23"/>
    <mergeCell ref="W25:AE25"/>
    <mergeCell ref="AK25:AO25"/>
    <mergeCell ref="W26:AE26"/>
    <mergeCell ref="AK26:AO26"/>
    <mergeCell ref="W27:AE27"/>
    <mergeCell ref="AK27:AO27"/>
    <mergeCell ref="W28:AE28"/>
    <mergeCell ref="AK28:AO28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G51:AM51"/>
    <mergeCell ref="AN51:AP51"/>
    <mergeCell ref="W29:AE29"/>
    <mergeCell ref="AK29:AO29"/>
    <mergeCell ref="W30:AE30"/>
    <mergeCell ref="AK30:AO30"/>
    <mergeCell ref="X32:AB32"/>
  </mergeCells>
  <hyperlinks>
    <hyperlink ref="K1:S1" location="C2" display="1) Rekapitulace stavby"/>
    <hyperlink ref="W1:AI1" location="C51" display="2) Rekapitulace objektů stavby a soupisů prací"/>
    <hyperlink ref="A52" location="'D_1_4_1 - Zařízení ZTI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58"/>
  <sheetViews>
    <sheetView showGridLines="0" tabSelected="1" workbookViewId="0">
      <pane ySplit="1" topLeftCell="A50" activePane="bottomLeft" state="frozen"/>
      <selection pane="bottomLeft" activeCell="J12" sqref="J12"/>
    </sheetView>
  </sheetViews>
  <sheetFormatPr defaultRowHeight="12" x14ac:dyDescent="0.35"/>
  <cols>
    <col min="1" max="1" width="8.375" customWidth="1"/>
    <col min="2" max="2" width="1.625" customWidth="1"/>
    <col min="3" max="3" width="4.125" customWidth="1"/>
    <col min="4" max="4" width="4.375" customWidth="1"/>
    <col min="5" max="5" width="17.125" customWidth="1"/>
    <col min="6" max="6" width="75" customWidth="1"/>
    <col min="7" max="7" width="8.625" customWidth="1"/>
    <col min="8" max="8" width="11.125" customWidth="1"/>
    <col min="9" max="9" width="12.625" customWidth="1"/>
    <col min="10" max="10" width="23.5" customWidth="1"/>
    <col min="11" max="11" width="15.5" customWidth="1"/>
    <col min="13" max="18" width="9.375" hidden="1"/>
    <col min="19" max="19" width="8.125" hidden="1" customWidth="1"/>
    <col min="20" max="20" width="29.625" hidden="1" customWidth="1"/>
    <col min="21" max="21" width="16.375" hidden="1" customWidth="1"/>
    <col min="22" max="22" width="12.375" customWidth="1"/>
    <col min="23" max="23" width="16.375" customWidth="1"/>
    <col min="24" max="24" width="12.375" customWidth="1"/>
    <col min="25" max="25" width="15" customWidth="1"/>
    <col min="26" max="26" width="11" customWidth="1"/>
    <col min="27" max="27" width="15" customWidth="1"/>
    <col min="28" max="28" width="16.375" customWidth="1"/>
    <col min="29" max="29" width="11" customWidth="1"/>
    <col min="30" max="30" width="15" customWidth="1"/>
    <col min="31" max="31" width="16.375" customWidth="1"/>
    <col min="44" max="65" width="9.375" hidden="1"/>
  </cols>
  <sheetData>
    <row r="1" spans="1:70" ht="21.75" customHeight="1" x14ac:dyDescent="0.35">
      <c r="A1" s="19"/>
      <c r="B1" s="15"/>
      <c r="C1" s="15"/>
      <c r="D1" s="16" t="s">
        <v>1</v>
      </c>
      <c r="E1" s="15"/>
      <c r="F1" s="85" t="s">
        <v>78</v>
      </c>
      <c r="G1" s="276" t="s">
        <v>79</v>
      </c>
      <c r="H1" s="276"/>
      <c r="I1" s="15"/>
      <c r="J1" s="85" t="s">
        <v>80</v>
      </c>
      <c r="K1" s="16" t="s">
        <v>81</v>
      </c>
      <c r="L1" s="85" t="s">
        <v>82</v>
      </c>
      <c r="M1" s="85"/>
      <c r="N1" s="85"/>
      <c r="O1" s="85"/>
      <c r="P1" s="85"/>
      <c r="Q1" s="85"/>
      <c r="R1" s="85"/>
      <c r="S1" s="85"/>
      <c r="T1" s="85"/>
      <c r="U1" s="86"/>
      <c r="V1" s="86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7" customHeight="1" x14ac:dyDescent="0.35"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AT2" s="21" t="s">
        <v>76</v>
      </c>
    </row>
    <row r="3" spans="1:70" ht="7" customHeight="1" x14ac:dyDescent="0.35">
      <c r="B3" s="22"/>
      <c r="C3" s="23"/>
      <c r="D3" s="23"/>
      <c r="E3" s="23"/>
      <c r="F3" s="23"/>
      <c r="G3" s="23"/>
      <c r="H3" s="23"/>
      <c r="I3" s="23"/>
      <c r="J3" s="23"/>
      <c r="K3" s="24"/>
      <c r="AT3" s="21" t="s">
        <v>77</v>
      </c>
    </row>
    <row r="4" spans="1:70" ht="37" customHeight="1" x14ac:dyDescent="0.35">
      <c r="B4" s="25"/>
      <c r="D4" s="26" t="s">
        <v>83</v>
      </c>
      <c r="K4" s="27"/>
      <c r="M4" s="28" t="s">
        <v>12</v>
      </c>
      <c r="AT4" s="21" t="s">
        <v>6</v>
      </c>
    </row>
    <row r="5" spans="1:70" ht="7" customHeight="1" x14ac:dyDescent="0.35">
      <c r="B5" s="25"/>
      <c r="K5" s="27"/>
    </row>
    <row r="6" spans="1:70" x14ac:dyDescent="0.35">
      <c r="B6" s="25"/>
      <c r="D6" s="32" t="s">
        <v>16</v>
      </c>
      <c r="K6" s="27"/>
    </row>
    <row r="7" spans="1:70" ht="16.5" customHeight="1" x14ac:dyDescent="0.35">
      <c r="B7" s="25"/>
      <c r="E7" s="273" t="str">
        <f>'Rekapitulace stavby'!K6</f>
        <v>Zázemí zahradníků rozária</v>
      </c>
      <c r="F7" s="274"/>
      <c r="G7" s="274"/>
      <c r="H7" s="274"/>
      <c r="K7" s="27"/>
    </row>
    <row r="8" spans="1:70" s="1" customFormat="1" x14ac:dyDescent="0.35">
      <c r="B8" s="34"/>
      <c r="D8" s="32" t="s">
        <v>84</v>
      </c>
      <c r="K8" s="37"/>
    </row>
    <row r="9" spans="1:70" s="1" customFormat="1" ht="37" customHeight="1" x14ac:dyDescent="0.35">
      <c r="B9" s="34"/>
      <c r="E9" s="264" t="s">
        <v>85</v>
      </c>
      <c r="F9" s="275"/>
      <c r="G9" s="275"/>
      <c r="H9" s="275"/>
      <c r="K9" s="37"/>
    </row>
    <row r="10" spans="1:70" s="1" customFormat="1" x14ac:dyDescent="0.35">
      <c r="B10" s="34"/>
      <c r="K10" s="37"/>
    </row>
    <row r="11" spans="1:70" s="1" customFormat="1" ht="14.5" customHeight="1" x14ac:dyDescent="0.35">
      <c r="B11" s="34"/>
      <c r="D11" s="32" t="s">
        <v>18</v>
      </c>
      <c r="F11" s="30" t="s">
        <v>19</v>
      </c>
      <c r="I11" s="32" t="s">
        <v>20</v>
      </c>
      <c r="J11" s="30" t="s">
        <v>19</v>
      </c>
      <c r="K11" s="37"/>
    </row>
    <row r="12" spans="1:70" s="1" customFormat="1" ht="14.5" customHeight="1" x14ac:dyDescent="0.35">
      <c r="B12" s="34"/>
      <c r="D12" s="32" t="s">
        <v>21</v>
      </c>
      <c r="F12" s="30" t="s">
        <v>22</v>
      </c>
      <c r="I12" s="32" t="s">
        <v>23</v>
      </c>
      <c r="J12" s="56"/>
      <c r="K12" s="37"/>
    </row>
    <row r="13" spans="1:70" s="1" customFormat="1" ht="10.9" customHeight="1" x14ac:dyDescent="0.35">
      <c r="B13" s="34"/>
      <c r="K13" s="37"/>
    </row>
    <row r="14" spans="1:70" s="1" customFormat="1" ht="14.5" customHeight="1" x14ac:dyDescent="0.35">
      <c r="B14" s="34"/>
      <c r="D14" s="32" t="s">
        <v>25</v>
      </c>
      <c r="I14" s="32" t="s">
        <v>26</v>
      </c>
      <c r="J14" s="30" t="str">
        <f>IF('Rekapitulace stavby'!AN10="","",'Rekapitulace stavby'!AN10)</f>
        <v/>
      </c>
      <c r="K14" s="37"/>
    </row>
    <row r="15" spans="1:70" s="1" customFormat="1" ht="18" customHeight="1" x14ac:dyDescent="0.35">
      <c r="B15" s="34"/>
      <c r="E15" s="30" t="str">
        <f>IF('Rekapitulace stavby'!E11="","",'Rekapitulace stavby'!E11)</f>
        <v xml:space="preserve"> </v>
      </c>
      <c r="I15" s="32" t="s">
        <v>28</v>
      </c>
      <c r="J15" s="30" t="str">
        <f>IF('Rekapitulace stavby'!AN11="","",'Rekapitulace stavby'!AN11)</f>
        <v/>
      </c>
      <c r="K15" s="37"/>
    </row>
    <row r="16" spans="1:70" s="1" customFormat="1" ht="7" customHeight="1" x14ac:dyDescent="0.35">
      <c r="B16" s="34"/>
      <c r="K16" s="37"/>
    </row>
    <row r="17" spans="2:11" s="1" customFormat="1" ht="14.5" customHeight="1" x14ac:dyDescent="0.35">
      <c r="B17" s="34"/>
      <c r="D17" s="32" t="s">
        <v>29</v>
      </c>
      <c r="I17" s="32" t="s">
        <v>26</v>
      </c>
      <c r="J17" s="30" t="str">
        <f>IF('Rekapitulace stavby'!AN13="Vyplň údaj","",IF('Rekapitulace stavby'!AN13="","",'Rekapitulace stavby'!AN13))</f>
        <v/>
      </c>
      <c r="K17" s="37"/>
    </row>
    <row r="18" spans="2:11" s="1" customFormat="1" ht="18" customHeight="1" x14ac:dyDescent="0.35">
      <c r="B18" s="34"/>
      <c r="E18" s="30" t="str">
        <f>IF('Rekapitulace stavby'!E14="Vyplň údaj","",IF('Rekapitulace stavby'!E14="","",'Rekapitulace stavby'!E14))</f>
        <v xml:space="preserve"> </v>
      </c>
      <c r="I18" s="32" t="s">
        <v>28</v>
      </c>
      <c r="J18" s="30" t="str">
        <f>IF('Rekapitulace stavby'!AN14="Vyplň údaj","",IF('Rekapitulace stavby'!AN14="","",'Rekapitulace stavby'!AN14))</f>
        <v/>
      </c>
      <c r="K18" s="37"/>
    </row>
    <row r="19" spans="2:11" s="1" customFormat="1" ht="7" customHeight="1" x14ac:dyDescent="0.35">
      <c r="B19" s="34"/>
      <c r="K19" s="37"/>
    </row>
    <row r="20" spans="2:11" s="1" customFormat="1" ht="14.5" customHeight="1" x14ac:dyDescent="0.35">
      <c r="B20" s="34"/>
      <c r="D20" s="32" t="s">
        <v>30</v>
      </c>
      <c r="I20" s="32" t="s">
        <v>26</v>
      </c>
      <c r="J20" s="30" t="str">
        <f>IF('Rekapitulace stavby'!AN16="","",'Rekapitulace stavby'!AN16)</f>
        <v/>
      </c>
      <c r="K20" s="37"/>
    </row>
    <row r="21" spans="2:11" s="1" customFormat="1" ht="18" customHeight="1" x14ac:dyDescent="0.35">
      <c r="B21" s="34"/>
      <c r="E21" s="30" t="str">
        <f>IF('Rekapitulace stavby'!E17="","",'Rekapitulace stavby'!E17)</f>
        <v xml:space="preserve"> </v>
      </c>
      <c r="I21" s="32" t="s">
        <v>28</v>
      </c>
      <c r="J21" s="30" t="str">
        <f>IF('Rekapitulace stavby'!AN17="","",'Rekapitulace stavby'!AN17)</f>
        <v/>
      </c>
      <c r="K21" s="37"/>
    </row>
    <row r="22" spans="2:11" s="1" customFormat="1" ht="7" customHeight="1" x14ac:dyDescent="0.35">
      <c r="B22" s="34"/>
      <c r="K22" s="37"/>
    </row>
    <row r="23" spans="2:11" s="1" customFormat="1" ht="14.5" customHeight="1" x14ac:dyDescent="0.35">
      <c r="B23" s="34"/>
      <c r="D23" s="32" t="s">
        <v>32</v>
      </c>
      <c r="K23" s="37"/>
    </row>
    <row r="24" spans="2:11" s="6" customFormat="1" ht="16.5" customHeight="1" x14ac:dyDescent="0.35">
      <c r="B24" s="87"/>
      <c r="E24" s="268" t="s">
        <v>19</v>
      </c>
      <c r="F24" s="268"/>
      <c r="G24" s="268"/>
      <c r="H24" s="268"/>
      <c r="K24" s="88"/>
    </row>
    <row r="25" spans="2:11" s="1" customFormat="1" ht="7" customHeight="1" x14ac:dyDescent="0.35">
      <c r="B25" s="34"/>
      <c r="K25" s="37"/>
    </row>
    <row r="26" spans="2:11" s="1" customFormat="1" ht="7" customHeight="1" x14ac:dyDescent="0.35">
      <c r="B26" s="34"/>
      <c r="D26" s="57"/>
      <c r="E26" s="57"/>
      <c r="F26" s="57"/>
      <c r="G26" s="57"/>
      <c r="H26" s="57"/>
      <c r="I26" s="57"/>
      <c r="J26" s="57"/>
      <c r="K26" s="89"/>
    </row>
    <row r="27" spans="2:11" s="1" customFormat="1" ht="25.4" customHeight="1" x14ac:dyDescent="0.35">
      <c r="B27" s="34"/>
      <c r="D27" s="90" t="s">
        <v>33</v>
      </c>
      <c r="J27" s="68">
        <f>ROUND(J86,2)</f>
        <v>0</v>
      </c>
      <c r="K27" s="37"/>
    </row>
    <row r="28" spans="2:11" s="1" customFormat="1" ht="7" customHeight="1" x14ac:dyDescent="0.35">
      <c r="B28" s="34"/>
      <c r="D28" s="57"/>
      <c r="E28" s="57"/>
      <c r="F28" s="57"/>
      <c r="G28" s="57"/>
      <c r="H28" s="57"/>
      <c r="I28" s="57"/>
      <c r="J28" s="57"/>
      <c r="K28" s="89"/>
    </row>
    <row r="29" spans="2:11" s="1" customFormat="1" ht="14.5" customHeight="1" x14ac:dyDescent="0.35">
      <c r="B29" s="34"/>
      <c r="F29" s="38" t="s">
        <v>35</v>
      </c>
      <c r="I29" s="38" t="s">
        <v>34</v>
      </c>
      <c r="J29" s="38" t="s">
        <v>36</v>
      </c>
      <c r="K29" s="37"/>
    </row>
    <row r="30" spans="2:11" s="1" customFormat="1" ht="14.5" customHeight="1" x14ac:dyDescent="0.35">
      <c r="B30" s="34"/>
      <c r="D30" s="40" t="s">
        <v>37</v>
      </c>
      <c r="E30" s="40" t="s">
        <v>38</v>
      </c>
      <c r="F30" s="91">
        <f>ROUND(SUM(BE86:BE157), 2)</f>
        <v>0</v>
      </c>
      <c r="I30" s="92">
        <v>0.21</v>
      </c>
      <c r="J30" s="91">
        <f>ROUND(ROUND((SUM(BE86:BE157)), 2)*I30, 2)</f>
        <v>0</v>
      </c>
      <c r="K30" s="37"/>
    </row>
    <row r="31" spans="2:11" s="1" customFormat="1" ht="14.5" customHeight="1" x14ac:dyDescent="0.35">
      <c r="B31" s="34"/>
      <c r="E31" s="40" t="s">
        <v>39</v>
      </c>
      <c r="F31" s="91">
        <f>ROUND(SUM(BF86:BF157), 2)</f>
        <v>0</v>
      </c>
      <c r="I31" s="92">
        <v>0.15</v>
      </c>
      <c r="J31" s="91">
        <f>ROUND(ROUND((SUM(BF86:BF157)), 2)*I31, 2)</f>
        <v>0</v>
      </c>
      <c r="K31" s="37"/>
    </row>
    <row r="32" spans="2:11" s="1" customFormat="1" ht="14.5" hidden="1" customHeight="1" x14ac:dyDescent="0.35">
      <c r="B32" s="34"/>
      <c r="E32" s="40" t="s">
        <v>40</v>
      </c>
      <c r="F32" s="91">
        <f>ROUND(SUM(BG86:BG157), 2)</f>
        <v>0</v>
      </c>
      <c r="I32" s="92">
        <v>0.21</v>
      </c>
      <c r="J32" s="91">
        <v>0</v>
      </c>
      <c r="K32" s="37"/>
    </row>
    <row r="33" spans="2:11" s="1" customFormat="1" ht="14.5" hidden="1" customHeight="1" x14ac:dyDescent="0.35">
      <c r="B33" s="34"/>
      <c r="E33" s="40" t="s">
        <v>41</v>
      </c>
      <c r="F33" s="91">
        <f>ROUND(SUM(BH86:BH157), 2)</f>
        <v>0</v>
      </c>
      <c r="I33" s="92">
        <v>0.15</v>
      </c>
      <c r="J33" s="91">
        <v>0</v>
      </c>
      <c r="K33" s="37"/>
    </row>
    <row r="34" spans="2:11" s="1" customFormat="1" ht="14.5" hidden="1" customHeight="1" x14ac:dyDescent="0.35">
      <c r="B34" s="34"/>
      <c r="E34" s="40" t="s">
        <v>42</v>
      </c>
      <c r="F34" s="91">
        <f>ROUND(SUM(BI86:BI157), 2)</f>
        <v>0</v>
      </c>
      <c r="I34" s="92">
        <v>0</v>
      </c>
      <c r="J34" s="91">
        <v>0</v>
      </c>
      <c r="K34" s="37"/>
    </row>
    <row r="35" spans="2:11" s="1" customFormat="1" ht="7" customHeight="1" x14ac:dyDescent="0.35">
      <c r="B35" s="34"/>
      <c r="K35" s="37"/>
    </row>
    <row r="36" spans="2:11" s="1" customFormat="1" ht="25.4" customHeight="1" x14ac:dyDescent="0.35">
      <c r="B36" s="34"/>
      <c r="C36" s="93"/>
      <c r="D36" s="94" t="s">
        <v>43</v>
      </c>
      <c r="E36" s="60"/>
      <c r="F36" s="60"/>
      <c r="G36" s="95" t="s">
        <v>44</v>
      </c>
      <c r="H36" s="96" t="s">
        <v>45</v>
      </c>
      <c r="I36" s="60"/>
      <c r="J36" s="97">
        <f>SUM(J27:J34)</f>
        <v>0</v>
      </c>
      <c r="K36" s="98"/>
    </row>
    <row r="37" spans="2:11" s="1" customFormat="1" ht="14.5" customHeight="1" x14ac:dyDescent="0.35">
      <c r="B37" s="47"/>
      <c r="C37" s="48"/>
      <c r="D37" s="48"/>
      <c r="E37" s="48"/>
      <c r="F37" s="48"/>
      <c r="G37" s="48"/>
      <c r="H37" s="48"/>
      <c r="I37" s="48"/>
      <c r="J37" s="48"/>
      <c r="K37" s="49"/>
    </row>
    <row r="41" spans="2:11" s="1" customFormat="1" ht="7" customHeight="1" x14ac:dyDescent="0.35">
      <c r="B41" s="50"/>
      <c r="C41" s="51"/>
      <c r="D41" s="51"/>
      <c r="E41" s="51"/>
      <c r="F41" s="51"/>
      <c r="G41" s="51"/>
      <c r="H41" s="51"/>
      <c r="I41" s="51"/>
      <c r="J41" s="51"/>
      <c r="K41" s="99"/>
    </row>
    <row r="42" spans="2:11" s="1" customFormat="1" ht="37" customHeight="1" x14ac:dyDescent="0.35">
      <c r="B42" s="34"/>
      <c r="C42" s="26" t="s">
        <v>86</v>
      </c>
      <c r="K42" s="37"/>
    </row>
    <row r="43" spans="2:11" s="1" customFormat="1" ht="7" customHeight="1" x14ac:dyDescent="0.35">
      <c r="B43" s="34"/>
      <c r="K43" s="37"/>
    </row>
    <row r="44" spans="2:11" s="1" customFormat="1" ht="14.5" customHeight="1" x14ac:dyDescent="0.35">
      <c r="B44" s="34"/>
      <c r="C44" s="32" t="s">
        <v>16</v>
      </c>
      <c r="K44" s="37"/>
    </row>
    <row r="45" spans="2:11" s="1" customFormat="1" ht="16.5" customHeight="1" x14ac:dyDescent="0.35">
      <c r="B45" s="34"/>
      <c r="E45" s="273" t="str">
        <f>E7</f>
        <v>Zázemí zahradníků rozária</v>
      </c>
      <c r="F45" s="274"/>
      <c r="G45" s="274"/>
      <c r="H45" s="274"/>
      <c r="K45" s="37"/>
    </row>
    <row r="46" spans="2:11" s="1" customFormat="1" ht="14.5" customHeight="1" x14ac:dyDescent="0.35">
      <c r="B46" s="34"/>
      <c r="C46" s="32" t="s">
        <v>84</v>
      </c>
      <c r="K46" s="37"/>
    </row>
    <row r="47" spans="2:11" s="1" customFormat="1" ht="17.25" customHeight="1" x14ac:dyDescent="0.35">
      <c r="B47" s="34"/>
      <c r="E47" s="264" t="str">
        <f>E9</f>
        <v>D_1_4_1 - Zařízení ZTI</v>
      </c>
      <c r="F47" s="275"/>
      <c r="G47" s="275"/>
      <c r="H47" s="275"/>
      <c r="K47" s="37"/>
    </row>
    <row r="48" spans="2:11" s="1" customFormat="1" ht="7" customHeight="1" x14ac:dyDescent="0.35">
      <c r="B48" s="34"/>
      <c r="K48" s="37"/>
    </row>
    <row r="49" spans="2:47" s="1" customFormat="1" ht="18" customHeight="1" x14ac:dyDescent="0.35">
      <c r="B49" s="34"/>
      <c r="C49" s="32" t="s">
        <v>21</v>
      </c>
      <c r="F49" s="30" t="str">
        <f>F12</f>
        <v>Olomouc</v>
      </c>
      <c r="I49" s="32" t="s">
        <v>23</v>
      </c>
      <c r="J49" s="56" t="str">
        <f>IF(J12="","",J12)</f>
        <v/>
      </c>
      <c r="K49" s="37"/>
    </row>
    <row r="50" spans="2:47" s="1" customFormat="1" ht="7" customHeight="1" x14ac:dyDescent="0.35">
      <c r="B50" s="34"/>
      <c r="K50" s="37"/>
    </row>
    <row r="51" spans="2:47" s="1" customFormat="1" x14ac:dyDescent="0.35">
      <c r="B51" s="34"/>
      <c r="C51" s="32" t="s">
        <v>25</v>
      </c>
      <c r="F51" s="30" t="str">
        <f>E15</f>
        <v xml:space="preserve"> </v>
      </c>
      <c r="I51" s="32" t="s">
        <v>30</v>
      </c>
      <c r="J51" s="268" t="str">
        <f>E21</f>
        <v xml:space="preserve"> </v>
      </c>
      <c r="K51" s="37"/>
    </row>
    <row r="52" spans="2:47" s="1" customFormat="1" ht="14.5" customHeight="1" x14ac:dyDescent="0.35">
      <c r="B52" s="34"/>
      <c r="C52" s="32" t="s">
        <v>29</v>
      </c>
      <c r="F52" s="30" t="str">
        <f>IF(E18="","",E18)</f>
        <v xml:space="preserve"> </v>
      </c>
      <c r="J52" s="272"/>
      <c r="K52" s="37"/>
    </row>
    <row r="53" spans="2:47" s="1" customFormat="1" ht="10.4" customHeight="1" x14ac:dyDescent="0.35">
      <c r="B53" s="34"/>
      <c r="K53" s="37"/>
    </row>
    <row r="54" spans="2:47" s="1" customFormat="1" ht="29.25" customHeight="1" x14ac:dyDescent="0.35">
      <c r="B54" s="34"/>
      <c r="C54" s="100" t="s">
        <v>87</v>
      </c>
      <c r="D54" s="93"/>
      <c r="E54" s="93"/>
      <c r="F54" s="93"/>
      <c r="G54" s="93"/>
      <c r="H54" s="93"/>
      <c r="I54" s="93"/>
      <c r="J54" s="101" t="s">
        <v>88</v>
      </c>
      <c r="K54" s="102"/>
    </row>
    <row r="55" spans="2:47" s="1" customFormat="1" ht="10.4" customHeight="1" x14ac:dyDescent="0.35">
      <c r="B55" s="34"/>
      <c r="K55" s="37"/>
    </row>
    <row r="56" spans="2:47" s="1" customFormat="1" ht="29.25" customHeight="1" x14ac:dyDescent="0.35">
      <c r="B56" s="34"/>
      <c r="C56" s="103" t="s">
        <v>89</v>
      </c>
      <c r="J56" s="68">
        <f>J86</f>
        <v>0</v>
      </c>
      <c r="K56" s="37"/>
      <c r="AU56" s="21" t="s">
        <v>90</v>
      </c>
    </row>
    <row r="57" spans="2:47" s="7" customFormat="1" ht="25" customHeight="1" x14ac:dyDescent="0.35">
      <c r="B57" s="104"/>
      <c r="D57" s="105" t="s">
        <v>91</v>
      </c>
      <c r="E57" s="106"/>
      <c r="F57" s="106"/>
      <c r="G57" s="106"/>
      <c r="H57" s="106"/>
      <c r="I57" s="106"/>
      <c r="J57" s="107">
        <f>J87</f>
        <v>0</v>
      </c>
      <c r="K57" s="108"/>
    </row>
    <row r="58" spans="2:47" s="8" customFormat="1" ht="19.899999999999999" customHeight="1" x14ac:dyDescent="0.35">
      <c r="B58" s="109"/>
      <c r="D58" s="110" t="s">
        <v>92</v>
      </c>
      <c r="E58" s="111"/>
      <c r="F58" s="111"/>
      <c r="G58" s="111"/>
      <c r="H58" s="111"/>
      <c r="I58" s="111"/>
      <c r="J58" s="112">
        <f>J88</f>
        <v>0</v>
      </c>
      <c r="K58" s="113"/>
    </row>
    <row r="59" spans="2:47" s="8" customFormat="1" ht="19.899999999999999" customHeight="1" x14ac:dyDescent="0.35">
      <c r="B59" s="109"/>
      <c r="D59" s="110" t="s">
        <v>93</v>
      </c>
      <c r="E59" s="111"/>
      <c r="F59" s="111"/>
      <c r="G59" s="111"/>
      <c r="H59" s="111"/>
      <c r="I59" s="111"/>
      <c r="J59" s="112">
        <f>J114</f>
        <v>0</v>
      </c>
      <c r="K59" s="113"/>
    </row>
    <row r="60" spans="2:47" s="8" customFormat="1" ht="19.899999999999999" customHeight="1" x14ac:dyDescent="0.35">
      <c r="B60" s="109"/>
      <c r="D60" s="110" t="s">
        <v>94</v>
      </c>
      <c r="E60" s="111"/>
      <c r="F60" s="111"/>
      <c r="G60" s="111"/>
      <c r="H60" s="111"/>
      <c r="I60" s="111"/>
      <c r="J60" s="112">
        <f>J119</f>
        <v>0</v>
      </c>
      <c r="K60" s="113"/>
    </row>
    <row r="61" spans="2:47" s="8" customFormat="1" ht="19.899999999999999" customHeight="1" x14ac:dyDescent="0.35">
      <c r="B61" s="109"/>
      <c r="D61" s="110" t="s">
        <v>95</v>
      </c>
      <c r="E61" s="111"/>
      <c r="F61" s="111"/>
      <c r="G61" s="111"/>
      <c r="H61" s="111"/>
      <c r="I61" s="111"/>
      <c r="J61" s="112">
        <f>J122</f>
        <v>0</v>
      </c>
      <c r="K61" s="113"/>
    </row>
    <row r="62" spans="2:47" s="7" customFormat="1" ht="25" customHeight="1" x14ac:dyDescent="0.35">
      <c r="B62" s="104"/>
      <c r="D62" s="105" t="s">
        <v>96</v>
      </c>
      <c r="E62" s="106"/>
      <c r="F62" s="106"/>
      <c r="G62" s="106"/>
      <c r="H62" s="106"/>
      <c r="I62" s="106"/>
      <c r="J62" s="107">
        <f>J125</f>
        <v>0</v>
      </c>
      <c r="K62" s="108"/>
    </row>
    <row r="63" spans="2:47" s="8" customFormat="1" ht="19.899999999999999" customHeight="1" x14ac:dyDescent="0.35">
      <c r="B63" s="109"/>
      <c r="D63" s="110" t="s">
        <v>97</v>
      </c>
      <c r="E63" s="111"/>
      <c r="F63" s="111"/>
      <c r="G63" s="111"/>
      <c r="H63" s="111"/>
      <c r="I63" s="111"/>
      <c r="J63" s="112">
        <f>J126</f>
        <v>0</v>
      </c>
      <c r="K63" s="113"/>
    </row>
    <row r="64" spans="2:47" s="8" customFormat="1" ht="19.899999999999999" customHeight="1" x14ac:dyDescent="0.35">
      <c r="B64" s="109"/>
      <c r="D64" s="110" t="s">
        <v>98</v>
      </c>
      <c r="E64" s="111"/>
      <c r="F64" s="111"/>
      <c r="G64" s="111"/>
      <c r="H64" s="111"/>
      <c r="I64" s="111"/>
      <c r="J64" s="112">
        <f>J139</f>
        <v>0</v>
      </c>
      <c r="K64" s="113"/>
    </row>
    <row r="65" spans="2:12" s="8" customFormat="1" ht="19.899999999999999" customHeight="1" x14ac:dyDescent="0.35">
      <c r="B65" s="109"/>
      <c r="D65" s="110" t="s">
        <v>99</v>
      </c>
      <c r="E65" s="111"/>
      <c r="F65" s="111"/>
      <c r="G65" s="111"/>
      <c r="H65" s="111"/>
      <c r="I65" s="111"/>
      <c r="J65" s="112">
        <f>J154</f>
        <v>0</v>
      </c>
      <c r="K65" s="113"/>
    </row>
    <row r="66" spans="2:12" s="8" customFormat="1" ht="19.899999999999999" customHeight="1" x14ac:dyDescent="0.35">
      <c r="B66" s="109"/>
      <c r="D66" s="110" t="s">
        <v>100</v>
      </c>
      <c r="E66" s="111"/>
      <c r="F66" s="111"/>
      <c r="G66" s="111"/>
      <c r="H66" s="111"/>
      <c r="I66" s="111"/>
      <c r="J66" s="112">
        <f>J156</f>
        <v>0</v>
      </c>
      <c r="K66" s="113"/>
    </row>
    <row r="67" spans="2:12" s="1" customFormat="1" ht="21.75" customHeight="1" x14ac:dyDescent="0.35">
      <c r="B67" s="34"/>
      <c r="K67" s="37"/>
    </row>
    <row r="68" spans="2:12" s="1" customFormat="1" ht="7" customHeight="1" x14ac:dyDescent="0.35">
      <c r="B68" s="47"/>
      <c r="C68" s="48"/>
      <c r="D68" s="48"/>
      <c r="E68" s="48"/>
      <c r="F68" s="48"/>
      <c r="G68" s="48"/>
      <c r="H68" s="48"/>
      <c r="I68" s="48"/>
      <c r="J68" s="48"/>
      <c r="K68" s="49"/>
    </row>
    <row r="72" spans="2:12" s="1" customFormat="1" ht="7" customHeight="1" x14ac:dyDescent="0.35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34"/>
    </row>
    <row r="73" spans="2:12" s="1" customFormat="1" ht="37" customHeight="1" x14ac:dyDescent="0.35">
      <c r="B73" s="34"/>
      <c r="C73" s="26" t="s">
        <v>101</v>
      </c>
      <c r="L73" s="34"/>
    </row>
    <row r="74" spans="2:12" s="1" customFormat="1" ht="7" customHeight="1" x14ac:dyDescent="0.35">
      <c r="B74" s="34"/>
      <c r="L74" s="34"/>
    </row>
    <row r="75" spans="2:12" s="1" customFormat="1" ht="14.5" customHeight="1" x14ac:dyDescent="0.35">
      <c r="B75" s="34"/>
      <c r="C75" s="32" t="s">
        <v>16</v>
      </c>
      <c r="L75" s="34"/>
    </row>
    <row r="76" spans="2:12" s="1" customFormat="1" ht="16.5" customHeight="1" x14ac:dyDescent="0.35">
      <c r="B76" s="34"/>
      <c r="E76" s="273" t="str">
        <f>E7</f>
        <v>Zázemí zahradníků rozária</v>
      </c>
      <c r="F76" s="274"/>
      <c r="G76" s="274"/>
      <c r="H76" s="274"/>
      <c r="L76" s="34"/>
    </row>
    <row r="77" spans="2:12" s="1" customFormat="1" ht="14.5" customHeight="1" x14ac:dyDescent="0.35">
      <c r="B77" s="34"/>
      <c r="C77" s="32" t="s">
        <v>84</v>
      </c>
      <c r="L77" s="34"/>
    </row>
    <row r="78" spans="2:12" s="1" customFormat="1" ht="17.25" customHeight="1" x14ac:dyDescent="0.35">
      <c r="B78" s="34"/>
      <c r="E78" s="264" t="str">
        <f>E9</f>
        <v>D_1_4_1 - Zařízení ZTI</v>
      </c>
      <c r="F78" s="275"/>
      <c r="G78" s="275"/>
      <c r="H78" s="275"/>
      <c r="L78" s="34"/>
    </row>
    <row r="79" spans="2:12" s="1" customFormat="1" ht="7" customHeight="1" x14ac:dyDescent="0.35">
      <c r="B79" s="34"/>
      <c r="L79" s="34"/>
    </row>
    <row r="80" spans="2:12" s="1" customFormat="1" ht="18" customHeight="1" x14ac:dyDescent="0.35">
      <c r="B80" s="34"/>
      <c r="C80" s="32" t="s">
        <v>21</v>
      </c>
      <c r="F80" s="30" t="str">
        <f>F12</f>
        <v>Olomouc</v>
      </c>
      <c r="I80" s="32" t="s">
        <v>23</v>
      </c>
      <c r="J80" s="56" t="str">
        <f>IF(J12="","",J12)</f>
        <v/>
      </c>
      <c r="L80" s="34"/>
    </row>
    <row r="81" spans="2:65" s="1" customFormat="1" ht="7" customHeight="1" x14ac:dyDescent="0.35">
      <c r="B81" s="34"/>
      <c r="L81" s="34"/>
    </row>
    <row r="82" spans="2:65" s="1" customFormat="1" x14ac:dyDescent="0.35">
      <c r="B82" s="34"/>
      <c r="C82" s="32" t="s">
        <v>25</v>
      </c>
      <c r="F82" s="30" t="str">
        <f>E15</f>
        <v xml:space="preserve"> </v>
      </c>
      <c r="I82" s="32" t="s">
        <v>30</v>
      </c>
      <c r="J82" s="30" t="str">
        <f>E21</f>
        <v xml:space="preserve"> </v>
      </c>
      <c r="L82" s="34"/>
    </row>
    <row r="83" spans="2:65" s="1" customFormat="1" ht="14.5" customHeight="1" x14ac:dyDescent="0.35">
      <c r="B83" s="34"/>
      <c r="C83" s="32" t="s">
        <v>29</v>
      </c>
      <c r="F83" s="30" t="str">
        <f>IF(E18="","",E18)</f>
        <v xml:space="preserve"> </v>
      </c>
      <c r="L83" s="34"/>
    </row>
    <row r="84" spans="2:65" s="1" customFormat="1" ht="10.4" customHeight="1" x14ac:dyDescent="0.35">
      <c r="B84" s="34"/>
      <c r="L84" s="34"/>
    </row>
    <row r="85" spans="2:65" s="9" customFormat="1" ht="29.25" customHeight="1" x14ac:dyDescent="0.35">
      <c r="B85" s="114"/>
      <c r="C85" s="115" t="s">
        <v>102</v>
      </c>
      <c r="D85" s="116" t="s">
        <v>52</v>
      </c>
      <c r="E85" s="116" t="s">
        <v>48</v>
      </c>
      <c r="F85" s="116" t="s">
        <v>103</v>
      </c>
      <c r="G85" s="116" t="s">
        <v>104</v>
      </c>
      <c r="H85" s="116" t="s">
        <v>105</v>
      </c>
      <c r="I85" s="116" t="s">
        <v>106</v>
      </c>
      <c r="J85" s="116" t="s">
        <v>88</v>
      </c>
      <c r="K85" s="117" t="s">
        <v>107</v>
      </c>
      <c r="L85" s="114"/>
      <c r="M85" s="62" t="s">
        <v>108</v>
      </c>
      <c r="N85" s="63" t="s">
        <v>37</v>
      </c>
      <c r="O85" s="63" t="s">
        <v>109</v>
      </c>
      <c r="P85" s="63" t="s">
        <v>110</v>
      </c>
      <c r="Q85" s="63" t="s">
        <v>111</v>
      </c>
      <c r="R85" s="63" t="s">
        <v>112</v>
      </c>
      <c r="S85" s="63" t="s">
        <v>113</v>
      </c>
      <c r="T85" s="64" t="s">
        <v>114</v>
      </c>
    </row>
    <row r="86" spans="2:65" s="1" customFormat="1" ht="29.25" customHeight="1" x14ac:dyDescent="0.35">
      <c r="B86" s="34"/>
      <c r="C86" s="66" t="s">
        <v>89</v>
      </c>
      <c r="J86" s="118">
        <f>BK86</f>
        <v>0</v>
      </c>
      <c r="L86" s="34"/>
      <c r="M86" s="65"/>
      <c r="N86" s="57"/>
      <c r="O86" s="57"/>
      <c r="P86" s="119">
        <f>P87+P125</f>
        <v>286.02264000000002</v>
      </c>
      <c r="Q86" s="57"/>
      <c r="R86" s="119">
        <f>R87+R125</f>
        <v>20.022500000000001</v>
      </c>
      <c r="S86" s="57"/>
      <c r="T86" s="120">
        <f>T87+T125</f>
        <v>0.624</v>
      </c>
      <c r="AT86" s="21" t="s">
        <v>66</v>
      </c>
      <c r="AU86" s="21" t="s">
        <v>90</v>
      </c>
      <c r="BK86" s="121">
        <f>BK87+BK125</f>
        <v>0</v>
      </c>
    </row>
    <row r="87" spans="2:65" s="10" customFormat="1" ht="37.4" customHeight="1" x14ac:dyDescent="0.35">
      <c r="B87" s="122"/>
      <c r="D87" s="123" t="s">
        <v>66</v>
      </c>
      <c r="E87" s="124" t="s">
        <v>115</v>
      </c>
      <c r="F87" s="124" t="s">
        <v>116</v>
      </c>
      <c r="J87" s="125">
        <f>BK87</f>
        <v>0</v>
      </c>
      <c r="L87" s="122"/>
      <c r="M87" s="126"/>
      <c r="P87" s="127">
        <f>P88+P114+P119+P122</f>
        <v>164.05464000000003</v>
      </c>
      <c r="R87" s="127">
        <f>R88+R114+R119+R122</f>
        <v>19.776</v>
      </c>
      <c r="T87" s="128">
        <f>T88+T114+T119+T122</f>
        <v>0.624</v>
      </c>
      <c r="AR87" s="123" t="s">
        <v>75</v>
      </c>
      <c r="AT87" s="129" t="s">
        <v>66</v>
      </c>
      <c r="AU87" s="129" t="s">
        <v>67</v>
      </c>
      <c r="AY87" s="123" t="s">
        <v>117</v>
      </c>
      <c r="BK87" s="130">
        <f>BK88+BK114+BK119+BK122</f>
        <v>0</v>
      </c>
    </row>
    <row r="88" spans="2:65" s="10" customFormat="1" ht="19.899999999999999" customHeight="1" x14ac:dyDescent="0.35">
      <c r="B88" s="122"/>
      <c r="D88" s="123" t="s">
        <v>66</v>
      </c>
      <c r="E88" s="131" t="s">
        <v>75</v>
      </c>
      <c r="F88" s="131" t="s">
        <v>118</v>
      </c>
      <c r="J88" s="132">
        <f>BK88</f>
        <v>0</v>
      </c>
      <c r="L88" s="122"/>
      <c r="M88" s="126"/>
      <c r="P88" s="127">
        <f>SUM(P89:P113)</f>
        <v>140.50944000000001</v>
      </c>
      <c r="R88" s="127">
        <f>SUM(R89:R113)</f>
        <v>19.584</v>
      </c>
      <c r="T88" s="128">
        <f>SUM(T89:T113)</f>
        <v>0</v>
      </c>
      <c r="AR88" s="123" t="s">
        <v>75</v>
      </c>
      <c r="AT88" s="129" t="s">
        <v>66</v>
      </c>
      <c r="AU88" s="129" t="s">
        <v>75</v>
      </c>
      <c r="AY88" s="123" t="s">
        <v>117</v>
      </c>
      <c r="BK88" s="130">
        <f>SUM(BK89:BK113)</f>
        <v>0</v>
      </c>
    </row>
    <row r="89" spans="2:65" s="1" customFormat="1" ht="25.5" customHeight="1" x14ac:dyDescent="0.35">
      <c r="B89" s="34"/>
      <c r="C89" s="133" t="s">
        <v>75</v>
      </c>
      <c r="D89" s="133" t="s">
        <v>119</v>
      </c>
      <c r="E89" s="134" t="s">
        <v>120</v>
      </c>
      <c r="F89" s="289" t="s">
        <v>121</v>
      </c>
      <c r="G89" s="136" t="s">
        <v>122</v>
      </c>
      <c r="H89" s="137">
        <v>33.840000000000003</v>
      </c>
      <c r="I89" s="302">
        <v>0</v>
      </c>
      <c r="J89" s="138">
        <f>ROUND(I89*H89,2)</f>
        <v>0</v>
      </c>
      <c r="K89" s="135"/>
      <c r="L89" s="34"/>
      <c r="M89" s="139" t="s">
        <v>19</v>
      </c>
      <c r="N89" s="140" t="s">
        <v>38</v>
      </c>
      <c r="O89" s="141">
        <v>2.3199999999999998</v>
      </c>
      <c r="P89" s="141">
        <f>O89*H89</f>
        <v>78.508800000000008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21" t="s">
        <v>123</v>
      </c>
      <c r="AT89" s="21" t="s">
        <v>119</v>
      </c>
      <c r="AU89" s="21" t="s">
        <v>77</v>
      </c>
      <c r="AY89" s="21" t="s">
        <v>117</v>
      </c>
      <c r="BE89" s="143">
        <f>IF(N89="základní",J89,0)</f>
        <v>0</v>
      </c>
      <c r="BF89" s="143">
        <f>IF(N89="snížená",J89,0)</f>
        <v>0</v>
      </c>
      <c r="BG89" s="143">
        <f>IF(N89="zákl. přenesená",J89,0)</f>
        <v>0</v>
      </c>
      <c r="BH89" s="143">
        <f>IF(N89="sníž. přenesená",J89,0)</f>
        <v>0</v>
      </c>
      <c r="BI89" s="143">
        <f>IF(N89="nulová",J89,0)</f>
        <v>0</v>
      </c>
      <c r="BJ89" s="21" t="s">
        <v>75</v>
      </c>
      <c r="BK89" s="143">
        <f>ROUND(I89*H89,2)</f>
        <v>0</v>
      </c>
      <c r="BL89" s="21" t="s">
        <v>123</v>
      </c>
      <c r="BM89" s="21" t="s">
        <v>124</v>
      </c>
    </row>
    <row r="90" spans="2:65" s="11" customFormat="1" x14ac:dyDescent="0.35">
      <c r="B90" s="144"/>
      <c r="D90" s="145" t="s">
        <v>125</v>
      </c>
      <c r="E90" s="146" t="s">
        <v>19</v>
      </c>
      <c r="F90" s="309" t="s">
        <v>126</v>
      </c>
      <c r="H90" s="147">
        <v>15.12</v>
      </c>
      <c r="I90" s="303"/>
      <c r="L90" s="144"/>
      <c r="M90" s="148"/>
      <c r="T90" s="149"/>
      <c r="AT90" s="146" t="s">
        <v>125</v>
      </c>
      <c r="AU90" s="146" t="s">
        <v>77</v>
      </c>
      <c r="AV90" s="11" t="s">
        <v>77</v>
      </c>
      <c r="AW90" s="11" t="s">
        <v>31</v>
      </c>
      <c r="AX90" s="11" t="s">
        <v>67</v>
      </c>
      <c r="AY90" s="146" t="s">
        <v>117</v>
      </c>
    </row>
    <row r="91" spans="2:65" s="11" customFormat="1" x14ac:dyDescent="0.35">
      <c r="B91" s="144"/>
      <c r="D91" s="145" t="s">
        <v>125</v>
      </c>
      <c r="E91" s="146" t="s">
        <v>19</v>
      </c>
      <c r="F91" s="309" t="s">
        <v>127</v>
      </c>
      <c r="H91" s="147">
        <v>18.72</v>
      </c>
      <c r="I91" s="303"/>
      <c r="L91" s="144"/>
      <c r="M91" s="148"/>
      <c r="T91" s="149"/>
      <c r="AT91" s="146" t="s">
        <v>125</v>
      </c>
      <c r="AU91" s="146" t="s">
        <v>77</v>
      </c>
      <c r="AV91" s="11" t="s">
        <v>77</v>
      </c>
      <c r="AW91" s="11" t="s">
        <v>31</v>
      </c>
      <c r="AX91" s="11" t="s">
        <v>67</v>
      </c>
      <c r="AY91" s="146" t="s">
        <v>117</v>
      </c>
    </row>
    <row r="92" spans="2:65" s="12" customFormat="1" x14ac:dyDescent="0.35">
      <c r="B92" s="150"/>
      <c r="D92" s="145" t="s">
        <v>125</v>
      </c>
      <c r="E92" s="151" t="s">
        <v>19</v>
      </c>
      <c r="F92" s="310" t="s">
        <v>128</v>
      </c>
      <c r="H92" s="152">
        <v>33.840000000000003</v>
      </c>
      <c r="I92" s="304"/>
      <c r="L92" s="150"/>
      <c r="M92" s="153"/>
      <c r="T92" s="154"/>
      <c r="AT92" s="151" t="s">
        <v>125</v>
      </c>
      <c r="AU92" s="151" t="s">
        <v>77</v>
      </c>
      <c r="AV92" s="12" t="s">
        <v>123</v>
      </c>
      <c r="AW92" s="12" t="s">
        <v>31</v>
      </c>
      <c r="AX92" s="12" t="s">
        <v>75</v>
      </c>
      <c r="AY92" s="151" t="s">
        <v>117</v>
      </c>
    </row>
    <row r="93" spans="2:65" s="1" customFormat="1" ht="38.25" customHeight="1" x14ac:dyDescent="0.35">
      <c r="B93" s="34"/>
      <c r="C93" s="133" t="s">
        <v>77</v>
      </c>
      <c r="D93" s="133" t="s">
        <v>119</v>
      </c>
      <c r="E93" s="134" t="s">
        <v>129</v>
      </c>
      <c r="F93" s="289" t="s">
        <v>130</v>
      </c>
      <c r="G93" s="136" t="s">
        <v>122</v>
      </c>
      <c r="H93" s="137">
        <v>33.840000000000003</v>
      </c>
      <c r="I93" s="302">
        <v>0</v>
      </c>
      <c r="J93" s="138">
        <f>ROUND(I93*H93,2)</f>
        <v>0</v>
      </c>
      <c r="K93" s="135"/>
      <c r="L93" s="34"/>
      <c r="M93" s="139" t="s">
        <v>19</v>
      </c>
      <c r="N93" s="140" t="s">
        <v>38</v>
      </c>
      <c r="O93" s="141">
        <v>0.65400000000000003</v>
      </c>
      <c r="P93" s="141">
        <f>O93*H93</f>
        <v>22.131360000000004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21" t="s">
        <v>123</v>
      </c>
      <c r="AT93" s="21" t="s">
        <v>119</v>
      </c>
      <c r="AU93" s="21" t="s">
        <v>77</v>
      </c>
      <c r="AY93" s="21" t="s">
        <v>117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21" t="s">
        <v>75</v>
      </c>
      <c r="BK93" s="143">
        <f>ROUND(I93*H93,2)</f>
        <v>0</v>
      </c>
      <c r="BL93" s="21" t="s">
        <v>123</v>
      </c>
      <c r="BM93" s="21" t="s">
        <v>131</v>
      </c>
    </row>
    <row r="94" spans="2:65" s="1" customFormat="1" ht="38.25" customHeight="1" x14ac:dyDescent="0.35">
      <c r="B94" s="34"/>
      <c r="C94" s="133" t="s">
        <v>132</v>
      </c>
      <c r="D94" s="133" t="s">
        <v>119</v>
      </c>
      <c r="E94" s="134" t="s">
        <v>133</v>
      </c>
      <c r="F94" s="289" t="s">
        <v>134</v>
      </c>
      <c r="G94" s="136" t="s">
        <v>122</v>
      </c>
      <c r="H94" s="137">
        <v>33.840000000000003</v>
      </c>
      <c r="I94" s="302">
        <v>0</v>
      </c>
      <c r="J94" s="138">
        <f>ROUND(I94*H94,2)</f>
        <v>0</v>
      </c>
      <c r="K94" s="135"/>
      <c r="L94" s="34"/>
      <c r="M94" s="139" t="s">
        <v>19</v>
      </c>
      <c r="N94" s="140" t="s">
        <v>38</v>
      </c>
      <c r="O94" s="141">
        <v>0.34499999999999997</v>
      </c>
      <c r="P94" s="141">
        <f>O94*H94</f>
        <v>11.674799999999999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21" t="s">
        <v>123</v>
      </c>
      <c r="AT94" s="21" t="s">
        <v>119</v>
      </c>
      <c r="AU94" s="21" t="s">
        <v>77</v>
      </c>
      <c r="AY94" s="21" t="s">
        <v>117</v>
      </c>
      <c r="BE94" s="143">
        <f>IF(N94="základní",J94,0)</f>
        <v>0</v>
      </c>
      <c r="BF94" s="143">
        <f>IF(N94="snížená",J94,0)</f>
        <v>0</v>
      </c>
      <c r="BG94" s="143">
        <f>IF(N94="zákl. přenesená",J94,0)</f>
        <v>0</v>
      </c>
      <c r="BH94" s="143">
        <f>IF(N94="sníž. přenesená",J94,0)</f>
        <v>0</v>
      </c>
      <c r="BI94" s="143">
        <f>IF(N94="nulová",J94,0)</f>
        <v>0</v>
      </c>
      <c r="BJ94" s="21" t="s">
        <v>75</v>
      </c>
      <c r="BK94" s="143">
        <f>ROUND(I94*H94,2)</f>
        <v>0</v>
      </c>
      <c r="BL94" s="21" t="s">
        <v>123</v>
      </c>
      <c r="BM94" s="21" t="s">
        <v>135</v>
      </c>
    </row>
    <row r="95" spans="2:65" s="1" customFormat="1" ht="38.25" customHeight="1" x14ac:dyDescent="0.35">
      <c r="B95" s="34"/>
      <c r="C95" s="133" t="s">
        <v>123</v>
      </c>
      <c r="D95" s="133" t="s">
        <v>119</v>
      </c>
      <c r="E95" s="134" t="s">
        <v>136</v>
      </c>
      <c r="F95" s="289" t="s">
        <v>137</v>
      </c>
      <c r="G95" s="136" t="s">
        <v>122</v>
      </c>
      <c r="H95" s="137">
        <v>33.840000000000003</v>
      </c>
      <c r="I95" s="302">
        <v>0</v>
      </c>
      <c r="J95" s="138">
        <f>ROUND(I95*H95,2)</f>
        <v>0</v>
      </c>
      <c r="K95" s="135"/>
      <c r="L95" s="34"/>
      <c r="M95" s="139" t="s">
        <v>19</v>
      </c>
      <c r="N95" s="140" t="s">
        <v>38</v>
      </c>
      <c r="O95" s="141">
        <v>7.3999999999999996E-2</v>
      </c>
      <c r="P95" s="141">
        <f>O95*H95</f>
        <v>2.5041600000000002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21" t="s">
        <v>123</v>
      </c>
      <c r="AT95" s="21" t="s">
        <v>119</v>
      </c>
      <c r="AU95" s="21" t="s">
        <v>77</v>
      </c>
      <c r="AY95" s="21" t="s">
        <v>117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21" t="s">
        <v>75</v>
      </c>
      <c r="BK95" s="143">
        <f>ROUND(I95*H95,2)</f>
        <v>0</v>
      </c>
      <c r="BL95" s="21" t="s">
        <v>123</v>
      </c>
      <c r="BM95" s="21" t="s">
        <v>138</v>
      </c>
    </row>
    <row r="96" spans="2:65" s="1" customFormat="1" ht="38.25" customHeight="1" x14ac:dyDescent="0.35">
      <c r="B96" s="34"/>
      <c r="C96" s="133" t="s">
        <v>139</v>
      </c>
      <c r="D96" s="133" t="s">
        <v>119</v>
      </c>
      <c r="E96" s="134" t="s">
        <v>140</v>
      </c>
      <c r="F96" s="289" t="s">
        <v>141</v>
      </c>
      <c r="G96" s="136" t="s">
        <v>122</v>
      </c>
      <c r="H96" s="137">
        <v>15.84</v>
      </c>
      <c r="I96" s="302">
        <v>0</v>
      </c>
      <c r="J96" s="138">
        <f>ROUND(I96*H96,2)</f>
        <v>0</v>
      </c>
      <c r="K96" s="135"/>
      <c r="L96" s="34"/>
      <c r="M96" s="139" t="s">
        <v>19</v>
      </c>
      <c r="N96" s="140" t="s">
        <v>38</v>
      </c>
      <c r="O96" s="141">
        <v>8.3000000000000004E-2</v>
      </c>
      <c r="P96" s="141">
        <f>O96*H96</f>
        <v>1.3147200000000001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21" t="s">
        <v>123</v>
      </c>
      <c r="AT96" s="21" t="s">
        <v>119</v>
      </c>
      <c r="AU96" s="21" t="s">
        <v>77</v>
      </c>
      <c r="AY96" s="21" t="s">
        <v>117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21" t="s">
        <v>75</v>
      </c>
      <c r="BK96" s="143">
        <f>ROUND(I96*H96,2)</f>
        <v>0</v>
      </c>
      <c r="BL96" s="21" t="s">
        <v>123</v>
      </c>
      <c r="BM96" s="21" t="s">
        <v>142</v>
      </c>
    </row>
    <row r="97" spans="2:65" s="11" customFormat="1" x14ac:dyDescent="0.35">
      <c r="B97" s="144"/>
      <c r="D97" s="145" t="s">
        <v>125</v>
      </c>
      <c r="E97" s="146" t="s">
        <v>19</v>
      </c>
      <c r="F97" s="309" t="s">
        <v>143</v>
      </c>
      <c r="H97" s="147">
        <v>7.2</v>
      </c>
      <c r="I97" s="303"/>
      <c r="L97" s="144"/>
      <c r="M97" s="148"/>
      <c r="T97" s="149"/>
      <c r="AT97" s="146" t="s">
        <v>125</v>
      </c>
      <c r="AU97" s="146" t="s">
        <v>77</v>
      </c>
      <c r="AV97" s="11" t="s">
        <v>77</v>
      </c>
      <c r="AW97" s="11" t="s">
        <v>31</v>
      </c>
      <c r="AX97" s="11" t="s">
        <v>67</v>
      </c>
      <c r="AY97" s="146" t="s">
        <v>117</v>
      </c>
    </row>
    <row r="98" spans="2:65" s="11" customFormat="1" x14ac:dyDescent="0.35">
      <c r="B98" s="144"/>
      <c r="D98" s="145" t="s">
        <v>125</v>
      </c>
      <c r="E98" s="146" t="s">
        <v>19</v>
      </c>
      <c r="F98" s="309" t="s">
        <v>144</v>
      </c>
      <c r="H98" s="147">
        <v>8.64</v>
      </c>
      <c r="I98" s="303"/>
      <c r="L98" s="144"/>
      <c r="M98" s="148"/>
      <c r="T98" s="149"/>
      <c r="AT98" s="146" t="s">
        <v>125</v>
      </c>
      <c r="AU98" s="146" t="s">
        <v>77</v>
      </c>
      <c r="AV98" s="11" t="s">
        <v>77</v>
      </c>
      <c r="AW98" s="11" t="s">
        <v>31</v>
      </c>
      <c r="AX98" s="11" t="s">
        <v>67</v>
      </c>
      <c r="AY98" s="146" t="s">
        <v>117</v>
      </c>
    </row>
    <row r="99" spans="2:65" s="12" customFormat="1" x14ac:dyDescent="0.35">
      <c r="B99" s="150"/>
      <c r="D99" s="145" t="s">
        <v>125</v>
      </c>
      <c r="E99" s="151" t="s">
        <v>19</v>
      </c>
      <c r="F99" s="310" t="s">
        <v>128</v>
      </c>
      <c r="H99" s="152">
        <v>15.84</v>
      </c>
      <c r="I99" s="304"/>
      <c r="L99" s="150"/>
      <c r="M99" s="153"/>
      <c r="T99" s="154"/>
      <c r="AT99" s="151" t="s">
        <v>125</v>
      </c>
      <c r="AU99" s="151" t="s">
        <v>77</v>
      </c>
      <c r="AV99" s="12" t="s">
        <v>123</v>
      </c>
      <c r="AW99" s="12" t="s">
        <v>31</v>
      </c>
      <c r="AX99" s="12" t="s">
        <v>75</v>
      </c>
      <c r="AY99" s="151" t="s">
        <v>117</v>
      </c>
    </row>
    <row r="100" spans="2:65" s="1" customFormat="1" ht="25.5" customHeight="1" x14ac:dyDescent="0.35">
      <c r="B100" s="34"/>
      <c r="C100" s="133" t="s">
        <v>145</v>
      </c>
      <c r="D100" s="133" t="s">
        <v>119</v>
      </c>
      <c r="E100" s="134" t="s">
        <v>146</v>
      </c>
      <c r="F100" s="289" t="s">
        <v>147</v>
      </c>
      <c r="G100" s="136" t="s">
        <v>122</v>
      </c>
      <c r="H100" s="137">
        <v>15.84</v>
      </c>
      <c r="I100" s="302">
        <v>0</v>
      </c>
      <c r="J100" s="138">
        <f>ROUND(I100*H100,2)</f>
        <v>0</v>
      </c>
      <c r="K100" s="135"/>
      <c r="L100" s="34"/>
      <c r="M100" s="139" t="s">
        <v>19</v>
      </c>
      <c r="N100" s="140" t="s">
        <v>38</v>
      </c>
      <c r="O100" s="141">
        <v>3.1E-2</v>
      </c>
      <c r="P100" s="141">
        <f>O100*H100</f>
        <v>0.49103999999999998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21" t="s">
        <v>123</v>
      </c>
      <c r="AT100" s="21" t="s">
        <v>119</v>
      </c>
      <c r="AU100" s="21" t="s">
        <v>77</v>
      </c>
      <c r="AY100" s="21" t="s">
        <v>117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21" t="s">
        <v>75</v>
      </c>
      <c r="BK100" s="143">
        <f>ROUND(I100*H100,2)</f>
        <v>0</v>
      </c>
      <c r="BL100" s="21" t="s">
        <v>123</v>
      </c>
      <c r="BM100" s="21" t="s">
        <v>148</v>
      </c>
    </row>
    <row r="101" spans="2:65" s="1" customFormat="1" ht="16.5" customHeight="1" x14ac:dyDescent="0.35">
      <c r="B101" s="34"/>
      <c r="C101" s="133" t="s">
        <v>149</v>
      </c>
      <c r="D101" s="133" t="s">
        <v>119</v>
      </c>
      <c r="E101" s="134" t="s">
        <v>150</v>
      </c>
      <c r="F101" s="289" t="s">
        <v>151</v>
      </c>
      <c r="G101" s="136" t="s">
        <v>122</v>
      </c>
      <c r="H101" s="137">
        <v>15.84</v>
      </c>
      <c r="I101" s="302">
        <v>0</v>
      </c>
      <c r="J101" s="138">
        <f>ROUND(I101*H101,2)</f>
        <v>0</v>
      </c>
      <c r="K101" s="135"/>
      <c r="L101" s="34"/>
      <c r="M101" s="139" t="s">
        <v>19</v>
      </c>
      <c r="N101" s="140" t="s">
        <v>38</v>
      </c>
      <c r="O101" s="141">
        <v>8.9999999999999993E-3</v>
      </c>
      <c r="P101" s="141">
        <f>O101*H101</f>
        <v>0.14255999999999999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21" t="s">
        <v>123</v>
      </c>
      <c r="AT101" s="21" t="s">
        <v>119</v>
      </c>
      <c r="AU101" s="21" t="s">
        <v>77</v>
      </c>
      <c r="AY101" s="21" t="s">
        <v>117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21" t="s">
        <v>75</v>
      </c>
      <c r="BK101" s="143">
        <f>ROUND(I101*H101,2)</f>
        <v>0</v>
      </c>
      <c r="BL101" s="21" t="s">
        <v>123</v>
      </c>
      <c r="BM101" s="21" t="s">
        <v>152</v>
      </c>
    </row>
    <row r="102" spans="2:65" s="1" customFormat="1" ht="25.5" customHeight="1" x14ac:dyDescent="0.35">
      <c r="B102" s="34"/>
      <c r="C102" s="133" t="s">
        <v>153</v>
      </c>
      <c r="D102" s="133" t="s">
        <v>119</v>
      </c>
      <c r="E102" s="134" t="s">
        <v>154</v>
      </c>
      <c r="F102" s="289" t="s">
        <v>155</v>
      </c>
      <c r="G102" s="136" t="s">
        <v>156</v>
      </c>
      <c r="H102" s="137">
        <v>34.847999999999999</v>
      </c>
      <c r="I102" s="302">
        <v>0</v>
      </c>
      <c r="J102" s="138">
        <f>ROUND(I102*H102,2)</f>
        <v>0</v>
      </c>
      <c r="K102" s="135"/>
      <c r="L102" s="34"/>
      <c r="M102" s="139" t="s">
        <v>19</v>
      </c>
      <c r="N102" s="140" t="s">
        <v>38</v>
      </c>
      <c r="O102" s="141">
        <v>0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21" t="s">
        <v>123</v>
      </c>
      <c r="AT102" s="21" t="s">
        <v>119</v>
      </c>
      <c r="AU102" s="21" t="s">
        <v>77</v>
      </c>
      <c r="AY102" s="21" t="s">
        <v>117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21" t="s">
        <v>75</v>
      </c>
      <c r="BK102" s="143">
        <f>ROUND(I102*H102,2)</f>
        <v>0</v>
      </c>
      <c r="BL102" s="21" t="s">
        <v>123</v>
      </c>
      <c r="BM102" s="21" t="s">
        <v>157</v>
      </c>
    </row>
    <row r="103" spans="2:65" s="11" customFormat="1" x14ac:dyDescent="0.35">
      <c r="B103" s="144"/>
      <c r="D103" s="145" t="s">
        <v>125</v>
      </c>
      <c r="E103" s="146" t="s">
        <v>19</v>
      </c>
      <c r="F103" s="309" t="s">
        <v>158</v>
      </c>
      <c r="H103" s="147">
        <v>34.847999999999999</v>
      </c>
      <c r="I103" s="303"/>
      <c r="L103" s="144"/>
      <c r="M103" s="148"/>
      <c r="T103" s="149"/>
      <c r="AT103" s="146" t="s">
        <v>125</v>
      </c>
      <c r="AU103" s="146" t="s">
        <v>77</v>
      </c>
      <c r="AV103" s="11" t="s">
        <v>77</v>
      </c>
      <c r="AW103" s="11" t="s">
        <v>31</v>
      </c>
      <c r="AX103" s="11" t="s">
        <v>75</v>
      </c>
      <c r="AY103" s="146" t="s">
        <v>117</v>
      </c>
    </row>
    <row r="104" spans="2:65" s="1" customFormat="1" ht="25.5" customHeight="1" x14ac:dyDescent="0.35">
      <c r="B104" s="34"/>
      <c r="C104" s="133" t="s">
        <v>159</v>
      </c>
      <c r="D104" s="133" t="s">
        <v>119</v>
      </c>
      <c r="E104" s="134" t="s">
        <v>160</v>
      </c>
      <c r="F104" s="289" t="s">
        <v>161</v>
      </c>
      <c r="G104" s="136" t="s">
        <v>122</v>
      </c>
      <c r="H104" s="137">
        <v>18</v>
      </c>
      <c r="I104" s="302">
        <v>0</v>
      </c>
      <c r="J104" s="138">
        <f>ROUND(I104*H104,2)</f>
        <v>0</v>
      </c>
      <c r="K104" s="135"/>
      <c r="L104" s="34"/>
      <c r="M104" s="139" t="s">
        <v>19</v>
      </c>
      <c r="N104" s="140" t="s">
        <v>38</v>
      </c>
      <c r="O104" s="141">
        <v>0.29899999999999999</v>
      </c>
      <c r="P104" s="141">
        <f>O104*H104</f>
        <v>5.3819999999999997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21" t="s">
        <v>123</v>
      </c>
      <c r="AT104" s="21" t="s">
        <v>119</v>
      </c>
      <c r="AU104" s="21" t="s">
        <v>77</v>
      </c>
      <c r="AY104" s="21" t="s">
        <v>117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21" t="s">
        <v>75</v>
      </c>
      <c r="BK104" s="143">
        <f>ROUND(I104*H104,2)</f>
        <v>0</v>
      </c>
      <c r="BL104" s="21" t="s">
        <v>123</v>
      </c>
      <c r="BM104" s="21" t="s">
        <v>162</v>
      </c>
    </row>
    <row r="105" spans="2:65" s="11" customFormat="1" x14ac:dyDescent="0.35">
      <c r="B105" s="144"/>
      <c r="D105" s="145" t="s">
        <v>125</v>
      </c>
      <c r="E105" s="146" t="s">
        <v>19</v>
      </c>
      <c r="F105" s="309" t="s">
        <v>163</v>
      </c>
      <c r="H105" s="147">
        <v>11.52</v>
      </c>
      <c r="I105" s="303"/>
      <c r="L105" s="144"/>
      <c r="M105" s="148"/>
      <c r="T105" s="149"/>
      <c r="AT105" s="146" t="s">
        <v>125</v>
      </c>
      <c r="AU105" s="146" t="s">
        <v>77</v>
      </c>
      <c r="AV105" s="11" t="s">
        <v>77</v>
      </c>
      <c r="AW105" s="11" t="s">
        <v>31</v>
      </c>
      <c r="AX105" s="11" t="s">
        <v>67</v>
      </c>
      <c r="AY105" s="146" t="s">
        <v>117</v>
      </c>
    </row>
    <row r="106" spans="2:65" s="11" customFormat="1" x14ac:dyDescent="0.35">
      <c r="B106" s="144"/>
      <c r="D106" s="145" t="s">
        <v>125</v>
      </c>
      <c r="E106" s="146" t="s">
        <v>19</v>
      </c>
      <c r="F106" s="309" t="s">
        <v>164</v>
      </c>
      <c r="H106" s="147">
        <v>6.48</v>
      </c>
      <c r="I106" s="303"/>
      <c r="L106" s="144"/>
      <c r="M106" s="148"/>
      <c r="T106" s="149"/>
      <c r="AT106" s="146" t="s">
        <v>125</v>
      </c>
      <c r="AU106" s="146" t="s">
        <v>77</v>
      </c>
      <c r="AV106" s="11" t="s">
        <v>77</v>
      </c>
      <c r="AW106" s="11" t="s">
        <v>31</v>
      </c>
      <c r="AX106" s="11" t="s">
        <v>67</v>
      </c>
      <c r="AY106" s="146" t="s">
        <v>117</v>
      </c>
    </row>
    <row r="107" spans="2:65" s="12" customFormat="1" x14ac:dyDescent="0.35">
      <c r="B107" s="150"/>
      <c r="D107" s="145" t="s">
        <v>125</v>
      </c>
      <c r="E107" s="151" t="s">
        <v>19</v>
      </c>
      <c r="F107" s="310" t="s">
        <v>128</v>
      </c>
      <c r="H107" s="152">
        <v>18</v>
      </c>
      <c r="I107" s="304"/>
      <c r="L107" s="150"/>
      <c r="M107" s="153"/>
      <c r="T107" s="154"/>
      <c r="AT107" s="151" t="s">
        <v>125</v>
      </c>
      <c r="AU107" s="151" t="s">
        <v>77</v>
      </c>
      <c r="AV107" s="12" t="s">
        <v>123</v>
      </c>
      <c r="AW107" s="12" t="s">
        <v>31</v>
      </c>
      <c r="AX107" s="12" t="s">
        <v>75</v>
      </c>
      <c r="AY107" s="151" t="s">
        <v>117</v>
      </c>
    </row>
    <row r="108" spans="2:65" s="1" customFormat="1" ht="38.25" customHeight="1" x14ac:dyDescent="0.35">
      <c r="B108" s="34"/>
      <c r="C108" s="133" t="s">
        <v>165</v>
      </c>
      <c r="D108" s="133" t="s">
        <v>119</v>
      </c>
      <c r="E108" s="134" t="s">
        <v>166</v>
      </c>
      <c r="F108" s="289" t="s">
        <v>167</v>
      </c>
      <c r="G108" s="136" t="s">
        <v>122</v>
      </c>
      <c r="H108" s="137">
        <v>12.24</v>
      </c>
      <c r="I108" s="302">
        <v>0</v>
      </c>
      <c r="J108" s="138">
        <f>ROUND(I108*H108,2)</f>
        <v>0</v>
      </c>
      <c r="K108" s="135"/>
      <c r="L108" s="34"/>
      <c r="M108" s="139" t="s">
        <v>19</v>
      </c>
      <c r="N108" s="140" t="s">
        <v>38</v>
      </c>
      <c r="O108" s="141">
        <v>1.5</v>
      </c>
      <c r="P108" s="141">
        <f>O108*H108</f>
        <v>18.36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21" t="s">
        <v>123</v>
      </c>
      <c r="AT108" s="21" t="s">
        <v>119</v>
      </c>
      <c r="AU108" s="21" t="s">
        <v>77</v>
      </c>
      <c r="AY108" s="21" t="s">
        <v>117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21" t="s">
        <v>75</v>
      </c>
      <c r="BK108" s="143">
        <f>ROUND(I108*H108,2)</f>
        <v>0</v>
      </c>
      <c r="BL108" s="21" t="s">
        <v>123</v>
      </c>
      <c r="BM108" s="21" t="s">
        <v>168</v>
      </c>
    </row>
    <row r="109" spans="2:65" s="11" customFormat="1" x14ac:dyDescent="0.35">
      <c r="B109" s="144"/>
      <c r="D109" s="145" t="s">
        <v>125</v>
      </c>
      <c r="E109" s="146" t="s">
        <v>19</v>
      </c>
      <c r="F109" s="309" t="s">
        <v>169</v>
      </c>
      <c r="H109" s="147">
        <v>5.76</v>
      </c>
      <c r="I109" s="303"/>
      <c r="L109" s="144"/>
      <c r="M109" s="148"/>
      <c r="T109" s="149"/>
      <c r="AT109" s="146" t="s">
        <v>125</v>
      </c>
      <c r="AU109" s="146" t="s">
        <v>77</v>
      </c>
      <c r="AV109" s="11" t="s">
        <v>77</v>
      </c>
      <c r="AW109" s="11" t="s">
        <v>31</v>
      </c>
      <c r="AX109" s="11" t="s">
        <v>67</v>
      </c>
      <c r="AY109" s="146" t="s">
        <v>117</v>
      </c>
    </row>
    <row r="110" spans="2:65" s="11" customFormat="1" x14ac:dyDescent="0.35">
      <c r="B110" s="144"/>
      <c r="D110" s="145" t="s">
        <v>125</v>
      </c>
      <c r="E110" s="146" t="s">
        <v>19</v>
      </c>
      <c r="F110" s="309" t="s">
        <v>170</v>
      </c>
      <c r="H110" s="147">
        <v>6.48</v>
      </c>
      <c r="I110" s="303"/>
      <c r="L110" s="144"/>
      <c r="M110" s="148"/>
      <c r="T110" s="149"/>
      <c r="AT110" s="146" t="s">
        <v>125</v>
      </c>
      <c r="AU110" s="146" t="s">
        <v>77</v>
      </c>
      <c r="AV110" s="11" t="s">
        <v>77</v>
      </c>
      <c r="AW110" s="11" t="s">
        <v>31</v>
      </c>
      <c r="AX110" s="11" t="s">
        <v>67</v>
      </c>
      <c r="AY110" s="146" t="s">
        <v>117</v>
      </c>
    </row>
    <row r="111" spans="2:65" s="12" customFormat="1" x14ac:dyDescent="0.35">
      <c r="B111" s="150"/>
      <c r="D111" s="145" t="s">
        <v>125</v>
      </c>
      <c r="E111" s="151" t="s">
        <v>19</v>
      </c>
      <c r="F111" s="310" t="s">
        <v>128</v>
      </c>
      <c r="H111" s="152">
        <v>12.24</v>
      </c>
      <c r="I111" s="304"/>
      <c r="L111" s="150"/>
      <c r="M111" s="153"/>
      <c r="T111" s="154"/>
      <c r="AT111" s="151" t="s">
        <v>125</v>
      </c>
      <c r="AU111" s="151" t="s">
        <v>77</v>
      </c>
      <c r="AV111" s="12" t="s">
        <v>123</v>
      </c>
      <c r="AW111" s="12" t="s">
        <v>31</v>
      </c>
      <c r="AX111" s="12" t="s">
        <v>75</v>
      </c>
      <c r="AY111" s="151" t="s">
        <v>117</v>
      </c>
    </row>
    <row r="112" spans="2:65" s="1" customFormat="1" ht="16.5" customHeight="1" x14ac:dyDescent="0.35">
      <c r="B112" s="34"/>
      <c r="C112" s="155" t="s">
        <v>171</v>
      </c>
      <c r="D112" s="155" t="s">
        <v>172</v>
      </c>
      <c r="E112" s="156" t="s">
        <v>173</v>
      </c>
      <c r="F112" s="311" t="s">
        <v>174</v>
      </c>
      <c r="G112" s="158" t="s">
        <v>156</v>
      </c>
      <c r="H112" s="159">
        <v>19.584</v>
      </c>
      <c r="I112" s="305">
        <v>0</v>
      </c>
      <c r="J112" s="160">
        <f>ROUND(I112*H112,2)</f>
        <v>0</v>
      </c>
      <c r="K112" s="157"/>
      <c r="L112" s="161"/>
      <c r="M112" s="162" t="s">
        <v>19</v>
      </c>
      <c r="N112" s="163" t="s">
        <v>38</v>
      </c>
      <c r="O112" s="141">
        <v>0</v>
      </c>
      <c r="P112" s="141">
        <f>O112*H112</f>
        <v>0</v>
      </c>
      <c r="Q112" s="141">
        <v>1</v>
      </c>
      <c r="R112" s="141">
        <f>Q112*H112</f>
        <v>19.584</v>
      </c>
      <c r="S112" s="141">
        <v>0</v>
      </c>
      <c r="T112" s="142">
        <f>S112*H112</f>
        <v>0</v>
      </c>
      <c r="AR112" s="21" t="s">
        <v>153</v>
      </c>
      <c r="AT112" s="21" t="s">
        <v>172</v>
      </c>
      <c r="AU112" s="21" t="s">
        <v>77</v>
      </c>
      <c r="AY112" s="21" t="s">
        <v>117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21" t="s">
        <v>75</v>
      </c>
      <c r="BK112" s="143">
        <f>ROUND(I112*H112,2)</f>
        <v>0</v>
      </c>
      <c r="BL112" s="21" t="s">
        <v>123</v>
      </c>
      <c r="BM112" s="21" t="s">
        <v>175</v>
      </c>
    </row>
    <row r="113" spans="2:65" s="11" customFormat="1" x14ac:dyDescent="0.35">
      <c r="B113" s="144"/>
      <c r="D113" s="145" t="s">
        <v>125</v>
      </c>
      <c r="E113" s="146" t="s">
        <v>19</v>
      </c>
      <c r="F113" s="309" t="s">
        <v>176</v>
      </c>
      <c r="H113" s="147">
        <v>19.584</v>
      </c>
      <c r="I113" s="303"/>
      <c r="L113" s="144"/>
      <c r="M113" s="148"/>
      <c r="T113" s="149"/>
      <c r="AT113" s="146" t="s">
        <v>125</v>
      </c>
      <c r="AU113" s="146" t="s">
        <v>77</v>
      </c>
      <c r="AV113" s="11" t="s">
        <v>77</v>
      </c>
      <c r="AW113" s="11" t="s">
        <v>31</v>
      </c>
      <c r="AX113" s="11" t="s">
        <v>75</v>
      </c>
      <c r="AY113" s="146" t="s">
        <v>117</v>
      </c>
    </row>
    <row r="114" spans="2:65" s="10" customFormat="1" ht="29.9" customHeight="1" x14ac:dyDescent="0.35">
      <c r="B114" s="122"/>
      <c r="D114" s="123" t="s">
        <v>66</v>
      </c>
      <c r="E114" s="131" t="s">
        <v>123</v>
      </c>
      <c r="F114" s="312" t="s">
        <v>177</v>
      </c>
      <c r="I114" s="306"/>
      <c r="J114" s="132">
        <f>BK114</f>
        <v>0</v>
      </c>
      <c r="L114" s="122"/>
      <c r="M114" s="126"/>
      <c r="P114" s="127">
        <f>SUM(P115:P118)</f>
        <v>6.1020000000000003</v>
      </c>
      <c r="R114" s="127">
        <f>SUM(R115:R118)</f>
        <v>0</v>
      </c>
      <c r="T114" s="128">
        <f>SUM(T115:T118)</f>
        <v>0</v>
      </c>
      <c r="AR114" s="123" t="s">
        <v>75</v>
      </c>
      <c r="AT114" s="129" t="s">
        <v>66</v>
      </c>
      <c r="AU114" s="129" t="s">
        <v>75</v>
      </c>
      <c r="AY114" s="123" t="s">
        <v>117</v>
      </c>
      <c r="BK114" s="130">
        <f>SUM(BK115:BK118)</f>
        <v>0</v>
      </c>
    </row>
    <row r="115" spans="2:65" s="1" customFormat="1" ht="25.5" customHeight="1" x14ac:dyDescent="0.35">
      <c r="B115" s="34"/>
      <c r="C115" s="133" t="s">
        <v>178</v>
      </c>
      <c r="D115" s="133" t="s">
        <v>119</v>
      </c>
      <c r="E115" s="134" t="s">
        <v>179</v>
      </c>
      <c r="F115" s="289" t="s">
        <v>180</v>
      </c>
      <c r="G115" s="136" t="s">
        <v>122</v>
      </c>
      <c r="H115" s="137">
        <v>3.6</v>
      </c>
      <c r="I115" s="302">
        <v>0</v>
      </c>
      <c r="J115" s="138">
        <f>ROUND(I115*H115,2)</f>
        <v>0</v>
      </c>
      <c r="K115" s="135"/>
      <c r="L115" s="34"/>
      <c r="M115" s="139" t="s">
        <v>19</v>
      </c>
      <c r="N115" s="140" t="s">
        <v>38</v>
      </c>
      <c r="O115" s="141">
        <v>1.6950000000000001</v>
      </c>
      <c r="P115" s="141">
        <f>O115*H115</f>
        <v>6.1020000000000003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21" t="s">
        <v>123</v>
      </c>
      <c r="AT115" s="21" t="s">
        <v>119</v>
      </c>
      <c r="AU115" s="21" t="s">
        <v>77</v>
      </c>
      <c r="AY115" s="21" t="s">
        <v>117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21" t="s">
        <v>75</v>
      </c>
      <c r="BK115" s="143">
        <f>ROUND(I115*H115,2)</f>
        <v>0</v>
      </c>
      <c r="BL115" s="21" t="s">
        <v>123</v>
      </c>
      <c r="BM115" s="21" t="s">
        <v>181</v>
      </c>
    </row>
    <row r="116" spans="2:65" s="11" customFormat="1" x14ac:dyDescent="0.35">
      <c r="B116" s="144"/>
      <c r="D116" s="145" t="s">
        <v>125</v>
      </c>
      <c r="E116" s="146" t="s">
        <v>19</v>
      </c>
      <c r="F116" s="309" t="s">
        <v>182</v>
      </c>
      <c r="H116" s="147">
        <v>1.44</v>
      </c>
      <c r="I116" s="303"/>
      <c r="L116" s="144"/>
      <c r="M116" s="148"/>
      <c r="T116" s="149"/>
      <c r="AT116" s="146" t="s">
        <v>125</v>
      </c>
      <c r="AU116" s="146" t="s">
        <v>77</v>
      </c>
      <c r="AV116" s="11" t="s">
        <v>77</v>
      </c>
      <c r="AW116" s="11" t="s">
        <v>31</v>
      </c>
      <c r="AX116" s="11" t="s">
        <v>67</v>
      </c>
      <c r="AY116" s="146" t="s">
        <v>117</v>
      </c>
    </row>
    <row r="117" spans="2:65" s="11" customFormat="1" x14ac:dyDescent="0.35">
      <c r="B117" s="144"/>
      <c r="D117" s="145" t="s">
        <v>125</v>
      </c>
      <c r="E117" s="146" t="s">
        <v>19</v>
      </c>
      <c r="F117" s="309" t="s">
        <v>183</v>
      </c>
      <c r="H117" s="147">
        <v>2.16</v>
      </c>
      <c r="I117" s="303"/>
      <c r="L117" s="144"/>
      <c r="M117" s="148"/>
      <c r="T117" s="149"/>
      <c r="AT117" s="146" t="s">
        <v>125</v>
      </c>
      <c r="AU117" s="146" t="s">
        <v>77</v>
      </c>
      <c r="AV117" s="11" t="s">
        <v>77</v>
      </c>
      <c r="AW117" s="11" t="s">
        <v>31</v>
      </c>
      <c r="AX117" s="11" t="s">
        <v>67</v>
      </c>
      <c r="AY117" s="146" t="s">
        <v>117</v>
      </c>
    </row>
    <row r="118" spans="2:65" s="12" customFormat="1" x14ac:dyDescent="0.35">
      <c r="B118" s="150"/>
      <c r="D118" s="145" t="s">
        <v>125</v>
      </c>
      <c r="E118" s="151" t="s">
        <v>19</v>
      </c>
      <c r="F118" s="310" t="s">
        <v>128</v>
      </c>
      <c r="H118" s="152">
        <v>3.6</v>
      </c>
      <c r="I118" s="304"/>
      <c r="L118" s="150"/>
      <c r="M118" s="153"/>
      <c r="T118" s="154"/>
      <c r="AT118" s="151" t="s">
        <v>125</v>
      </c>
      <c r="AU118" s="151" t="s">
        <v>77</v>
      </c>
      <c r="AV118" s="12" t="s">
        <v>123</v>
      </c>
      <c r="AW118" s="12" t="s">
        <v>31</v>
      </c>
      <c r="AX118" s="12" t="s">
        <v>75</v>
      </c>
      <c r="AY118" s="151" t="s">
        <v>117</v>
      </c>
    </row>
    <row r="119" spans="2:65" s="10" customFormat="1" ht="29.9" customHeight="1" x14ac:dyDescent="0.35">
      <c r="B119" s="122"/>
      <c r="D119" s="123" t="s">
        <v>66</v>
      </c>
      <c r="E119" s="131" t="s">
        <v>145</v>
      </c>
      <c r="F119" s="312" t="s">
        <v>184</v>
      </c>
      <c r="I119" s="306"/>
      <c r="J119" s="132">
        <f>BK119</f>
        <v>0</v>
      </c>
      <c r="L119" s="122"/>
      <c r="M119" s="126"/>
      <c r="P119" s="127">
        <f>SUM(P120:P121)</f>
        <v>2.9952000000000001</v>
      </c>
      <c r="R119" s="127">
        <f>SUM(R120:R121)</f>
        <v>0.192</v>
      </c>
      <c r="T119" s="128">
        <f>SUM(T120:T121)</f>
        <v>0</v>
      </c>
      <c r="AR119" s="123" t="s">
        <v>75</v>
      </c>
      <c r="AT119" s="129" t="s">
        <v>66</v>
      </c>
      <c r="AU119" s="129" t="s">
        <v>75</v>
      </c>
      <c r="AY119" s="123" t="s">
        <v>117</v>
      </c>
      <c r="BK119" s="130">
        <f>SUM(BK120:BK121)</f>
        <v>0</v>
      </c>
    </row>
    <row r="120" spans="2:65" s="1" customFormat="1" ht="16.5" customHeight="1" x14ac:dyDescent="0.35">
      <c r="B120" s="34"/>
      <c r="C120" s="133" t="s">
        <v>185</v>
      </c>
      <c r="D120" s="133" t="s">
        <v>119</v>
      </c>
      <c r="E120" s="134" t="s">
        <v>186</v>
      </c>
      <c r="F120" s="289" t="s">
        <v>187</v>
      </c>
      <c r="G120" s="136" t="s">
        <v>188</v>
      </c>
      <c r="H120" s="137">
        <v>4.8</v>
      </c>
      <c r="I120" s="302">
        <v>0</v>
      </c>
      <c r="J120" s="138">
        <f>ROUND(I120*H120,2)</f>
        <v>0</v>
      </c>
      <c r="K120" s="135"/>
      <c r="L120" s="34"/>
      <c r="M120" s="139" t="s">
        <v>19</v>
      </c>
      <c r="N120" s="140" t="s">
        <v>38</v>
      </c>
      <c r="O120" s="141">
        <v>0.624</v>
      </c>
      <c r="P120" s="141">
        <f>O120*H120</f>
        <v>2.9952000000000001</v>
      </c>
      <c r="Q120" s="141">
        <v>0.04</v>
      </c>
      <c r="R120" s="141">
        <f>Q120*H120</f>
        <v>0.192</v>
      </c>
      <c r="S120" s="141">
        <v>0</v>
      </c>
      <c r="T120" s="142">
        <f>S120*H120</f>
        <v>0</v>
      </c>
      <c r="AR120" s="21" t="s">
        <v>123</v>
      </c>
      <c r="AT120" s="21" t="s">
        <v>119</v>
      </c>
      <c r="AU120" s="21" t="s">
        <v>77</v>
      </c>
      <c r="AY120" s="21" t="s">
        <v>117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21" t="s">
        <v>75</v>
      </c>
      <c r="BK120" s="143">
        <f>ROUND(I120*H120,2)</f>
        <v>0</v>
      </c>
      <c r="BL120" s="21" t="s">
        <v>123</v>
      </c>
      <c r="BM120" s="21" t="s">
        <v>189</v>
      </c>
    </row>
    <row r="121" spans="2:65" s="11" customFormat="1" x14ac:dyDescent="0.35">
      <c r="B121" s="144"/>
      <c r="D121" s="145" t="s">
        <v>125</v>
      </c>
      <c r="E121" s="146" t="s">
        <v>19</v>
      </c>
      <c r="F121" s="309" t="s">
        <v>190</v>
      </c>
      <c r="H121" s="147">
        <v>4.8</v>
      </c>
      <c r="I121" s="303"/>
      <c r="L121" s="144"/>
      <c r="M121" s="148"/>
      <c r="T121" s="149"/>
      <c r="AT121" s="146" t="s">
        <v>125</v>
      </c>
      <c r="AU121" s="146" t="s">
        <v>77</v>
      </c>
      <c r="AV121" s="11" t="s">
        <v>77</v>
      </c>
      <c r="AW121" s="11" t="s">
        <v>31</v>
      </c>
      <c r="AX121" s="11" t="s">
        <v>75</v>
      </c>
      <c r="AY121" s="146" t="s">
        <v>117</v>
      </c>
    </row>
    <row r="122" spans="2:65" s="10" customFormat="1" ht="29.9" customHeight="1" x14ac:dyDescent="0.35">
      <c r="B122" s="122"/>
      <c r="D122" s="123" t="s">
        <v>66</v>
      </c>
      <c r="E122" s="131" t="s">
        <v>159</v>
      </c>
      <c r="F122" s="312" t="s">
        <v>191</v>
      </c>
      <c r="I122" s="306"/>
      <c r="J122" s="132">
        <f>BK122</f>
        <v>0</v>
      </c>
      <c r="L122" s="122"/>
      <c r="M122" s="126"/>
      <c r="P122" s="127">
        <f>SUM(P123:P124)</f>
        <v>14.448</v>
      </c>
      <c r="R122" s="127">
        <f>SUM(R123:R124)</f>
        <v>0</v>
      </c>
      <c r="T122" s="128">
        <f>SUM(T123:T124)</f>
        <v>0.624</v>
      </c>
      <c r="AR122" s="123" t="s">
        <v>75</v>
      </c>
      <c r="AT122" s="129" t="s">
        <v>66</v>
      </c>
      <c r="AU122" s="129" t="s">
        <v>75</v>
      </c>
      <c r="AY122" s="123" t="s">
        <v>117</v>
      </c>
      <c r="BK122" s="130">
        <f>SUM(BK123:BK124)</f>
        <v>0</v>
      </c>
    </row>
    <row r="123" spans="2:65" s="1" customFormat="1" ht="25.5" customHeight="1" x14ac:dyDescent="0.35">
      <c r="B123" s="34"/>
      <c r="C123" s="133" t="s">
        <v>192</v>
      </c>
      <c r="D123" s="133" t="s">
        <v>119</v>
      </c>
      <c r="E123" s="134" t="s">
        <v>193</v>
      </c>
      <c r="F123" s="289" t="s">
        <v>194</v>
      </c>
      <c r="G123" s="136" t="s">
        <v>195</v>
      </c>
      <c r="H123" s="137">
        <v>48</v>
      </c>
      <c r="I123" s="302">
        <v>0</v>
      </c>
      <c r="J123" s="138">
        <f>ROUND(I123*H123,2)</f>
        <v>0</v>
      </c>
      <c r="K123" s="135"/>
      <c r="L123" s="34"/>
      <c r="M123" s="139" t="s">
        <v>19</v>
      </c>
      <c r="N123" s="140" t="s">
        <v>38</v>
      </c>
      <c r="O123" s="141">
        <v>0.30099999999999999</v>
      </c>
      <c r="P123" s="141">
        <f>O123*H123</f>
        <v>14.448</v>
      </c>
      <c r="Q123" s="141">
        <v>0</v>
      </c>
      <c r="R123" s="141">
        <f>Q123*H123</f>
        <v>0</v>
      </c>
      <c r="S123" s="141">
        <v>1.2999999999999999E-2</v>
      </c>
      <c r="T123" s="142">
        <f>S123*H123</f>
        <v>0.624</v>
      </c>
      <c r="AR123" s="21" t="s">
        <v>123</v>
      </c>
      <c r="AT123" s="21" t="s">
        <v>119</v>
      </c>
      <c r="AU123" s="21" t="s">
        <v>77</v>
      </c>
      <c r="AY123" s="21" t="s">
        <v>117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21" t="s">
        <v>75</v>
      </c>
      <c r="BK123" s="143">
        <f>ROUND(I123*H123,2)</f>
        <v>0</v>
      </c>
      <c r="BL123" s="21" t="s">
        <v>123</v>
      </c>
      <c r="BM123" s="21" t="s">
        <v>196</v>
      </c>
    </row>
    <row r="124" spans="2:65" s="11" customFormat="1" x14ac:dyDescent="0.35">
      <c r="B124" s="144"/>
      <c r="D124" s="145" t="s">
        <v>125</v>
      </c>
      <c r="E124" s="146" t="s">
        <v>19</v>
      </c>
      <c r="F124" s="309" t="s">
        <v>197</v>
      </c>
      <c r="H124" s="147">
        <v>48</v>
      </c>
      <c r="I124" s="303"/>
      <c r="L124" s="144"/>
      <c r="M124" s="148"/>
      <c r="T124" s="149"/>
      <c r="AT124" s="146" t="s">
        <v>125</v>
      </c>
      <c r="AU124" s="146" t="s">
        <v>77</v>
      </c>
      <c r="AV124" s="11" t="s">
        <v>77</v>
      </c>
      <c r="AW124" s="11" t="s">
        <v>31</v>
      </c>
      <c r="AX124" s="11" t="s">
        <v>75</v>
      </c>
      <c r="AY124" s="146" t="s">
        <v>117</v>
      </c>
    </row>
    <row r="125" spans="2:65" s="10" customFormat="1" ht="37.4" customHeight="1" x14ac:dyDescent="0.35">
      <c r="B125" s="122"/>
      <c r="D125" s="123" t="s">
        <v>66</v>
      </c>
      <c r="E125" s="124" t="s">
        <v>198</v>
      </c>
      <c r="F125" s="313" t="s">
        <v>199</v>
      </c>
      <c r="I125" s="306"/>
      <c r="J125" s="125">
        <f>BK125</f>
        <v>0</v>
      </c>
      <c r="L125" s="122"/>
      <c r="M125" s="126"/>
      <c r="P125" s="127">
        <f>P126+P139+P154+P156</f>
        <v>121.96799999999999</v>
      </c>
      <c r="R125" s="127">
        <f>R126+R139+R154+R156</f>
        <v>0.24649999999999997</v>
      </c>
      <c r="T125" s="128">
        <f>T126+T139+T154+T156</f>
        <v>0</v>
      </c>
      <c r="AR125" s="123" t="s">
        <v>77</v>
      </c>
      <c r="AT125" s="129" t="s">
        <v>66</v>
      </c>
      <c r="AU125" s="129" t="s">
        <v>67</v>
      </c>
      <c r="AY125" s="123" t="s">
        <v>117</v>
      </c>
      <c r="BK125" s="130">
        <f>BK126+BK139+BK154+BK156</f>
        <v>0</v>
      </c>
    </row>
    <row r="126" spans="2:65" s="10" customFormat="1" ht="19.899999999999999" customHeight="1" x14ac:dyDescent="0.35">
      <c r="B126" s="122"/>
      <c r="D126" s="123" t="s">
        <v>66</v>
      </c>
      <c r="E126" s="131" t="s">
        <v>200</v>
      </c>
      <c r="F126" s="312" t="s">
        <v>201</v>
      </c>
      <c r="I126" s="306"/>
      <c r="J126" s="132">
        <f>BK126</f>
        <v>0</v>
      </c>
      <c r="L126" s="122"/>
      <c r="M126" s="126"/>
      <c r="P126" s="127">
        <f>SUM(P127:P138)</f>
        <v>38.091000000000001</v>
      </c>
      <c r="R126" s="127">
        <f>SUM(R127:R138)</f>
        <v>0.14249999999999999</v>
      </c>
      <c r="T126" s="128">
        <f>SUM(T127:T138)</f>
        <v>0</v>
      </c>
      <c r="AR126" s="123" t="s">
        <v>77</v>
      </c>
      <c r="AT126" s="129" t="s">
        <v>66</v>
      </c>
      <c r="AU126" s="129" t="s">
        <v>75</v>
      </c>
      <c r="AY126" s="123" t="s">
        <v>117</v>
      </c>
      <c r="BK126" s="130">
        <f>SUM(BK127:BK138)</f>
        <v>0</v>
      </c>
    </row>
    <row r="127" spans="2:65" s="1" customFormat="1" ht="16.5" customHeight="1" x14ac:dyDescent="0.35">
      <c r="B127" s="34"/>
      <c r="C127" s="133" t="s">
        <v>10</v>
      </c>
      <c r="D127" s="133" t="s">
        <v>119</v>
      </c>
      <c r="E127" s="134" t="s">
        <v>202</v>
      </c>
      <c r="F127" s="289" t="s">
        <v>203</v>
      </c>
      <c r="G127" s="136" t="s">
        <v>195</v>
      </c>
      <c r="H127" s="137">
        <v>18</v>
      </c>
      <c r="I127" s="302">
        <v>0</v>
      </c>
      <c r="J127" s="138">
        <f t="shared" ref="J127:J136" si="0">ROUND(I127*H127,2)</f>
        <v>0</v>
      </c>
      <c r="K127" s="135"/>
      <c r="L127" s="34"/>
      <c r="M127" s="139" t="s">
        <v>19</v>
      </c>
      <c r="N127" s="140" t="s">
        <v>38</v>
      </c>
      <c r="O127" s="141">
        <v>0.36299999999999999</v>
      </c>
      <c r="P127" s="141">
        <f t="shared" ref="P127:P136" si="1">O127*H127</f>
        <v>6.5339999999999998</v>
      </c>
      <c r="Q127" s="141">
        <v>1.25E-3</v>
      </c>
      <c r="R127" s="141">
        <f t="shared" ref="R127:R136" si="2">Q127*H127</f>
        <v>2.2499999999999999E-2</v>
      </c>
      <c r="S127" s="141">
        <v>0</v>
      </c>
      <c r="T127" s="142">
        <f t="shared" ref="T127:T136" si="3">S127*H127</f>
        <v>0</v>
      </c>
      <c r="AR127" s="21" t="s">
        <v>204</v>
      </c>
      <c r="AT127" s="21" t="s">
        <v>119</v>
      </c>
      <c r="AU127" s="21" t="s">
        <v>77</v>
      </c>
      <c r="AY127" s="21" t="s">
        <v>117</v>
      </c>
      <c r="BE127" s="143">
        <f t="shared" ref="BE127:BE136" si="4">IF(N127="základní",J127,0)</f>
        <v>0</v>
      </c>
      <c r="BF127" s="143">
        <f t="shared" ref="BF127:BF136" si="5">IF(N127="snížená",J127,0)</f>
        <v>0</v>
      </c>
      <c r="BG127" s="143">
        <f t="shared" ref="BG127:BG136" si="6">IF(N127="zákl. přenesená",J127,0)</f>
        <v>0</v>
      </c>
      <c r="BH127" s="143">
        <f t="shared" ref="BH127:BH136" si="7">IF(N127="sníž. přenesená",J127,0)</f>
        <v>0</v>
      </c>
      <c r="BI127" s="143">
        <f t="shared" ref="BI127:BI136" si="8">IF(N127="nulová",J127,0)</f>
        <v>0</v>
      </c>
      <c r="BJ127" s="21" t="s">
        <v>75</v>
      </c>
      <c r="BK127" s="143">
        <f t="shared" ref="BK127:BK136" si="9">ROUND(I127*H127,2)</f>
        <v>0</v>
      </c>
      <c r="BL127" s="21" t="s">
        <v>204</v>
      </c>
      <c r="BM127" s="21" t="s">
        <v>205</v>
      </c>
    </row>
    <row r="128" spans="2:65" s="1" customFormat="1" ht="16.5" customHeight="1" x14ac:dyDescent="0.35">
      <c r="B128" s="34"/>
      <c r="C128" s="133" t="s">
        <v>204</v>
      </c>
      <c r="D128" s="133" t="s">
        <v>119</v>
      </c>
      <c r="E128" s="134" t="s">
        <v>206</v>
      </c>
      <c r="F128" s="289" t="s">
        <v>207</v>
      </c>
      <c r="G128" s="136" t="s">
        <v>195</v>
      </c>
      <c r="H128" s="137">
        <v>18</v>
      </c>
      <c r="I128" s="302">
        <v>0</v>
      </c>
      <c r="J128" s="138">
        <f t="shared" si="0"/>
        <v>0</v>
      </c>
      <c r="K128" s="135"/>
      <c r="L128" s="34"/>
      <c r="M128" s="139" t="s">
        <v>19</v>
      </c>
      <c r="N128" s="140" t="s">
        <v>38</v>
      </c>
      <c r="O128" s="141">
        <v>0.38300000000000001</v>
      </c>
      <c r="P128" s="141">
        <f t="shared" si="1"/>
        <v>6.8940000000000001</v>
      </c>
      <c r="Q128" s="141">
        <v>1.7600000000000001E-3</v>
      </c>
      <c r="R128" s="141">
        <f t="shared" si="2"/>
        <v>3.168E-2</v>
      </c>
      <c r="S128" s="141">
        <v>0</v>
      </c>
      <c r="T128" s="142">
        <f t="shared" si="3"/>
        <v>0</v>
      </c>
      <c r="AR128" s="21" t="s">
        <v>204</v>
      </c>
      <c r="AT128" s="21" t="s">
        <v>119</v>
      </c>
      <c r="AU128" s="21" t="s">
        <v>77</v>
      </c>
      <c r="AY128" s="21" t="s">
        <v>117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21" t="s">
        <v>75</v>
      </c>
      <c r="BK128" s="143">
        <f t="shared" si="9"/>
        <v>0</v>
      </c>
      <c r="BL128" s="21" t="s">
        <v>204</v>
      </c>
      <c r="BM128" s="21" t="s">
        <v>208</v>
      </c>
    </row>
    <row r="129" spans="2:65" s="1" customFormat="1" ht="16.5" customHeight="1" x14ac:dyDescent="0.35">
      <c r="B129" s="34"/>
      <c r="C129" s="133" t="s">
        <v>209</v>
      </c>
      <c r="D129" s="133" t="s">
        <v>119</v>
      </c>
      <c r="E129" s="134" t="s">
        <v>210</v>
      </c>
      <c r="F129" s="289" t="s">
        <v>211</v>
      </c>
      <c r="G129" s="136" t="s">
        <v>195</v>
      </c>
      <c r="H129" s="137">
        <v>24</v>
      </c>
      <c r="I129" s="302">
        <v>0</v>
      </c>
      <c r="J129" s="138">
        <f t="shared" si="0"/>
        <v>0</v>
      </c>
      <c r="K129" s="135"/>
      <c r="L129" s="34"/>
      <c r="M129" s="139" t="s">
        <v>19</v>
      </c>
      <c r="N129" s="140" t="s">
        <v>38</v>
      </c>
      <c r="O129" s="141">
        <v>0.40400000000000003</v>
      </c>
      <c r="P129" s="141">
        <f t="shared" si="1"/>
        <v>9.6960000000000015</v>
      </c>
      <c r="Q129" s="141">
        <v>2.7699999999999999E-3</v>
      </c>
      <c r="R129" s="141">
        <f t="shared" si="2"/>
        <v>6.6479999999999997E-2</v>
      </c>
      <c r="S129" s="141">
        <v>0</v>
      </c>
      <c r="T129" s="142">
        <f t="shared" si="3"/>
        <v>0</v>
      </c>
      <c r="AR129" s="21" t="s">
        <v>204</v>
      </c>
      <c r="AT129" s="21" t="s">
        <v>119</v>
      </c>
      <c r="AU129" s="21" t="s">
        <v>77</v>
      </c>
      <c r="AY129" s="21" t="s">
        <v>117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21" t="s">
        <v>75</v>
      </c>
      <c r="BK129" s="143">
        <f t="shared" si="9"/>
        <v>0</v>
      </c>
      <c r="BL129" s="21" t="s">
        <v>204</v>
      </c>
      <c r="BM129" s="21" t="s">
        <v>212</v>
      </c>
    </row>
    <row r="130" spans="2:65" s="1" customFormat="1" ht="16.5" customHeight="1" x14ac:dyDescent="0.35">
      <c r="B130" s="34"/>
      <c r="C130" s="133" t="s">
        <v>213</v>
      </c>
      <c r="D130" s="133" t="s">
        <v>119</v>
      </c>
      <c r="E130" s="134" t="s">
        <v>214</v>
      </c>
      <c r="F130" s="289" t="s">
        <v>215</v>
      </c>
      <c r="G130" s="136" t="s">
        <v>195</v>
      </c>
      <c r="H130" s="137">
        <v>3</v>
      </c>
      <c r="I130" s="302">
        <v>0</v>
      </c>
      <c r="J130" s="138">
        <f t="shared" si="0"/>
        <v>0</v>
      </c>
      <c r="K130" s="135"/>
      <c r="L130" s="34"/>
      <c r="M130" s="139" t="s">
        <v>19</v>
      </c>
      <c r="N130" s="140" t="s">
        <v>38</v>
      </c>
      <c r="O130" s="141">
        <v>0.65900000000000003</v>
      </c>
      <c r="P130" s="141">
        <f t="shared" si="1"/>
        <v>1.9770000000000001</v>
      </c>
      <c r="Q130" s="141">
        <v>2.9E-4</v>
      </c>
      <c r="R130" s="141">
        <f t="shared" si="2"/>
        <v>8.7000000000000001E-4</v>
      </c>
      <c r="S130" s="141">
        <v>0</v>
      </c>
      <c r="T130" s="142">
        <f t="shared" si="3"/>
        <v>0</v>
      </c>
      <c r="AR130" s="21" t="s">
        <v>204</v>
      </c>
      <c r="AT130" s="21" t="s">
        <v>119</v>
      </c>
      <c r="AU130" s="21" t="s">
        <v>77</v>
      </c>
      <c r="AY130" s="21" t="s">
        <v>117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21" t="s">
        <v>75</v>
      </c>
      <c r="BK130" s="143">
        <f t="shared" si="9"/>
        <v>0</v>
      </c>
      <c r="BL130" s="21" t="s">
        <v>204</v>
      </c>
      <c r="BM130" s="21" t="s">
        <v>216</v>
      </c>
    </row>
    <row r="131" spans="2:65" s="1" customFormat="1" ht="16.5" customHeight="1" x14ac:dyDescent="0.35">
      <c r="B131" s="34"/>
      <c r="C131" s="133" t="s">
        <v>217</v>
      </c>
      <c r="D131" s="133" t="s">
        <v>119</v>
      </c>
      <c r="E131" s="134" t="s">
        <v>218</v>
      </c>
      <c r="F131" s="289" t="s">
        <v>219</v>
      </c>
      <c r="G131" s="136" t="s">
        <v>195</v>
      </c>
      <c r="H131" s="137">
        <v>3</v>
      </c>
      <c r="I131" s="302">
        <v>0</v>
      </c>
      <c r="J131" s="138">
        <f t="shared" si="0"/>
        <v>0</v>
      </c>
      <c r="K131" s="135"/>
      <c r="L131" s="34"/>
      <c r="M131" s="139" t="s">
        <v>19</v>
      </c>
      <c r="N131" s="140" t="s">
        <v>38</v>
      </c>
      <c r="O131" s="141">
        <v>0.72799999999999998</v>
      </c>
      <c r="P131" s="141">
        <f t="shared" si="1"/>
        <v>2.1840000000000002</v>
      </c>
      <c r="Q131" s="141">
        <v>3.5E-4</v>
      </c>
      <c r="R131" s="141">
        <f t="shared" si="2"/>
        <v>1.0499999999999999E-3</v>
      </c>
      <c r="S131" s="141">
        <v>0</v>
      </c>
      <c r="T131" s="142">
        <f t="shared" si="3"/>
        <v>0</v>
      </c>
      <c r="AR131" s="21" t="s">
        <v>204</v>
      </c>
      <c r="AT131" s="21" t="s">
        <v>119</v>
      </c>
      <c r="AU131" s="21" t="s">
        <v>77</v>
      </c>
      <c r="AY131" s="21" t="s">
        <v>117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21" t="s">
        <v>75</v>
      </c>
      <c r="BK131" s="143">
        <f t="shared" si="9"/>
        <v>0</v>
      </c>
      <c r="BL131" s="21" t="s">
        <v>204</v>
      </c>
      <c r="BM131" s="21" t="s">
        <v>220</v>
      </c>
    </row>
    <row r="132" spans="2:65" s="1" customFormat="1" ht="16.5" customHeight="1" x14ac:dyDescent="0.35">
      <c r="B132" s="34"/>
      <c r="C132" s="133" t="s">
        <v>221</v>
      </c>
      <c r="D132" s="133" t="s">
        <v>119</v>
      </c>
      <c r="E132" s="134" t="s">
        <v>222</v>
      </c>
      <c r="F132" s="289" t="s">
        <v>223</v>
      </c>
      <c r="G132" s="136" t="s">
        <v>195</v>
      </c>
      <c r="H132" s="137">
        <v>6</v>
      </c>
      <c r="I132" s="302">
        <v>0</v>
      </c>
      <c r="J132" s="138">
        <f t="shared" si="0"/>
        <v>0</v>
      </c>
      <c r="K132" s="135"/>
      <c r="L132" s="34"/>
      <c r="M132" s="139" t="s">
        <v>19</v>
      </c>
      <c r="N132" s="140" t="s">
        <v>38</v>
      </c>
      <c r="O132" s="141">
        <v>0.83199999999999996</v>
      </c>
      <c r="P132" s="141">
        <f t="shared" si="1"/>
        <v>4.992</v>
      </c>
      <c r="Q132" s="141">
        <v>1.14E-3</v>
      </c>
      <c r="R132" s="141">
        <f t="shared" si="2"/>
        <v>6.8399999999999997E-3</v>
      </c>
      <c r="S132" s="141">
        <v>0</v>
      </c>
      <c r="T132" s="142">
        <f t="shared" si="3"/>
        <v>0</v>
      </c>
      <c r="AR132" s="21" t="s">
        <v>204</v>
      </c>
      <c r="AT132" s="21" t="s">
        <v>119</v>
      </c>
      <c r="AU132" s="21" t="s">
        <v>77</v>
      </c>
      <c r="AY132" s="21" t="s">
        <v>117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21" t="s">
        <v>75</v>
      </c>
      <c r="BK132" s="143">
        <f t="shared" si="9"/>
        <v>0</v>
      </c>
      <c r="BL132" s="21" t="s">
        <v>204</v>
      </c>
      <c r="BM132" s="21" t="s">
        <v>224</v>
      </c>
    </row>
    <row r="133" spans="2:65" s="1" customFormat="1" ht="16.5" customHeight="1" x14ac:dyDescent="0.35">
      <c r="B133" s="34"/>
      <c r="C133" s="133" t="s">
        <v>9</v>
      </c>
      <c r="D133" s="133" t="s">
        <v>119</v>
      </c>
      <c r="E133" s="134" t="s">
        <v>225</v>
      </c>
      <c r="F133" s="289" t="s">
        <v>226</v>
      </c>
      <c r="G133" s="136" t="s">
        <v>195</v>
      </c>
      <c r="H133" s="137">
        <v>12</v>
      </c>
      <c r="I133" s="302">
        <v>0</v>
      </c>
      <c r="J133" s="138">
        <f t="shared" si="0"/>
        <v>0</v>
      </c>
      <c r="K133" s="135"/>
      <c r="L133" s="34"/>
      <c r="M133" s="139" t="s">
        <v>19</v>
      </c>
      <c r="N133" s="140" t="s">
        <v>38</v>
      </c>
      <c r="O133" s="141">
        <v>0.314</v>
      </c>
      <c r="P133" s="141">
        <f t="shared" si="1"/>
        <v>3.7679999999999998</v>
      </c>
      <c r="Q133" s="141">
        <v>1.09E-3</v>
      </c>
      <c r="R133" s="141">
        <f t="shared" si="2"/>
        <v>1.3080000000000001E-2</v>
      </c>
      <c r="S133" s="141">
        <v>0</v>
      </c>
      <c r="T133" s="142">
        <f t="shared" si="3"/>
        <v>0</v>
      </c>
      <c r="AR133" s="21" t="s">
        <v>204</v>
      </c>
      <c r="AT133" s="21" t="s">
        <v>119</v>
      </c>
      <c r="AU133" s="21" t="s">
        <v>77</v>
      </c>
      <c r="AY133" s="21" t="s">
        <v>117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21" t="s">
        <v>75</v>
      </c>
      <c r="BK133" s="143">
        <f t="shared" si="9"/>
        <v>0</v>
      </c>
      <c r="BL133" s="21" t="s">
        <v>204</v>
      </c>
      <c r="BM133" s="21" t="s">
        <v>227</v>
      </c>
    </row>
    <row r="134" spans="2:65" s="1" customFormat="1" ht="25.5" customHeight="1" x14ac:dyDescent="0.35">
      <c r="B134" s="34"/>
      <c r="C134" s="133" t="s">
        <v>228</v>
      </c>
      <c r="D134" s="133" t="s">
        <v>119</v>
      </c>
      <c r="E134" s="134" t="s">
        <v>229</v>
      </c>
      <c r="F134" s="289" t="s">
        <v>230</v>
      </c>
      <c r="G134" s="136" t="s">
        <v>231</v>
      </c>
      <c r="H134" s="137">
        <v>2</v>
      </c>
      <c r="I134" s="302">
        <v>0</v>
      </c>
      <c r="J134" s="138">
        <f t="shared" si="0"/>
        <v>0</v>
      </c>
      <c r="K134" s="135"/>
      <c r="L134" s="34"/>
      <c r="M134" s="139" t="s">
        <v>19</v>
      </c>
      <c r="N134" s="140" t="s">
        <v>38</v>
      </c>
      <c r="O134" s="141">
        <v>0.157</v>
      </c>
      <c r="P134" s="141">
        <f t="shared" si="1"/>
        <v>0.314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21" t="s">
        <v>204</v>
      </c>
      <c r="AT134" s="21" t="s">
        <v>119</v>
      </c>
      <c r="AU134" s="21" t="s">
        <v>77</v>
      </c>
      <c r="AY134" s="21" t="s">
        <v>117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21" t="s">
        <v>75</v>
      </c>
      <c r="BK134" s="143">
        <f t="shared" si="9"/>
        <v>0</v>
      </c>
      <c r="BL134" s="21" t="s">
        <v>204</v>
      </c>
      <c r="BM134" s="21" t="s">
        <v>232</v>
      </c>
    </row>
    <row r="135" spans="2:65" s="1" customFormat="1" ht="25.5" customHeight="1" x14ac:dyDescent="0.35">
      <c r="B135" s="34"/>
      <c r="C135" s="133" t="s">
        <v>233</v>
      </c>
      <c r="D135" s="133" t="s">
        <v>119</v>
      </c>
      <c r="E135" s="134" t="s">
        <v>234</v>
      </c>
      <c r="F135" s="289" t="s">
        <v>235</v>
      </c>
      <c r="G135" s="136" t="s">
        <v>231</v>
      </c>
      <c r="H135" s="137">
        <v>4</v>
      </c>
      <c r="I135" s="302">
        <v>0</v>
      </c>
      <c r="J135" s="138">
        <f t="shared" si="0"/>
        <v>0</v>
      </c>
      <c r="K135" s="135"/>
      <c r="L135" s="34"/>
      <c r="M135" s="139" t="s">
        <v>19</v>
      </c>
      <c r="N135" s="140" t="s">
        <v>38</v>
      </c>
      <c r="O135" s="141">
        <v>0.17399999999999999</v>
      </c>
      <c r="P135" s="141">
        <f t="shared" si="1"/>
        <v>0.69599999999999995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21" t="s">
        <v>204</v>
      </c>
      <c r="AT135" s="21" t="s">
        <v>119</v>
      </c>
      <c r="AU135" s="21" t="s">
        <v>77</v>
      </c>
      <c r="AY135" s="21" t="s">
        <v>117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21" t="s">
        <v>75</v>
      </c>
      <c r="BK135" s="143">
        <f t="shared" si="9"/>
        <v>0</v>
      </c>
      <c r="BL135" s="21" t="s">
        <v>204</v>
      </c>
      <c r="BM135" s="21" t="s">
        <v>236</v>
      </c>
    </row>
    <row r="136" spans="2:65" s="1" customFormat="1" ht="25.5" customHeight="1" x14ac:dyDescent="0.35">
      <c r="B136" s="34"/>
      <c r="C136" s="133" t="s">
        <v>237</v>
      </c>
      <c r="D136" s="133" t="s">
        <v>119</v>
      </c>
      <c r="E136" s="134" t="s">
        <v>238</v>
      </c>
      <c r="F136" s="289" t="s">
        <v>239</v>
      </c>
      <c r="G136" s="136" t="s">
        <v>231</v>
      </c>
      <c r="H136" s="137">
        <v>4</v>
      </c>
      <c r="I136" s="302">
        <v>0</v>
      </c>
      <c r="J136" s="138">
        <f t="shared" si="0"/>
        <v>0</v>
      </c>
      <c r="K136" s="135"/>
      <c r="L136" s="34"/>
      <c r="M136" s="139" t="s">
        <v>19</v>
      </c>
      <c r="N136" s="140" t="s">
        <v>38</v>
      </c>
      <c r="O136" s="141">
        <v>0.25900000000000001</v>
      </c>
      <c r="P136" s="141">
        <f t="shared" si="1"/>
        <v>1.036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21" t="s">
        <v>204</v>
      </c>
      <c r="AT136" s="21" t="s">
        <v>119</v>
      </c>
      <c r="AU136" s="21" t="s">
        <v>77</v>
      </c>
      <c r="AY136" s="21" t="s">
        <v>117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21" t="s">
        <v>75</v>
      </c>
      <c r="BK136" s="143">
        <f t="shared" si="9"/>
        <v>0</v>
      </c>
      <c r="BL136" s="21" t="s">
        <v>204</v>
      </c>
      <c r="BM136" s="21" t="s">
        <v>240</v>
      </c>
    </row>
    <row r="137" spans="2:65" s="1" customFormat="1" x14ac:dyDescent="0.35">
      <c r="B137" s="34"/>
      <c r="D137" s="145"/>
      <c r="F137" s="314"/>
      <c r="I137" s="307"/>
      <c r="L137" s="34"/>
      <c r="M137" s="164"/>
      <c r="T137" s="59"/>
      <c r="AT137" s="21"/>
      <c r="AU137" s="21"/>
    </row>
    <row r="138" spans="2:65" s="1" customFormat="1" ht="25.5" customHeight="1" x14ac:dyDescent="0.35">
      <c r="B138" s="34"/>
      <c r="C138" s="133" t="s">
        <v>241</v>
      </c>
      <c r="D138" s="133" t="s">
        <v>119</v>
      </c>
      <c r="E138" s="134" t="s">
        <v>242</v>
      </c>
      <c r="F138" s="289" t="s">
        <v>243</v>
      </c>
      <c r="G138" s="136" t="s">
        <v>244</v>
      </c>
      <c r="H138" s="137">
        <v>609.33199999999999</v>
      </c>
      <c r="I138" s="308">
        <v>0</v>
      </c>
      <c r="J138" s="138">
        <f t="shared" ref="J138" si="10">ROUND(I138*H138,2)</f>
        <v>0</v>
      </c>
      <c r="K138" s="135"/>
      <c r="L138" s="34"/>
      <c r="M138" s="139" t="s">
        <v>19</v>
      </c>
      <c r="N138" s="140" t="s">
        <v>38</v>
      </c>
      <c r="O138" s="141">
        <v>0</v>
      </c>
      <c r="P138" s="141">
        <f t="shared" ref="P138" si="11">O138*H138</f>
        <v>0</v>
      </c>
      <c r="Q138" s="141">
        <v>0</v>
      </c>
      <c r="R138" s="141">
        <f t="shared" ref="R138" si="12">Q138*H138</f>
        <v>0</v>
      </c>
      <c r="S138" s="141">
        <v>0</v>
      </c>
      <c r="T138" s="142">
        <f t="shared" ref="T138" si="13">S138*H138</f>
        <v>0</v>
      </c>
      <c r="AR138" s="21" t="s">
        <v>204</v>
      </c>
      <c r="AT138" s="21" t="s">
        <v>119</v>
      </c>
      <c r="AU138" s="21" t="s">
        <v>77</v>
      </c>
      <c r="AY138" s="21" t="s">
        <v>117</v>
      </c>
      <c r="BE138" s="143">
        <f t="shared" ref="BE138" si="14">IF(N138="základní",J138,0)</f>
        <v>0</v>
      </c>
      <c r="BF138" s="143">
        <f t="shared" ref="BF138" si="15">IF(N138="snížená",J138,0)</f>
        <v>0</v>
      </c>
      <c r="BG138" s="143">
        <f t="shared" ref="BG138" si="16">IF(N138="zákl. přenesená",J138,0)</f>
        <v>0</v>
      </c>
      <c r="BH138" s="143">
        <f t="shared" ref="BH138" si="17">IF(N138="sníž. přenesená",J138,0)</f>
        <v>0</v>
      </c>
      <c r="BI138" s="143">
        <f t="shared" ref="BI138" si="18">IF(N138="nulová",J138,0)</f>
        <v>0</v>
      </c>
      <c r="BJ138" s="21" t="s">
        <v>75</v>
      </c>
      <c r="BK138" s="143">
        <f t="shared" ref="BK138" si="19">ROUND(I138*H138,2)</f>
        <v>0</v>
      </c>
      <c r="BL138" s="21" t="s">
        <v>204</v>
      </c>
      <c r="BM138" s="21" t="s">
        <v>245</v>
      </c>
    </row>
    <row r="139" spans="2:65" s="10" customFormat="1" ht="29.9" customHeight="1" x14ac:dyDescent="0.35">
      <c r="B139" s="122"/>
      <c r="D139" s="123" t="s">
        <v>66</v>
      </c>
      <c r="E139" s="131" t="s">
        <v>246</v>
      </c>
      <c r="F139" s="312" t="s">
        <v>247</v>
      </c>
      <c r="I139" s="306"/>
      <c r="J139" s="132">
        <f>BK139</f>
        <v>0</v>
      </c>
      <c r="L139" s="122"/>
      <c r="M139" s="126"/>
      <c r="P139" s="127">
        <f>SUM(P140:P153)</f>
        <v>83.876999999999995</v>
      </c>
      <c r="R139" s="127">
        <f>SUM(R140:R153)</f>
        <v>0.10399999999999998</v>
      </c>
      <c r="T139" s="128">
        <f>SUM(T140:T153)</f>
        <v>0</v>
      </c>
      <c r="AR139" s="123" t="s">
        <v>77</v>
      </c>
      <c r="AT139" s="129" t="s">
        <v>66</v>
      </c>
      <c r="AU139" s="129" t="s">
        <v>75</v>
      </c>
      <c r="AY139" s="123" t="s">
        <v>117</v>
      </c>
      <c r="BK139" s="130">
        <f>SUM(BK140:BK153)</f>
        <v>0</v>
      </c>
    </row>
    <row r="140" spans="2:65" s="1" customFormat="1" ht="25.5" customHeight="1" x14ac:dyDescent="0.35">
      <c r="B140" s="34"/>
      <c r="C140" s="133" t="s">
        <v>248</v>
      </c>
      <c r="D140" s="133" t="s">
        <v>119</v>
      </c>
      <c r="E140" s="134" t="s">
        <v>249</v>
      </c>
      <c r="F140" s="289" t="s">
        <v>250</v>
      </c>
      <c r="G140" s="136" t="s">
        <v>195</v>
      </c>
      <c r="H140" s="137">
        <v>48</v>
      </c>
      <c r="I140" s="302">
        <v>0</v>
      </c>
      <c r="J140" s="138">
        <f t="shared" ref="J140:J153" si="20">ROUND(I140*H140,2)</f>
        <v>0</v>
      </c>
      <c r="K140" s="135"/>
      <c r="L140" s="34"/>
      <c r="M140" s="139" t="s">
        <v>19</v>
      </c>
      <c r="N140" s="140" t="s">
        <v>38</v>
      </c>
      <c r="O140" s="141">
        <v>0.248</v>
      </c>
      <c r="P140" s="141">
        <f t="shared" ref="P140:P153" si="21">O140*H140</f>
        <v>11.904</v>
      </c>
      <c r="Q140" s="141">
        <v>4.6000000000000001E-4</v>
      </c>
      <c r="R140" s="141">
        <f t="shared" ref="R140:R153" si="22">Q140*H140</f>
        <v>2.2080000000000002E-2</v>
      </c>
      <c r="S140" s="141">
        <v>0</v>
      </c>
      <c r="T140" s="142">
        <f t="shared" ref="T140:T153" si="23">S140*H140</f>
        <v>0</v>
      </c>
      <c r="AR140" s="21" t="s">
        <v>204</v>
      </c>
      <c r="AT140" s="21" t="s">
        <v>119</v>
      </c>
      <c r="AU140" s="21" t="s">
        <v>77</v>
      </c>
      <c r="AY140" s="21" t="s">
        <v>117</v>
      </c>
      <c r="BE140" s="143">
        <f t="shared" ref="BE140:BE153" si="24">IF(N140="základní",J140,0)</f>
        <v>0</v>
      </c>
      <c r="BF140" s="143">
        <f t="shared" ref="BF140:BF153" si="25">IF(N140="snížená",J140,0)</f>
        <v>0</v>
      </c>
      <c r="BG140" s="143">
        <f t="shared" ref="BG140:BG153" si="26">IF(N140="zákl. přenesená",J140,0)</f>
        <v>0</v>
      </c>
      <c r="BH140" s="143">
        <f t="shared" ref="BH140:BH153" si="27">IF(N140="sníž. přenesená",J140,0)</f>
        <v>0</v>
      </c>
      <c r="BI140" s="143">
        <f t="shared" ref="BI140:BI153" si="28">IF(N140="nulová",J140,0)</f>
        <v>0</v>
      </c>
      <c r="BJ140" s="21" t="s">
        <v>75</v>
      </c>
      <c r="BK140" s="143">
        <f t="shared" ref="BK140:BK153" si="29">ROUND(I140*H140,2)</f>
        <v>0</v>
      </c>
      <c r="BL140" s="21" t="s">
        <v>204</v>
      </c>
      <c r="BM140" s="21" t="s">
        <v>251</v>
      </c>
    </row>
    <row r="141" spans="2:65" s="1" customFormat="1" ht="25.5" customHeight="1" x14ac:dyDescent="0.35">
      <c r="B141" s="34"/>
      <c r="C141" s="133" t="s">
        <v>252</v>
      </c>
      <c r="D141" s="133" t="s">
        <v>119</v>
      </c>
      <c r="E141" s="134" t="s">
        <v>253</v>
      </c>
      <c r="F141" s="289" t="s">
        <v>254</v>
      </c>
      <c r="G141" s="136" t="s">
        <v>195</v>
      </c>
      <c r="H141" s="137">
        <v>18</v>
      </c>
      <c r="I141" s="302">
        <v>0</v>
      </c>
      <c r="J141" s="138">
        <f t="shared" si="20"/>
        <v>0</v>
      </c>
      <c r="K141" s="135"/>
      <c r="L141" s="34"/>
      <c r="M141" s="139" t="s">
        <v>19</v>
      </c>
      <c r="N141" s="140" t="s">
        <v>38</v>
      </c>
      <c r="O141" s="141">
        <v>0.52900000000000003</v>
      </c>
      <c r="P141" s="141">
        <f t="shared" si="21"/>
        <v>9.5220000000000002</v>
      </c>
      <c r="Q141" s="141">
        <v>6.6E-4</v>
      </c>
      <c r="R141" s="141">
        <f t="shared" si="22"/>
        <v>1.188E-2</v>
      </c>
      <c r="S141" s="141">
        <v>0</v>
      </c>
      <c r="T141" s="142">
        <f t="shared" si="23"/>
        <v>0</v>
      </c>
      <c r="AR141" s="21" t="s">
        <v>204</v>
      </c>
      <c r="AT141" s="21" t="s">
        <v>119</v>
      </c>
      <c r="AU141" s="21" t="s">
        <v>77</v>
      </c>
      <c r="AY141" s="21" t="s">
        <v>117</v>
      </c>
      <c r="BE141" s="143">
        <f t="shared" si="24"/>
        <v>0</v>
      </c>
      <c r="BF141" s="143">
        <f t="shared" si="25"/>
        <v>0</v>
      </c>
      <c r="BG141" s="143">
        <f t="shared" si="26"/>
        <v>0</v>
      </c>
      <c r="BH141" s="143">
        <f t="shared" si="27"/>
        <v>0</v>
      </c>
      <c r="BI141" s="143">
        <f t="shared" si="28"/>
        <v>0</v>
      </c>
      <c r="BJ141" s="21" t="s">
        <v>75</v>
      </c>
      <c r="BK141" s="143">
        <f t="shared" si="29"/>
        <v>0</v>
      </c>
      <c r="BL141" s="21" t="s">
        <v>204</v>
      </c>
      <c r="BM141" s="21" t="s">
        <v>255</v>
      </c>
    </row>
    <row r="142" spans="2:65" s="1" customFormat="1" ht="25.5" customHeight="1" x14ac:dyDescent="0.35">
      <c r="B142" s="34"/>
      <c r="C142" s="133" t="s">
        <v>256</v>
      </c>
      <c r="D142" s="133" t="s">
        <v>119</v>
      </c>
      <c r="E142" s="134" t="s">
        <v>257</v>
      </c>
      <c r="F142" s="289" t="s">
        <v>258</v>
      </c>
      <c r="G142" s="136" t="s">
        <v>195</v>
      </c>
      <c r="H142" s="137">
        <v>48</v>
      </c>
      <c r="I142" s="302">
        <v>0</v>
      </c>
      <c r="J142" s="138">
        <f t="shared" si="20"/>
        <v>0</v>
      </c>
      <c r="K142" s="135"/>
      <c r="L142" s="34"/>
      <c r="M142" s="139" t="s">
        <v>19</v>
      </c>
      <c r="N142" s="140" t="s">
        <v>38</v>
      </c>
      <c r="O142" s="141">
        <v>0.61599999999999999</v>
      </c>
      <c r="P142" s="141">
        <f t="shared" si="21"/>
        <v>29.567999999999998</v>
      </c>
      <c r="Q142" s="141">
        <v>9.1E-4</v>
      </c>
      <c r="R142" s="141">
        <f t="shared" si="22"/>
        <v>4.3679999999999997E-2</v>
      </c>
      <c r="S142" s="141">
        <v>0</v>
      </c>
      <c r="T142" s="142">
        <f t="shared" si="23"/>
        <v>0</v>
      </c>
      <c r="AR142" s="21" t="s">
        <v>204</v>
      </c>
      <c r="AT142" s="21" t="s">
        <v>119</v>
      </c>
      <c r="AU142" s="21" t="s">
        <v>77</v>
      </c>
      <c r="AY142" s="21" t="s">
        <v>117</v>
      </c>
      <c r="BE142" s="143">
        <f t="shared" si="24"/>
        <v>0</v>
      </c>
      <c r="BF142" s="143">
        <f t="shared" si="25"/>
        <v>0</v>
      </c>
      <c r="BG142" s="143">
        <f t="shared" si="26"/>
        <v>0</v>
      </c>
      <c r="BH142" s="143">
        <f t="shared" si="27"/>
        <v>0</v>
      </c>
      <c r="BI142" s="143">
        <f t="shared" si="28"/>
        <v>0</v>
      </c>
      <c r="BJ142" s="21" t="s">
        <v>75</v>
      </c>
      <c r="BK142" s="143">
        <f t="shared" si="29"/>
        <v>0</v>
      </c>
      <c r="BL142" s="21" t="s">
        <v>204</v>
      </c>
      <c r="BM142" s="21" t="s">
        <v>259</v>
      </c>
    </row>
    <row r="143" spans="2:65" s="1" customFormat="1" ht="25.5" customHeight="1" x14ac:dyDescent="0.35">
      <c r="B143" s="34"/>
      <c r="C143" s="133" t="s">
        <v>260</v>
      </c>
      <c r="D143" s="133" t="s">
        <v>119</v>
      </c>
      <c r="E143" s="134" t="s">
        <v>261</v>
      </c>
      <c r="F143" s="289" t="s">
        <v>262</v>
      </c>
      <c r="G143" s="136" t="s">
        <v>231</v>
      </c>
      <c r="H143" s="137">
        <v>8</v>
      </c>
      <c r="I143" s="302">
        <v>0</v>
      </c>
      <c r="J143" s="138">
        <f t="shared" si="20"/>
        <v>0</v>
      </c>
      <c r="K143" s="135"/>
      <c r="L143" s="34"/>
      <c r="M143" s="139" t="s">
        <v>19</v>
      </c>
      <c r="N143" s="140" t="s">
        <v>38</v>
      </c>
      <c r="O143" s="141">
        <v>0.38400000000000001</v>
      </c>
      <c r="P143" s="141">
        <f t="shared" si="21"/>
        <v>3.0720000000000001</v>
      </c>
      <c r="Q143" s="141">
        <v>6.9999999999999999E-4</v>
      </c>
      <c r="R143" s="141">
        <f t="shared" si="22"/>
        <v>5.5999999999999999E-3</v>
      </c>
      <c r="S143" s="141">
        <v>0</v>
      </c>
      <c r="T143" s="142">
        <f t="shared" si="23"/>
        <v>0</v>
      </c>
      <c r="AR143" s="21" t="s">
        <v>204</v>
      </c>
      <c r="AT143" s="21" t="s">
        <v>119</v>
      </c>
      <c r="AU143" s="21" t="s">
        <v>77</v>
      </c>
      <c r="AY143" s="21" t="s">
        <v>117</v>
      </c>
      <c r="BE143" s="143">
        <f t="shared" si="24"/>
        <v>0</v>
      </c>
      <c r="BF143" s="143">
        <f t="shared" si="25"/>
        <v>0</v>
      </c>
      <c r="BG143" s="143">
        <f t="shared" si="26"/>
        <v>0</v>
      </c>
      <c r="BH143" s="143">
        <f t="shared" si="27"/>
        <v>0</v>
      </c>
      <c r="BI143" s="143">
        <f t="shared" si="28"/>
        <v>0</v>
      </c>
      <c r="BJ143" s="21" t="s">
        <v>75</v>
      </c>
      <c r="BK143" s="143">
        <f t="shared" si="29"/>
        <v>0</v>
      </c>
      <c r="BL143" s="21" t="s">
        <v>204</v>
      </c>
      <c r="BM143" s="21" t="s">
        <v>263</v>
      </c>
    </row>
    <row r="144" spans="2:65" s="1" customFormat="1" ht="25.5" customHeight="1" x14ac:dyDescent="0.35">
      <c r="B144" s="34"/>
      <c r="C144" s="133" t="s">
        <v>264</v>
      </c>
      <c r="D144" s="133" t="s">
        <v>119</v>
      </c>
      <c r="E144" s="134" t="s">
        <v>265</v>
      </c>
      <c r="F144" s="289" t="s">
        <v>266</v>
      </c>
      <c r="G144" s="136" t="s">
        <v>231</v>
      </c>
      <c r="H144" s="137">
        <v>8</v>
      </c>
      <c r="I144" s="302">
        <v>0</v>
      </c>
      <c r="J144" s="138">
        <f t="shared" si="20"/>
        <v>0</v>
      </c>
      <c r="K144" s="135"/>
      <c r="L144" s="34"/>
      <c r="M144" s="139" t="s">
        <v>19</v>
      </c>
      <c r="N144" s="140" t="s">
        <v>38</v>
      </c>
      <c r="O144" s="141">
        <v>0.42499999999999999</v>
      </c>
      <c r="P144" s="141">
        <f t="shared" si="21"/>
        <v>3.4</v>
      </c>
      <c r="Q144" s="141">
        <v>9.1E-4</v>
      </c>
      <c r="R144" s="141">
        <f t="shared" si="22"/>
        <v>7.28E-3</v>
      </c>
      <c r="S144" s="141">
        <v>0</v>
      </c>
      <c r="T144" s="142">
        <f t="shared" si="23"/>
        <v>0</v>
      </c>
      <c r="AR144" s="21" t="s">
        <v>204</v>
      </c>
      <c r="AT144" s="21" t="s">
        <v>119</v>
      </c>
      <c r="AU144" s="21" t="s">
        <v>77</v>
      </c>
      <c r="AY144" s="21" t="s">
        <v>117</v>
      </c>
      <c r="BE144" s="143">
        <f t="shared" si="24"/>
        <v>0</v>
      </c>
      <c r="BF144" s="143">
        <f t="shared" si="25"/>
        <v>0</v>
      </c>
      <c r="BG144" s="143">
        <f t="shared" si="26"/>
        <v>0</v>
      </c>
      <c r="BH144" s="143">
        <f t="shared" si="27"/>
        <v>0</v>
      </c>
      <c r="BI144" s="143">
        <f t="shared" si="28"/>
        <v>0</v>
      </c>
      <c r="BJ144" s="21" t="s">
        <v>75</v>
      </c>
      <c r="BK144" s="143">
        <f t="shared" si="29"/>
        <v>0</v>
      </c>
      <c r="BL144" s="21" t="s">
        <v>204</v>
      </c>
      <c r="BM144" s="21" t="s">
        <v>267</v>
      </c>
    </row>
    <row r="145" spans="2:65" s="1" customFormat="1" ht="38.25" customHeight="1" x14ac:dyDescent="0.35">
      <c r="B145" s="34"/>
      <c r="C145" s="133" t="s">
        <v>268</v>
      </c>
      <c r="D145" s="133" t="s">
        <v>119</v>
      </c>
      <c r="E145" s="134" t="s">
        <v>269</v>
      </c>
      <c r="F145" s="289" t="s">
        <v>270</v>
      </c>
      <c r="G145" s="136" t="s">
        <v>195</v>
      </c>
      <c r="H145" s="137">
        <v>18</v>
      </c>
      <c r="I145" s="302">
        <v>0</v>
      </c>
      <c r="J145" s="138">
        <f t="shared" si="20"/>
        <v>0</v>
      </c>
      <c r="K145" s="135"/>
      <c r="L145" s="34"/>
      <c r="M145" s="139" t="s">
        <v>19</v>
      </c>
      <c r="N145" s="140" t="s">
        <v>38</v>
      </c>
      <c r="O145" s="141">
        <v>0.106</v>
      </c>
      <c r="P145" s="141">
        <f t="shared" si="21"/>
        <v>1.9079999999999999</v>
      </c>
      <c r="Q145" s="141">
        <v>6.9999999999999994E-5</v>
      </c>
      <c r="R145" s="141">
        <f t="shared" si="22"/>
        <v>1.2599999999999998E-3</v>
      </c>
      <c r="S145" s="141">
        <v>0</v>
      </c>
      <c r="T145" s="142">
        <f t="shared" si="23"/>
        <v>0</v>
      </c>
      <c r="AR145" s="21" t="s">
        <v>204</v>
      </c>
      <c r="AT145" s="21" t="s">
        <v>119</v>
      </c>
      <c r="AU145" s="21" t="s">
        <v>77</v>
      </c>
      <c r="AY145" s="21" t="s">
        <v>117</v>
      </c>
      <c r="BE145" s="143">
        <f t="shared" si="24"/>
        <v>0</v>
      </c>
      <c r="BF145" s="143">
        <f t="shared" si="25"/>
        <v>0</v>
      </c>
      <c r="BG145" s="143">
        <f t="shared" si="26"/>
        <v>0</v>
      </c>
      <c r="BH145" s="143">
        <f t="shared" si="27"/>
        <v>0</v>
      </c>
      <c r="BI145" s="143">
        <f t="shared" si="28"/>
        <v>0</v>
      </c>
      <c r="BJ145" s="21" t="s">
        <v>75</v>
      </c>
      <c r="BK145" s="143">
        <f t="shared" si="29"/>
        <v>0</v>
      </c>
      <c r="BL145" s="21" t="s">
        <v>204</v>
      </c>
      <c r="BM145" s="21" t="s">
        <v>271</v>
      </c>
    </row>
    <row r="146" spans="2:65" s="1" customFormat="1" ht="38.25" customHeight="1" x14ac:dyDescent="0.35">
      <c r="B146" s="34"/>
      <c r="C146" s="133" t="s">
        <v>272</v>
      </c>
      <c r="D146" s="133" t="s">
        <v>119</v>
      </c>
      <c r="E146" s="134" t="s">
        <v>273</v>
      </c>
      <c r="F146" s="289" t="s">
        <v>274</v>
      </c>
      <c r="G146" s="136" t="s">
        <v>195</v>
      </c>
      <c r="H146" s="137">
        <v>96</v>
      </c>
      <c r="I146" s="302">
        <v>0</v>
      </c>
      <c r="J146" s="138">
        <f t="shared" si="20"/>
        <v>0</v>
      </c>
      <c r="K146" s="135"/>
      <c r="L146" s="34"/>
      <c r="M146" s="139" t="s">
        <v>19</v>
      </c>
      <c r="N146" s="140" t="s">
        <v>38</v>
      </c>
      <c r="O146" s="141">
        <v>0.106</v>
      </c>
      <c r="P146" s="141">
        <f t="shared" si="21"/>
        <v>10.176</v>
      </c>
      <c r="Q146" s="141">
        <v>9.0000000000000006E-5</v>
      </c>
      <c r="R146" s="141">
        <f t="shared" si="22"/>
        <v>8.6400000000000001E-3</v>
      </c>
      <c r="S146" s="141">
        <v>0</v>
      </c>
      <c r="T146" s="142">
        <f t="shared" si="23"/>
        <v>0</v>
      </c>
      <c r="AR146" s="21" t="s">
        <v>204</v>
      </c>
      <c r="AT146" s="21" t="s">
        <v>119</v>
      </c>
      <c r="AU146" s="21" t="s">
        <v>77</v>
      </c>
      <c r="AY146" s="21" t="s">
        <v>117</v>
      </c>
      <c r="BE146" s="143">
        <f t="shared" si="24"/>
        <v>0</v>
      </c>
      <c r="BF146" s="143">
        <f t="shared" si="25"/>
        <v>0</v>
      </c>
      <c r="BG146" s="143">
        <f t="shared" si="26"/>
        <v>0</v>
      </c>
      <c r="BH146" s="143">
        <f t="shared" si="27"/>
        <v>0</v>
      </c>
      <c r="BI146" s="143">
        <f t="shared" si="28"/>
        <v>0</v>
      </c>
      <c r="BJ146" s="21" t="s">
        <v>75</v>
      </c>
      <c r="BK146" s="143">
        <f t="shared" si="29"/>
        <v>0</v>
      </c>
      <c r="BL146" s="21" t="s">
        <v>204</v>
      </c>
      <c r="BM146" s="21" t="s">
        <v>275</v>
      </c>
    </row>
    <row r="147" spans="2:65" s="1" customFormat="1" ht="16.5" customHeight="1" x14ac:dyDescent="0.35">
      <c r="B147" s="34"/>
      <c r="C147" s="133" t="s">
        <v>276</v>
      </c>
      <c r="D147" s="133" t="s">
        <v>119</v>
      </c>
      <c r="E147" s="134" t="s">
        <v>277</v>
      </c>
      <c r="F147" s="289" t="s">
        <v>278</v>
      </c>
      <c r="G147" s="136" t="s">
        <v>231</v>
      </c>
      <c r="H147" s="137">
        <v>20</v>
      </c>
      <c r="I147" s="302">
        <v>0</v>
      </c>
      <c r="J147" s="138">
        <f t="shared" si="20"/>
        <v>0</v>
      </c>
      <c r="K147" s="135"/>
      <c r="L147" s="34"/>
      <c r="M147" s="139" t="s">
        <v>19</v>
      </c>
      <c r="N147" s="140" t="s">
        <v>38</v>
      </c>
      <c r="O147" s="141">
        <v>0.42499999999999999</v>
      </c>
      <c r="P147" s="141">
        <f t="shared" si="21"/>
        <v>8.5</v>
      </c>
      <c r="Q147" s="141">
        <v>0</v>
      </c>
      <c r="R147" s="141">
        <f t="shared" si="22"/>
        <v>0</v>
      </c>
      <c r="S147" s="141">
        <v>0</v>
      </c>
      <c r="T147" s="142">
        <f t="shared" si="23"/>
        <v>0</v>
      </c>
      <c r="AR147" s="21" t="s">
        <v>204</v>
      </c>
      <c r="AT147" s="21" t="s">
        <v>119</v>
      </c>
      <c r="AU147" s="21" t="s">
        <v>77</v>
      </c>
      <c r="AY147" s="21" t="s">
        <v>117</v>
      </c>
      <c r="BE147" s="143">
        <f t="shared" si="24"/>
        <v>0</v>
      </c>
      <c r="BF147" s="143">
        <f t="shared" si="25"/>
        <v>0</v>
      </c>
      <c r="BG147" s="143">
        <f t="shared" si="26"/>
        <v>0</v>
      </c>
      <c r="BH147" s="143">
        <f t="shared" si="27"/>
        <v>0</v>
      </c>
      <c r="BI147" s="143">
        <f t="shared" si="28"/>
        <v>0</v>
      </c>
      <c r="BJ147" s="21" t="s">
        <v>75</v>
      </c>
      <c r="BK147" s="143">
        <f t="shared" si="29"/>
        <v>0</v>
      </c>
      <c r="BL147" s="21" t="s">
        <v>204</v>
      </c>
      <c r="BM147" s="21" t="s">
        <v>279</v>
      </c>
    </row>
    <row r="148" spans="2:65" s="1" customFormat="1" ht="25.5" customHeight="1" x14ac:dyDescent="0.35">
      <c r="B148" s="34"/>
      <c r="C148" s="133" t="s">
        <v>280</v>
      </c>
      <c r="D148" s="133" t="s">
        <v>119</v>
      </c>
      <c r="E148" s="134" t="s">
        <v>281</v>
      </c>
      <c r="F148" s="289" t="s">
        <v>282</v>
      </c>
      <c r="G148" s="136" t="s">
        <v>283</v>
      </c>
      <c r="H148" s="137">
        <v>7</v>
      </c>
      <c r="I148" s="302">
        <v>0</v>
      </c>
      <c r="J148" s="138">
        <f t="shared" si="20"/>
        <v>0</v>
      </c>
      <c r="K148" s="135"/>
      <c r="L148" s="34"/>
      <c r="M148" s="139" t="s">
        <v>19</v>
      </c>
      <c r="N148" s="140" t="s">
        <v>38</v>
      </c>
      <c r="O148" s="141">
        <v>0.67200000000000004</v>
      </c>
      <c r="P148" s="141">
        <f t="shared" si="21"/>
        <v>4.7040000000000006</v>
      </c>
      <c r="Q148" s="141">
        <v>2.1000000000000001E-4</v>
      </c>
      <c r="R148" s="141">
        <f t="shared" si="22"/>
        <v>1.47E-3</v>
      </c>
      <c r="S148" s="141">
        <v>0</v>
      </c>
      <c r="T148" s="142">
        <f t="shared" si="23"/>
        <v>0</v>
      </c>
      <c r="AR148" s="21" t="s">
        <v>204</v>
      </c>
      <c r="AT148" s="21" t="s">
        <v>119</v>
      </c>
      <c r="AU148" s="21" t="s">
        <v>77</v>
      </c>
      <c r="AY148" s="21" t="s">
        <v>117</v>
      </c>
      <c r="BE148" s="143">
        <f t="shared" si="24"/>
        <v>0</v>
      </c>
      <c r="BF148" s="143">
        <f t="shared" si="25"/>
        <v>0</v>
      </c>
      <c r="BG148" s="143">
        <f t="shared" si="26"/>
        <v>0</v>
      </c>
      <c r="BH148" s="143">
        <f t="shared" si="27"/>
        <v>0</v>
      </c>
      <c r="BI148" s="143">
        <f t="shared" si="28"/>
        <v>0</v>
      </c>
      <c r="BJ148" s="21" t="s">
        <v>75</v>
      </c>
      <c r="BK148" s="143">
        <f t="shared" si="29"/>
        <v>0</v>
      </c>
      <c r="BL148" s="21" t="s">
        <v>204</v>
      </c>
      <c r="BM148" s="21" t="s">
        <v>284</v>
      </c>
    </row>
    <row r="149" spans="2:65" s="1" customFormat="1" ht="16.5" customHeight="1" x14ac:dyDescent="0.35">
      <c r="B149" s="34"/>
      <c r="C149" s="133" t="s">
        <v>285</v>
      </c>
      <c r="D149" s="133" t="s">
        <v>119</v>
      </c>
      <c r="E149" s="134" t="s">
        <v>286</v>
      </c>
      <c r="F149" s="289" t="s">
        <v>287</v>
      </c>
      <c r="G149" s="136" t="s">
        <v>231</v>
      </c>
      <c r="H149" s="137">
        <v>1</v>
      </c>
      <c r="I149" s="302">
        <v>0</v>
      </c>
      <c r="J149" s="138">
        <f t="shared" si="20"/>
        <v>0</v>
      </c>
      <c r="K149" s="135"/>
      <c r="L149" s="34"/>
      <c r="M149" s="139" t="s">
        <v>19</v>
      </c>
      <c r="N149" s="140" t="s">
        <v>38</v>
      </c>
      <c r="O149" s="141">
        <v>8.3000000000000004E-2</v>
      </c>
      <c r="P149" s="141">
        <f t="shared" si="21"/>
        <v>8.3000000000000004E-2</v>
      </c>
      <c r="Q149" s="141">
        <v>2.2000000000000001E-4</v>
      </c>
      <c r="R149" s="141">
        <f t="shared" si="22"/>
        <v>2.2000000000000001E-4</v>
      </c>
      <c r="S149" s="141">
        <v>0</v>
      </c>
      <c r="T149" s="142">
        <f t="shared" si="23"/>
        <v>0</v>
      </c>
      <c r="AR149" s="21" t="s">
        <v>204</v>
      </c>
      <c r="AT149" s="21" t="s">
        <v>119</v>
      </c>
      <c r="AU149" s="21" t="s">
        <v>77</v>
      </c>
      <c r="AY149" s="21" t="s">
        <v>117</v>
      </c>
      <c r="BE149" s="143">
        <f t="shared" si="24"/>
        <v>0</v>
      </c>
      <c r="BF149" s="143">
        <f t="shared" si="25"/>
        <v>0</v>
      </c>
      <c r="BG149" s="143">
        <f t="shared" si="26"/>
        <v>0</v>
      </c>
      <c r="BH149" s="143">
        <f t="shared" si="27"/>
        <v>0</v>
      </c>
      <c r="BI149" s="143">
        <f t="shared" si="28"/>
        <v>0</v>
      </c>
      <c r="BJ149" s="21" t="s">
        <v>75</v>
      </c>
      <c r="BK149" s="143">
        <f t="shared" si="29"/>
        <v>0</v>
      </c>
      <c r="BL149" s="21" t="s">
        <v>204</v>
      </c>
      <c r="BM149" s="21" t="s">
        <v>288</v>
      </c>
    </row>
    <row r="150" spans="2:65" s="1" customFormat="1" ht="25.5" customHeight="1" x14ac:dyDescent="0.35">
      <c r="B150" s="34"/>
      <c r="C150" s="133" t="s">
        <v>289</v>
      </c>
      <c r="D150" s="133" t="s">
        <v>119</v>
      </c>
      <c r="E150" s="134" t="s">
        <v>290</v>
      </c>
      <c r="F150" s="289" t="s">
        <v>291</v>
      </c>
      <c r="G150" s="136" t="s">
        <v>231</v>
      </c>
      <c r="H150" s="137">
        <v>1</v>
      </c>
      <c r="I150" s="302">
        <v>0</v>
      </c>
      <c r="J150" s="138">
        <f t="shared" si="20"/>
        <v>0</v>
      </c>
      <c r="K150" s="135"/>
      <c r="L150" s="34"/>
      <c r="M150" s="139" t="s">
        <v>19</v>
      </c>
      <c r="N150" s="140" t="s">
        <v>38</v>
      </c>
      <c r="O150" s="141">
        <v>0.2</v>
      </c>
      <c r="P150" s="141">
        <f t="shared" si="21"/>
        <v>0.2</v>
      </c>
      <c r="Q150" s="141">
        <v>2.1000000000000001E-4</v>
      </c>
      <c r="R150" s="141">
        <f t="shared" si="22"/>
        <v>2.1000000000000001E-4</v>
      </c>
      <c r="S150" s="141">
        <v>0</v>
      </c>
      <c r="T150" s="142">
        <f t="shared" si="23"/>
        <v>0</v>
      </c>
      <c r="AR150" s="21" t="s">
        <v>204</v>
      </c>
      <c r="AT150" s="21" t="s">
        <v>119</v>
      </c>
      <c r="AU150" s="21" t="s">
        <v>77</v>
      </c>
      <c r="AY150" s="21" t="s">
        <v>117</v>
      </c>
      <c r="BE150" s="143">
        <f t="shared" si="24"/>
        <v>0</v>
      </c>
      <c r="BF150" s="143">
        <f t="shared" si="25"/>
        <v>0</v>
      </c>
      <c r="BG150" s="143">
        <f t="shared" si="26"/>
        <v>0</v>
      </c>
      <c r="BH150" s="143">
        <f t="shared" si="27"/>
        <v>0</v>
      </c>
      <c r="BI150" s="143">
        <f t="shared" si="28"/>
        <v>0</v>
      </c>
      <c r="BJ150" s="21" t="s">
        <v>75</v>
      </c>
      <c r="BK150" s="143">
        <f t="shared" si="29"/>
        <v>0</v>
      </c>
      <c r="BL150" s="21" t="s">
        <v>204</v>
      </c>
      <c r="BM150" s="21" t="s">
        <v>292</v>
      </c>
    </row>
    <row r="151" spans="2:65" s="1" customFormat="1" ht="25.5" customHeight="1" x14ac:dyDescent="0.35">
      <c r="B151" s="34"/>
      <c r="C151" s="133" t="s">
        <v>293</v>
      </c>
      <c r="D151" s="133" t="s">
        <v>119</v>
      </c>
      <c r="E151" s="134" t="s">
        <v>294</v>
      </c>
      <c r="F151" s="289" t="s">
        <v>295</v>
      </c>
      <c r="G151" s="136" t="s">
        <v>231</v>
      </c>
      <c r="H151" s="137">
        <v>2</v>
      </c>
      <c r="I151" s="302">
        <v>0</v>
      </c>
      <c r="J151" s="138">
        <f t="shared" si="20"/>
        <v>0</v>
      </c>
      <c r="K151" s="135"/>
      <c r="L151" s="34"/>
      <c r="M151" s="139" t="s">
        <v>19</v>
      </c>
      <c r="N151" s="140" t="s">
        <v>38</v>
      </c>
      <c r="O151" s="141">
        <v>0.2</v>
      </c>
      <c r="P151" s="141">
        <f t="shared" si="21"/>
        <v>0.4</v>
      </c>
      <c r="Q151" s="141">
        <v>3.4000000000000002E-4</v>
      </c>
      <c r="R151" s="141">
        <f t="shared" si="22"/>
        <v>6.8000000000000005E-4</v>
      </c>
      <c r="S151" s="141">
        <v>0</v>
      </c>
      <c r="T151" s="142">
        <f t="shared" si="23"/>
        <v>0</v>
      </c>
      <c r="AR151" s="21" t="s">
        <v>204</v>
      </c>
      <c r="AT151" s="21" t="s">
        <v>119</v>
      </c>
      <c r="AU151" s="21" t="s">
        <v>77</v>
      </c>
      <c r="AY151" s="21" t="s">
        <v>117</v>
      </c>
      <c r="BE151" s="143">
        <f t="shared" si="24"/>
        <v>0</v>
      </c>
      <c r="BF151" s="143">
        <f t="shared" si="25"/>
        <v>0</v>
      </c>
      <c r="BG151" s="143">
        <f t="shared" si="26"/>
        <v>0</v>
      </c>
      <c r="BH151" s="143">
        <f t="shared" si="27"/>
        <v>0</v>
      </c>
      <c r="BI151" s="143">
        <f t="shared" si="28"/>
        <v>0</v>
      </c>
      <c r="BJ151" s="21" t="s">
        <v>75</v>
      </c>
      <c r="BK151" s="143">
        <f t="shared" si="29"/>
        <v>0</v>
      </c>
      <c r="BL151" s="21" t="s">
        <v>204</v>
      </c>
      <c r="BM151" s="21" t="s">
        <v>296</v>
      </c>
    </row>
    <row r="152" spans="2:65" s="1" customFormat="1" ht="25.5" customHeight="1" x14ac:dyDescent="0.35">
      <c r="B152" s="34"/>
      <c r="C152" s="133" t="s">
        <v>297</v>
      </c>
      <c r="D152" s="133" t="s">
        <v>119</v>
      </c>
      <c r="E152" s="134" t="s">
        <v>298</v>
      </c>
      <c r="F152" s="289" t="s">
        <v>299</v>
      </c>
      <c r="G152" s="136" t="s">
        <v>231</v>
      </c>
      <c r="H152" s="137">
        <v>2</v>
      </c>
      <c r="I152" s="302">
        <v>0</v>
      </c>
      <c r="J152" s="138">
        <f t="shared" si="20"/>
        <v>0</v>
      </c>
      <c r="K152" s="135"/>
      <c r="L152" s="34"/>
      <c r="M152" s="139" t="s">
        <v>19</v>
      </c>
      <c r="N152" s="140" t="s">
        <v>38</v>
      </c>
      <c r="O152" s="141">
        <v>0.22</v>
      </c>
      <c r="P152" s="141">
        <f t="shared" si="21"/>
        <v>0.44</v>
      </c>
      <c r="Q152" s="141">
        <v>5.0000000000000001E-4</v>
      </c>
      <c r="R152" s="141">
        <f t="shared" si="22"/>
        <v>1E-3</v>
      </c>
      <c r="S152" s="141">
        <v>0</v>
      </c>
      <c r="T152" s="142">
        <f t="shared" si="23"/>
        <v>0</v>
      </c>
      <c r="AR152" s="21" t="s">
        <v>204</v>
      </c>
      <c r="AT152" s="21" t="s">
        <v>119</v>
      </c>
      <c r="AU152" s="21" t="s">
        <v>77</v>
      </c>
      <c r="AY152" s="21" t="s">
        <v>117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21" t="s">
        <v>75</v>
      </c>
      <c r="BK152" s="143">
        <f t="shared" si="29"/>
        <v>0</v>
      </c>
      <c r="BL152" s="21" t="s">
        <v>204</v>
      </c>
      <c r="BM152" s="21" t="s">
        <v>300</v>
      </c>
    </row>
    <row r="153" spans="2:65" s="1" customFormat="1" ht="25.5" customHeight="1" x14ac:dyDescent="0.35">
      <c r="B153" s="34"/>
      <c r="C153" s="133" t="s">
        <v>301</v>
      </c>
      <c r="D153" s="133" t="s">
        <v>119</v>
      </c>
      <c r="E153" s="134" t="s">
        <v>302</v>
      </c>
      <c r="F153" s="289" t="s">
        <v>303</v>
      </c>
      <c r="G153" s="136" t="s">
        <v>244</v>
      </c>
      <c r="H153" s="137">
        <v>692.38400000000001</v>
      </c>
      <c r="I153" s="302">
        <v>0</v>
      </c>
      <c r="J153" s="138">
        <f t="shared" si="20"/>
        <v>0</v>
      </c>
      <c r="K153" s="135"/>
      <c r="L153" s="34"/>
      <c r="M153" s="139" t="s">
        <v>19</v>
      </c>
      <c r="N153" s="140" t="s">
        <v>38</v>
      </c>
      <c r="O153" s="141">
        <v>0</v>
      </c>
      <c r="P153" s="141">
        <f t="shared" si="21"/>
        <v>0</v>
      </c>
      <c r="Q153" s="141">
        <v>0</v>
      </c>
      <c r="R153" s="141">
        <f t="shared" si="22"/>
        <v>0</v>
      </c>
      <c r="S153" s="141">
        <v>0</v>
      </c>
      <c r="T153" s="142">
        <f t="shared" si="23"/>
        <v>0</v>
      </c>
      <c r="AR153" s="21" t="s">
        <v>204</v>
      </c>
      <c r="AT153" s="21" t="s">
        <v>119</v>
      </c>
      <c r="AU153" s="21" t="s">
        <v>77</v>
      </c>
      <c r="AY153" s="21" t="s">
        <v>117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21" t="s">
        <v>75</v>
      </c>
      <c r="BK153" s="143">
        <f t="shared" si="29"/>
        <v>0</v>
      </c>
      <c r="BL153" s="21" t="s">
        <v>204</v>
      </c>
      <c r="BM153" s="21" t="s">
        <v>304</v>
      </c>
    </row>
    <row r="154" spans="2:65" s="10" customFormat="1" ht="29.5" customHeight="1" x14ac:dyDescent="0.35">
      <c r="B154" s="122"/>
      <c r="D154" s="123" t="s">
        <v>66</v>
      </c>
      <c r="E154" s="131" t="s">
        <v>305</v>
      </c>
      <c r="F154" s="131" t="s">
        <v>306</v>
      </c>
      <c r="J154" s="132">
        <f>BK154</f>
        <v>0</v>
      </c>
      <c r="L154" s="122"/>
      <c r="M154" s="126"/>
      <c r="P154" s="127">
        <f>SUM(P155:P155)</f>
        <v>0</v>
      </c>
      <c r="R154" s="127">
        <f>SUM(R155:R155)</f>
        <v>0</v>
      </c>
      <c r="T154" s="128">
        <f>SUM(T155:T155)</f>
        <v>0</v>
      </c>
      <c r="AR154" s="123" t="s">
        <v>77</v>
      </c>
      <c r="AT154" s="129" t="s">
        <v>66</v>
      </c>
      <c r="AU154" s="129" t="s">
        <v>75</v>
      </c>
      <c r="AY154" s="123" t="s">
        <v>117</v>
      </c>
      <c r="BK154" s="130">
        <f>SUM(BK155:BK155)</f>
        <v>0</v>
      </c>
    </row>
    <row r="155" spans="2:65" s="285" customFormat="1" ht="25.5" hidden="1" customHeight="1" x14ac:dyDescent="0.35">
      <c r="B155" s="286"/>
      <c r="C155" s="287"/>
      <c r="D155" s="287"/>
      <c r="E155" s="288"/>
      <c r="F155" s="289"/>
      <c r="G155" s="290"/>
      <c r="H155" s="291"/>
      <c r="I155" s="292"/>
      <c r="J155" s="292"/>
      <c r="K155" s="289"/>
      <c r="L155" s="286"/>
      <c r="M155" s="293"/>
      <c r="N155" s="294"/>
      <c r="O155" s="295"/>
      <c r="P155" s="295"/>
      <c r="Q155" s="295"/>
      <c r="R155" s="295"/>
      <c r="S155" s="295"/>
      <c r="T155" s="296"/>
      <c r="AR155" s="297"/>
      <c r="AT155" s="297"/>
      <c r="AU155" s="297"/>
      <c r="AY155" s="297"/>
      <c r="BE155" s="298"/>
      <c r="BF155" s="298"/>
      <c r="BG155" s="298"/>
      <c r="BH155" s="298"/>
      <c r="BI155" s="298"/>
      <c r="BJ155" s="297"/>
      <c r="BK155" s="298"/>
      <c r="BL155" s="297"/>
      <c r="BM155" s="297"/>
    </row>
    <row r="156" spans="2:65" s="10" customFormat="1" ht="29.5" customHeight="1" x14ac:dyDescent="0.35">
      <c r="B156" s="122"/>
      <c r="D156" s="123" t="s">
        <v>66</v>
      </c>
      <c r="E156" s="131" t="s">
        <v>307</v>
      </c>
      <c r="F156" s="131" t="s">
        <v>308</v>
      </c>
      <c r="J156" s="132">
        <f>BK156</f>
        <v>0</v>
      </c>
      <c r="L156" s="122"/>
      <c r="M156" s="126"/>
      <c r="P156" s="127">
        <f>SUM(P157:P157)</f>
        <v>0</v>
      </c>
      <c r="R156" s="127">
        <f>SUM(R157:R157)</f>
        <v>0</v>
      </c>
      <c r="T156" s="128">
        <f>SUM(T157:T157)</f>
        <v>0</v>
      </c>
      <c r="AR156" s="123" t="s">
        <v>77</v>
      </c>
      <c r="AT156" s="129" t="s">
        <v>66</v>
      </c>
      <c r="AU156" s="129" t="s">
        <v>75</v>
      </c>
      <c r="AY156" s="123" t="s">
        <v>117</v>
      </c>
      <c r="BK156" s="130">
        <f>SUM(BK157:BK157)</f>
        <v>0</v>
      </c>
    </row>
    <row r="157" spans="2:65" s="285" customFormat="1" ht="25.5" hidden="1" customHeight="1" x14ac:dyDescent="0.35">
      <c r="B157" s="286"/>
      <c r="C157" s="287"/>
      <c r="D157" s="287"/>
      <c r="E157" s="288"/>
      <c r="F157" s="289"/>
      <c r="G157" s="290"/>
      <c r="H157" s="291"/>
      <c r="I157" s="292"/>
      <c r="J157" s="292"/>
      <c r="K157" s="289"/>
      <c r="L157" s="286"/>
      <c r="M157" s="293"/>
      <c r="N157" s="299"/>
      <c r="O157" s="300"/>
      <c r="P157" s="300"/>
      <c r="Q157" s="300"/>
      <c r="R157" s="300"/>
      <c r="S157" s="300"/>
      <c r="T157" s="301"/>
      <c r="AR157" s="297"/>
      <c r="AT157" s="297"/>
      <c r="AU157" s="297"/>
      <c r="AY157" s="297"/>
      <c r="BE157" s="298"/>
      <c r="BF157" s="298"/>
      <c r="BG157" s="298"/>
      <c r="BH157" s="298"/>
      <c r="BI157" s="298"/>
      <c r="BJ157" s="297"/>
      <c r="BK157" s="298"/>
      <c r="BL157" s="297"/>
      <c r="BM157" s="297"/>
    </row>
    <row r="158" spans="2:65" s="1" customFormat="1" ht="7" customHeight="1" x14ac:dyDescent="0.35"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4"/>
    </row>
  </sheetData>
  <sheetProtection sheet="1" objects="1" scenarios="1"/>
  <autoFilter ref="C85:K157"/>
  <mergeCells count="10">
    <mergeCell ref="J51:J52"/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2" x14ac:dyDescent="0.35"/>
  <cols>
    <col min="1" max="1" width="8.375" style="165" customWidth="1"/>
    <col min="2" max="2" width="1.625" style="165" customWidth="1"/>
    <col min="3" max="4" width="5" style="165" customWidth="1"/>
    <col min="5" max="5" width="11.625" style="165" customWidth="1"/>
    <col min="6" max="6" width="9.125" style="165" customWidth="1"/>
    <col min="7" max="7" width="5" style="165" customWidth="1"/>
    <col min="8" max="8" width="77.875" style="165" customWidth="1"/>
    <col min="9" max="10" width="20" style="165" customWidth="1"/>
    <col min="11" max="11" width="1.625" style="165" customWidth="1"/>
  </cols>
  <sheetData>
    <row r="1" spans="2:11" ht="37.5" customHeight="1" x14ac:dyDescent="0.35"/>
    <row r="2" spans="2:11" ht="7.5" customHeight="1" x14ac:dyDescent="0.35">
      <c r="B2" s="166"/>
      <c r="C2" s="167"/>
      <c r="D2" s="167"/>
      <c r="E2" s="167"/>
      <c r="F2" s="167"/>
      <c r="G2" s="167"/>
      <c r="H2" s="167"/>
      <c r="I2" s="167"/>
      <c r="J2" s="167"/>
      <c r="K2" s="168"/>
    </row>
    <row r="3" spans="2:11" s="13" customFormat="1" ht="45" customHeight="1" x14ac:dyDescent="0.35">
      <c r="B3" s="169"/>
      <c r="C3" s="278" t="s">
        <v>309</v>
      </c>
      <c r="D3" s="278"/>
      <c r="E3" s="278"/>
      <c r="F3" s="278"/>
      <c r="G3" s="278"/>
      <c r="H3" s="278"/>
      <c r="I3" s="278"/>
      <c r="J3" s="278"/>
      <c r="K3" s="170"/>
    </row>
    <row r="4" spans="2:11" ht="25.5" customHeight="1" x14ac:dyDescent="0.35">
      <c r="B4" s="171"/>
      <c r="C4" s="279" t="s">
        <v>310</v>
      </c>
      <c r="D4" s="279"/>
      <c r="E4" s="279"/>
      <c r="F4" s="279"/>
      <c r="G4" s="279"/>
      <c r="H4" s="279"/>
      <c r="I4" s="279"/>
      <c r="J4" s="279"/>
      <c r="K4" s="172"/>
    </row>
    <row r="5" spans="2:11" ht="5.25" customHeight="1" x14ac:dyDescent="0.35">
      <c r="B5" s="171"/>
      <c r="C5" s="173"/>
      <c r="D5" s="173"/>
      <c r="E5" s="173"/>
      <c r="F5" s="173"/>
      <c r="G5" s="173"/>
      <c r="H5" s="173"/>
      <c r="I5" s="173"/>
      <c r="J5" s="173"/>
      <c r="K5" s="172"/>
    </row>
    <row r="6" spans="2:11" ht="15" customHeight="1" x14ac:dyDescent="0.35">
      <c r="B6" s="171"/>
      <c r="C6" s="277" t="s">
        <v>311</v>
      </c>
      <c r="D6" s="277"/>
      <c r="E6" s="277"/>
      <c r="F6" s="277"/>
      <c r="G6" s="277"/>
      <c r="H6" s="277"/>
      <c r="I6" s="277"/>
      <c r="J6" s="277"/>
      <c r="K6" s="172"/>
    </row>
    <row r="7" spans="2:11" ht="15" customHeight="1" x14ac:dyDescent="0.35">
      <c r="B7" s="175"/>
      <c r="C7" s="277" t="s">
        <v>312</v>
      </c>
      <c r="D7" s="277"/>
      <c r="E7" s="277"/>
      <c r="F7" s="277"/>
      <c r="G7" s="277"/>
      <c r="H7" s="277"/>
      <c r="I7" s="277"/>
      <c r="J7" s="277"/>
      <c r="K7" s="172"/>
    </row>
    <row r="8" spans="2:11" ht="12.75" customHeight="1" x14ac:dyDescent="0.35">
      <c r="B8" s="175"/>
      <c r="C8" s="174"/>
      <c r="D8" s="174"/>
      <c r="E8" s="174"/>
      <c r="F8" s="174"/>
      <c r="G8" s="174"/>
      <c r="H8" s="174"/>
      <c r="I8" s="174"/>
      <c r="J8" s="174"/>
      <c r="K8" s="172"/>
    </row>
    <row r="9" spans="2:11" ht="15" customHeight="1" x14ac:dyDescent="0.35">
      <c r="B9" s="175"/>
      <c r="C9" s="277" t="s">
        <v>313</v>
      </c>
      <c r="D9" s="277"/>
      <c r="E9" s="277"/>
      <c r="F9" s="277"/>
      <c r="G9" s="277"/>
      <c r="H9" s="277"/>
      <c r="I9" s="277"/>
      <c r="J9" s="277"/>
      <c r="K9" s="172"/>
    </row>
    <row r="10" spans="2:11" ht="15" customHeight="1" x14ac:dyDescent="0.35">
      <c r="B10" s="175"/>
      <c r="C10" s="174"/>
      <c r="D10" s="277" t="s">
        <v>314</v>
      </c>
      <c r="E10" s="277"/>
      <c r="F10" s="277"/>
      <c r="G10" s="277"/>
      <c r="H10" s="277"/>
      <c r="I10" s="277"/>
      <c r="J10" s="277"/>
      <c r="K10" s="172"/>
    </row>
    <row r="11" spans="2:11" ht="15" customHeight="1" x14ac:dyDescent="0.35">
      <c r="B11" s="175"/>
      <c r="C11" s="176"/>
      <c r="D11" s="277" t="s">
        <v>315</v>
      </c>
      <c r="E11" s="277"/>
      <c r="F11" s="277"/>
      <c r="G11" s="277"/>
      <c r="H11" s="277"/>
      <c r="I11" s="277"/>
      <c r="J11" s="277"/>
      <c r="K11" s="172"/>
    </row>
    <row r="12" spans="2:11" ht="12.75" customHeight="1" x14ac:dyDescent="0.35">
      <c r="B12" s="175"/>
      <c r="C12" s="176"/>
      <c r="D12" s="176"/>
      <c r="E12" s="176"/>
      <c r="F12" s="176"/>
      <c r="G12" s="176"/>
      <c r="H12" s="176"/>
      <c r="I12" s="176"/>
      <c r="J12" s="176"/>
      <c r="K12" s="172"/>
    </row>
    <row r="13" spans="2:11" ht="15" customHeight="1" x14ac:dyDescent="0.35">
      <c r="B13" s="175"/>
      <c r="C13" s="176"/>
      <c r="D13" s="277" t="s">
        <v>316</v>
      </c>
      <c r="E13" s="277"/>
      <c r="F13" s="277"/>
      <c r="G13" s="277"/>
      <c r="H13" s="277"/>
      <c r="I13" s="277"/>
      <c r="J13" s="277"/>
      <c r="K13" s="172"/>
    </row>
    <row r="14" spans="2:11" ht="15" customHeight="1" x14ac:dyDescent="0.35">
      <c r="B14" s="175"/>
      <c r="C14" s="176"/>
      <c r="D14" s="277" t="s">
        <v>317</v>
      </c>
      <c r="E14" s="277"/>
      <c r="F14" s="277"/>
      <c r="G14" s="277"/>
      <c r="H14" s="277"/>
      <c r="I14" s="277"/>
      <c r="J14" s="277"/>
      <c r="K14" s="172"/>
    </row>
    <row r="15" spans="2:11" ht="15" customHeight="1" x14ac:dyDescent="0.35">
      <c r="B15" s="175"/>
      <c r="C15" s="176"/>
      <c r="D15" s="277" t="s">
        <v>318</v>
      </c>
      <c r="E15" s="277"/>
      <c r="F15" s="277"/>
      <c r="G15" s="277"/>
      <c r="H15" s="277"/>
      <c r="I15" s="277"/>
      <c r="J15" s="277"/>
      <c r="K15" s="172"/>
    </row>
    <row r="16" spans="2:11" ht="15" customHeight="1" x14ac:dyDescent="0.35">
      <c r="B16" s="175"/>
      <c r="C16" s="176"/>
      <c r="D16" s="176"/>
      <c r="E16" s="177" t="s">
        <v>74</v>
      </c>
      <c r="F16" s="277" t="s">
        <v>319</v>
      </c>
      <c r="G16" s="277"/>
      <c r="H16" s="277"/>
      <c r="I16" s="277"/>
      <c r="J16" s="277"/>
      <c r="K16" s="172"/>
    </row>
    <row r="17" spans="2:11" ht="15" customHeight="1" x14ac:dyDescent="0.35">
      <c r="B17" s="175"/>
      <c r="C17" s="176"/>
      <c r="D17" s="176"/>
      <c r="E17" s="177" t="s">
        <v>320</v>
      </c>
      <c r="F17" s="277" t="s">
        <v>321</v>
      </c>
      <c r="G17" s="277"/>
      <c r="H17" s="277"/>
      <c r="I17" s="277"/>
      <c r="J17" s="277"/>
      <c r="K17" s="172"/>
    </row>
    <row r="18" spans="2:11" ht="15" customHeight="1" x14ac:dyDescent="0.35">
      <c r="B18" s="175"/>
      <c r="C18" s="176"/>
      <c r="D18" s="176"/>
      <c r="E18" s="177" t="s">
        <v>322</v>
      </c>
      <c r="F18" s="277" t="s">
        <v>323</v>
      </c>
      <c r="G18" s="277"/>
      <c r="H18" s="277"/>
      <c r="I18" s="277"/>
      <c r="J18" s="277"/>
      <c r="K18" s="172"/>
    </row>
    <row r="19" spans="2:11" ht="15" customHeight="1" x14ac:dyDescent="0.35">
      <c r="B19" s="175"/>
      <c r="C19" s="176"/>
      <c r="D19" s="176"/>
      <c r="E19" s="177" t="s">
        <v>324</v>
      </c>
      <c r="F19" s="277" t="s">
        <v>325</v>
      </c>
      <c r="G19" s="277"/>
      <c r="H19" s="277"/>
      <c r="I19" s="277"/>
      <c r="J19" s="277"/>
      <c r="K19" s="172"/>
    </row>
    <row r="20" spans="2:11" ht="15" customHeight="1" x14ac:dyDescent="0.35">
      <c r="B20" s="175"/>
      <c r="C20" s="176"/>
      <c r="D20" s="176"/>
      <c r="E20" s="177" t="s">
        <v>326</v>
      </c>
      <c r="F20" s="277" t="s">
        <v>327</v>
      </c>
      <c r="G20" s="277"/>
      <c r="H20" s="277"/>
      <c r="I20" s="277"/>
      <c r="J20" s="277"/>
      <c r="K20" s="172"/>
    </row>
    <row r="21" spans="2:11" ht="15" customHeight="1" x14ac:dyDescent="0.35">
      <c r="B21" s="175"/>
      <c r="C21" s="176"/>
      <c r="D21" s="176"/>
      <c r="E21" s="177" t="s">
        <v>328</v>
      </c>
      <c r="F21" s="277" t="s">
        <v>329</v>
      </c>
      <c r="G21" s="277"/>
      <c r="H21" s="277"/>
      <c r="I21" s="277"/>
      <c r="J21" s="277"/>
      <c r="K21" s="172"/>
    </row>
    <row r="22" spans="2:11" ht="12.75" customHeight="1" x14ac:dyDescent="0.35">
      <c r="B22" s="175"/>
      <c r="C22" s="176"/>
      <c r="D22" s="176"/>
      <c r="E22" s="176"/>
      <c r="F22" s="176"/>
      <c r="G22" s="176"/>
      <c r="H22" s="176"/>
      <c r="I22" s="176"/>
      <c r="J22" s="176"/>
      <c r="K22" s="172"/>
    </row>
    <row r="23" spans="2:11" ht="15" customHeight="1" x14ac:dyDescent="0.35">
      <c r="B23" s="175"/>
      <c r="C23" s="277" t="s">
        <v>330</v>
      </c>
      <c r="D23" s="277"/>
      <c r="E23" s="277"/>
      <c r="F23" s="277"/>
      <c r="G23" s="277"/>
      <c r="H23" s="277"/>
      <c r="I23" s="277"/>
      <c r="J23" s="277"/>
      <c r="K23" s="172"/>
    </row>
    <row r="24" spans="2:11" ht="15" customHeight="1" x14ac:dyDescent="0.35">
      <c r="B24" s="175"/>
      <c r="C24" s="277" t="s">
        <v>331</v>
      </c>
      <c r="D24" s="277"/>
      <c r="E24" s="277"/>
      <c r="F24" s="277"/>
      <c r="G24" s="277"/>
      <c r="H24" s="277"/>
      <c r="I24" s="277"/>
      <c r="J24" s="277"/>
      <c r="K24" s="172"/>
    </row>
    <row r="25" spans="2:11" ht="15" customHeight="1" x14ac:dyDescent="0.35">
      <c r="B25" s="175"/>
      <c r="C25" s="174"/>
      <c r="D25" s="277" t="s">
        <v>332</v>
      </c>
      <c r="E25" s="277"/>
      <c r="F25" s="277"/>
      <c r="G25" s="277"/>
      <c r="H25" s="277"/>
      <c r="I25" s="277"/>
      <c r="J25" s="277"/>
      <c r="K25" s="172"/>
    </row>
    <row r="26" spans="2:11" ht="15" customHeight="1" x14ac:dyDescent="0.35">
      <c r="B26" s="175"/>
      <c r="C26" s="176"/>
      <c r="D26" s="277" t="s">
        <v>333</v>
      </c>
      <c r="E26" s="277"/>
      <c r="F26" s="277"/>
      <c r="G26" s="277"/>
      <c r="H26" s="277"/>
      <c r="I26" s="277"/>
      <c r="J26" s="277"/>
      <c r="K26" s="172"/>
    </row>
    <row r="27" spans="2:11" ht="12.75" customHeight="1" x14ac:dyDescent="0.35">
      <c r="B27" s="175"/>
      <c r="C27" s="176"/>
      <c r="D27" s="176"/>
      <c r="E27" s="176"/>
      <c r="F27" s="176"/>
      <c r="G27" s="176"/>
      <c r="H27" s="176"/>
      <c r="I27" s="176"/>
      <c r="J27" s="176"/>
      <c r="K27" s="172"/>
    </row>
    <row r="28" spans="2:11" ht="15" customHeight="1" x14ac:dyDescent="0.35">
      <c r="B28" s="175"/>
      <c r="C28" s="176"/>
      <c r="D28" s="277" t="s">
        <v>334</v>
      </c>
      <c r="E28" s="277"/>
      <c r="F28" s="277"/>
      <c r="G28" s="277"/>
      <c r="H28" s="277"/>
      <c r="I28" s="277"/>
      <c r="J28" s="277"/>
      <c r="K28" s="172"/>
    </row>
    <row r="29" spans="2:11" ht="15" customHeight="1" x14ac:dyDescent="0.35">
      <c r="B29" s="175"/>
      <c r="C29" s="176"/>
      <c r="D29" s="277" t="s">
        <v>335</v>
      </c>
      <c r="E29" s="277"/>
      <c r="F29" s="277"/>
      <c r="G29" s="277"/>
      <c r="H29" s="277"/>
      <c r="I29" s="277"/>
      <c r="J29" s="277"/>
      <c r="K29" s="172"/>
    </row>
    <row r="30" spans="2:11" ht="12.75" customHeight="1" x14ac:dyDescent="0.35">
      <c r="B30" s="175"/>
      <c r="C30" s="176"/>
      <c r="D30" s="176"/>
      <c r="E30" s="176"/>
      <c r="F30" s="176"/>
      <c r="G30" s="176"/>
      <c r="H30" s="176"/>
      <c r="I30" s="176"/>
      <c r="J30" s="176"/>
      <c r="K30" s="172"/>
    </row>
    <row r="31" spans="2:11" ht="15" customHeight="1" x14ac:dyDescent="0.35">
      <c r="B31" s="175"/>
      <c r="C31" s="176"/>
      <c r="D31" s="277" t="s">
        <v>336</v>
      </c>
      <c r="E31" s="277"/>
      <c r="F31" s="277"/>
      <c r="G31" s="277"/>
      <c r="H31" s="277"/>
      <c r="I31" s="277"/>
      <c r="J31" s="277"/>
      <c r="K31" s="172"/>
    </row>
    <row r="32" spans="2:11" ht="15" customHeight="1" x14ac:dyDescent="0.35">
      <c r="B32" s="175"/>
      <c r="C32" s="176"/>
      <c r="D32" s="277" t="s">
        <v>337</v>
      </c>
      <c r="E32" s="277"/>
      <c r="F32" s="277"/>
      <c r="G32" s="277"/>
      <c r="H32" s="277"/>
      <c r="I32" s="277"/>
      <c r="J32" s="277"/>
      <c r="K32" s="172"/>
    </row>
    <row r="33" spans="2:11" ht="15" customHeight="1" x14ac:dyDescent="0.35">
      <c r="B33" s="175"/>
      <c r="C33" s="176"/>
      <c r="D33" s="277" t="s">
        <v>338</v>
      </c>
      <c r="E33" s="277"/>
      <c r="F33" s="277"/>
      <c r="G33" s="277"/>
      <c r="H33" s="277"/>
      <c r="I33" s="277"/>
      <c r="J33" s="277"/>
      <c r="K33" s="172"/>
    </row>
    <row r="34" spans="2:11" ht="15" customHeight="1" x14ac:dyDescent="0.35">
      <c r="B34" s="175"/>
      <c r="C34" s="176"/>
      <c r="D34" s="174"/>
      <c r="E34" s="178" t="s">
        <v>102</v>
      </c>
      <c r="F34" s="174"/>
      <c r="G34" s="277" t="s">
        <v>339</v>
      </c>
      <c r="H34" s="277"/>
      <c r="I34" s="277"/>
      <c r="J34" s="277"/>
      <c r="K34" s="172"/>
    </row>
    <row r="35" spans="2:11" ht="30.75" customHeight="1" x14ac:dyDescent="0.35">
      <c r="B35" s="175"/>
      <c r="C35" s="176"/>
      <c r="D35" s="174"/>
      <c r="E35" s="178" t="s">
        <v>340</v>
      </c>
      <c r="F35" s="174"/>
      <c r="G35" s="277" t="s">
        <v>341</v>
      </c>
      <c r="H35" s="277"/>
      <c r="I35" s="277"/>
      <c r="J35" s="277"/>
      <c r="K35" s="172"/>
    </row>
    <row r="36" spans="2:11" ht="15" customHeight="1" x14ac:dyDescent="0.35">
      <c r="B36" s="175"/>
      <c r="C36" s="176"/>
      <c r="D36" s="174"/>
      <c r="E36" s="178" t="s">
        <v>48</v>
      </c>
      <c r="F36" s="174"/>
      <c r="G36" s="277" t="s">
        <v>342</v>
      </c>
      <c r="H36" s="277"/>
      <c r="I36" s="277"/>
      <c r="J36" s="277"/>
      <c r="K36" s="172"/>
    </row>
    <row r="37" spans="2:11" ht="15" customHeight="1" x14ac:dyDescent="0.35">
      <c r="B37" s="175"/>
      <c r="C37" s="176"/>
      <c r="D37" s="174"/>
      <c r="E37" s="178" t="s">
        <v>103</v>
      </c>
      <c r="F37" s="174"/>
      <c r="G37" s="277" t="s">
        <v>343</v>
      </c>
      <c r="H37" s="277"/>
      <c r="I37" s="277"/>
      <c r="J37" s="277"/>
      <c r="K37" s="172"/>
    </row>
    <row r="38" spans="2:11" ht="15" customHeight="1" x14ac:dyDescent="0.35">
      <c r="B38" s="175"/>
      <c r="C38" s="176"/>
      <c r="D38" s="174"/>
      <c r="E38" s="178" t="s">
        <v>104</v>
      </c>
      <c r="F38" s="174"/>
      <c r="G38" s="277" t="s">
        <v>344</v>
      </c>
      <c r="H38" s="277"/>
      <c r="I38" s="277"/>
      <c r="J38" s="277"/>
      <c r="K38" s="172"/>
    </row>
    <row r="39" spans="2:11" ht="15" customHeight="1" x14ac:dyDescent="0.35">
      <c r="B39" s="175"/>
      <c r="C39" s="176"/>
      <c r="D39" s="174"/>
      <c r="E39" s="178" t="s">
        <v>105</v>
      </c>
      <c r="F39" s="174"/>
      <c r="G39" s="277" t="s">
        <v>345</v>
      </c>
      <c r="H39" s="277"/>
      <c r="I39" s="277"/>
      <c r="J39" s="277"/>
      <c r="K39" s="172"/>
    </row>
    <row r="40" spans="2:11" ht="15" customHeight="1" x14ac:dyDescent="0.35">
      <c r="B40" s="175"/>
      <c r="C40" s="176"/>
      <c r="D40" s="174"/>
      <c r="E40" s="178" t="s">
        <v>346</v>
      </c>
      <c r="F40" s="174"/>
      <c r="G40" s="277" t="s">
        <v>347</v>
      </c>
      <c r="H40" s="277"/>
      <c r="I40" s="277"/>
      <c r="J40" s="277"/>
      <c r="K40" s="172"/>
    </row>
    <row r="41" spans="2:11" ht="15" customHeight="1" x14ac:dyDescent="0.35">
      <c r="B41" s="175"/>
      <c r="C41" s="176"/>
      <c r="D41" s="174"/>
      <c r="E41" s="178"/>
      <c r="F41" s="174"/>
      <c r="G41" s="277" t="s">
        <v>348</v>
      </c>
      <c r="H41" s="277"/>
      <c r="I41" s="277"/>
      <c r="J41" s="277"/>
      <c r="K41" s="172"/>
    </row>
    <row r="42" spans="2:11" ht="15" customHeight="1" x14ac:dyDescent="0.35">
      <c r="B42" s="175"/>
      <c r="C42" s="176"/>
      <c r="D42" s="174"/>
      <c r="E42" s="178" t="s">
        <v>349</v>
      </c>
      <c r="F42" s="174"/>
      <c r="G42" s="277" t="s">
        <v>350</v>
      </c>
      <c r="H42" s="277"/>
      <c r="I42" s="277"/>
      <c r="J42" s="277"/>
      <c r="K42" s="172"/>
    </row>
    <row r="43" spans="2:11" ht="15" customHeight="1" x14ac:dyDescent="0.35">
      <c r="B43" s="175"/>
      <c r="C43" s="176"/>
      <c r="D43" s="174"/>
      <c r="E43" s="178" t="s">
        <v>107</v>
      </c>
      <c r="F43" s="174"/>
      <c r="G43" s="277" t="s">
        <v>351</v>
      </c>
      <c r="H43" s="277"/>
      <c r="I43" s="277"/>
      <c r="J43" s="277"/>
      <c r="K43" s="172"/>
    </row>
    <row r="44" spans="2:11" ht="12.75" customHeight="1" x14ac:dyDescent="0.35">
      <c r="B44" s="175"/>
      <c r="C44" s="176"/>
      <c r="D44" s="174"/>
      <c r="E44" s="174"/>
      <c r="F44" s="174"/>
      <c r="G44" s="174"/>
      <c r="H44" s="174"/>
      <c r="I44" s="174"/>
      <c r="J44" s="174"/>
      <c r="K44" s="172"/>
    </row>
    <row r="45" spans="2:11" ht="15" customHeight="1" x14ac:dyDescent="0.35">
      <c r="B45" s="175"/>
      <c r="C45" s="176"/>
      <c r="D45" s="277" t="s">
        <v>352</v>
      </c>
      <c r="E45" s="277"/>
      <c r="F45" s="277"/>
      <c r="G45" s="277"/>
      <c r="H45" s="277"/>
      <c r="I45" s="277"/>
      <c r="J45" s="277"/>
      <c r="K45" s="172"/>
    </row>
    <row r="46" spans="2:11" ht="15" customHeight="1" x14ac:dyDescent="0.35">
      <c r="B46" s="175"/>
      <c r="C46" s="176"/>
      <c r="D46" s="176"/>
      <c r="E46" s="277" t="s">
        <v>353</v>
      </c>
      <c r="F46" s="277"/>
      <c r="G46" s="277"/>
      <c r="H46" s="277"/>
      <c r="I46" s="277"/>
      <c r="J46" s="277"/>
      <c r="K46" s="172"/>
    </row>
    <row r="47" spans="2:11" ht="15" customHeight="1" x14ac:dyDescent="0.35">
      <c r="B47" s="175"/>
      <c r="C47" s="176"/>
      <c r="D47" s="176"/>
      <c r="E47" s="277" t="s">
        <v>354</v>
      </c>
      <c r="F47" s="277"/>
      <c r="G47" s="277"/>
      <c r="H47" s="277"/>
      <c r="I47" s="277"/>
      <c r="J47" s="277"/>
      <c r="K47" s="172"/>
    </row>
    <row r="48" spans="2:11" ht="15" customHeight="1" x14ac:dyDescent="0.35">
      <c r="B48" s="175"/>
      <c r="C48" s="176"/>
      <c r="D48" s="176"/>
      <c r="E48" s="277" t="s">
        <v>355</v>
      </c>
      <c r="F48" s="277"/>
      <c r="G48" s="277"/>
      <c r="H48" s="277"/>
      <c r="I48" s="277"/>
      <c r="J48" s="277"/>
      <c r="K48" s="172"/>
    </row>
    <row r="49" spans="2:11" ht="15" customHeight="1" x14ac:dyDescent="0.35">
      <c r="B49" s="175"/>
      <c r="C49" s="176"/>
      <c r="D49" s="277" t="s">
        <v>356</v>
      </c>
      <c r="E49" s="277"/>
      <c r="F49" s="277"/>
      <c r="G49" s="277"/>
      <c r="H49" s="277"/>
      <c r="I49" s="277"/>
      <c r="J49" s="277"/>
      <c r="K49" s="172"/>
    </row>
    <row r="50" spans="2:11" ht="25.5" customHeight="1" x14ac:dyDescent="0.35">
      <c r="B50" s="171"/>
      <c r="C50" s="279" t="s">
        <v>357</v>
      </c>
      <c r="D50" s="279"/>
      <c r="E50" s="279"/>
      <c r="F50" s="279"/>
      <c r="G50" s="279"/>
      <c r="H50" s="279"/>
      <c r="I50" s="279"/>
      <c r="J50" s="279"/>
      <c r="K50" s="172"/>
    </row>
    <row r="51" spans="2:11" ht="5.25" customHeight="1" x14ac:dyDescent="0.35">
      <c r="B51" s="171"/>
      <c r="C51" s="173"/>
      <c r="D51" s="173"/>
      <c r="E51" s="173"/>
      <c r="F51" s="173"/>
      <c r="G51" s="173"/>
      <c r="H51" s="173"/>
      <c r="I51" s="173"/>
      <c r="J51" s="173"/>
      <c r="K51" s="172"/>
    </row>
    <row r="52" spans="2:11" ht="15" customHeight="1" x14ac:dyDescent="0.35">
      <c r="B52" s="171"/>
      <c r="C52" s="277" t="s">
        <v>358</v>
      </c>
      <c r="D52" s="277"/>
      <c r="E52" s="277"/>
      <c r="F52" s="277"/>
      <c r="G52" s="277"/>
      <c r="H52" s="277"/>
      <c r="I52" s="277"/>
      <c r="J52" s="277"/>
      <c r="K52" s="172"/>
    </row>
    <row r="53" spans="2:11" ht="15" customHeight="1" x14ac:dyDescent="0.35">
      <c r="B53" s="171"/>
      <c r="C53" s="277" t="s">
        <v>359</v>
      </c>
      <c r="D53" s="277"/>
      <c r="E53" s="277"/>
      <c r="F53" s="277"/>
      <c r="G53" s="277"/>
      <c r="H53" s="277"/>
      <c r="I53" s="277"/>
      <c r="J53" s="277"/>
      <c r="K53" s="172"/>
    </row>
    <row r="54" spans="2:11" ht="12.75" customHeight="1" x14ac:dyDescent="0.35">
      <c r="B54" s="171"/>
      <c r="C54" s="174"/>
      <c r="D54" s="174"/>
      <c r="E54" s="174"/>
      <c r="F54" s="174"/>
      <c r="G54" s="174"/>
      <c r="H54" s="174"/>
      <c r="I54" s="174"/>
      <c r="J54" s="174"/>
      <c r="K54" s="172"/>
    </row>
    <row r="55" spans="2:11" ht="15" customHeight="1" x14ac:dyDescent="0.35">
      <c r="B55" s="171"/>
      <c r="C55" s="277" t="s">
        <v>360</v>
      </c>
      <c r="D55" s="277"/>
      <c r="E55" s="277"/>
      <c r="F55" s="277"/>
      <c r="G55" s="277"/>
      <c r="H55" s="277"/>
      <c r="I55" s="277"/>
      <c r="J55" s="277"/>
      <c r="K55" s="172"/>
    </row>
    <row r="56" spans="2:11" ht="15" customHeight="1" x14ac:dyDescent="0.35">
      <c r="B56" s="171"/>
      <c r="C56" s="176"/>
      <c r="D56" s="277" t="s">
        <v>361</v>
      </c>
      <c r="E56" s="277"/>
      <c r="F56" s="277"/>
      <c r="G56" s="277"/>
      <c r="H56" s="277"/>
      <c r="I56" s="277"/>
      <c r="J56" s="277"/>
      <c r="K56" s="172"/>
    </row>
    <row r="57" spans="2:11" ht="15" customHeight="1" x14ac:dyDescent="0.35">
      <c r="B57" s="171"/>
      <c r="C57" s="176"/>
      <c r="D57" s="277" t="s">
        <v>362</v>
      </c>
      <c r="E57" s="277"/>
      <c r="F57" s="277"/>
      <c r="G57" s="277"/>
      <c r="H57" s="277"/>
      <c r="I57" s="277"/>
      <c r="J57" s="277"/>
      <c r="K57" s="172"/>
    </row>
    <row r="58" spans="2:11" ht="15" customHeight="1" x14ac:dyDescent="0.35">
      <c r="B58" s="171"/>
      <c r="C58" s="176"/>
      <c r="D58" s="277" t="s">
        <v>363</v>
      </c>
      <c r="E58" s="277"/>
      <c r="F58" s="277"/>
      <c r="G58" s="277"/>
      <c r="H58" s="277"/>
      <c r="I58" s="277"/>
      <c r="J58" s="277"/>
      <c r="K58" s="172"/>
    </row>
    <row r="59" spans="2:11" ht="15" customHeight="1" x14ac:dyDescent="0.35">
      <c r="B59" s="171"/>
      <c r="C59" s="176"/>
      <c r="D59" s="277" t="s">
        <v>364</v>
      </c>
      <c r="E59" s="277"/>
      <c r="F59" s="277"/>
      <c r="G59" s="277"/>
      <c r="H59" s="277"/>
      <c r="I59" s="277"/>
      <c r="J59" s="277"/>
      <c r="K59" s="172"/>
    </row>
    <row r="60" spans="2:11" ht="15" customHeight="1" x14ac:dyDescent="0.35">
      <c r="B60" s="171"/>
      <c r="C60" s="176"/>
      <c r="D60" s="280" t="s">
        <v>365</v>
      </c>
      <c r="E60" s="280"/>
      <c r="F60" s="280"/>
      <c r="G60" s="280"/>
      <c r="H60" s="280"/>
      <c r="I60" s="280"/>
      <c r="J60" s="280"/>
      <c r="K60" s="172"/>
    </row>
    <row r="61" spans="2:11" ht="15" customHeight="1" x14ac:dyDescent="0.35">
      <c r="B61" s="171"/>
      <c r="C61" s="176"/>
      <c r="D61" s="277" t="s">
        <v>366</v>
      </c>
      <c r="E61" s="277"/>
      <c r="F61" s="277"/>
      <c r="G61" s="277"/>
      <c r="H61" s="277"/>
      <c r="I61" s="277"/>
      <c r="J61" s="277"/>
      <c r="K61" s="172"/>
    </row>
    <row r="62" spans="2:11" ht="12.75" customHeight="1" x14ac:dyDescent="0.35">
      <c r="B62" s="171"/>
      <c r="C62" s="176"/>
      <c r="D62" s="176"/>
      <c r="E62" s="179"/>
      <c r="F62" s="176"/>
      <c r="G62" s="176"/>
      <c r="H62" s="176"/>
      <c r="I62" s="176"/>
      <c r="J62" s="176"/>
      <c r="K62" s="172"/>
    </row>
    <row r="63" spans="2:11" ht="15" customHeight="1" x14ac:dyDescent="0.35">
      <c r="B63" s="171"/>
      <c r="C63" s="176"/>
      <c r="D63" s="277" t="s">
        <v>367</v>
      </c>
      <c r="E63" s="277"/>
      <c r="F63" s="277"/>
      <c r="G63" s="277"/>
      <c r="H63" s="277"/>
      <c r="I63" s="277"/>
      <c r="J63" s="277"/>
      <c r="K63" s="172"/>
    </row>
    <row r="64" spans="2:11" ht="15" customHeight="1" x14ac:dyDescent="0.35">
      <c r="B64" s="171"/>
      <c r="C64" s="176"/>
      <c r="D64" s="280" t="s">
        <v>368</v>
      </c>
      <c r="E64" s="280"/>
      <c r="F64" s="280"/>
      <c r="G64" s="280"/>
      <c r="H64" s="280"/>
      <c r="I64" s="280"/>
      <c r="J64" s="280"/>
      <c r="K64" s="172"/>
    </row>
    <row r="65" spans="2:11" ht="15" customHeight="1" x14ac:dyDescent="0.35">
      <c r="B65" s="171"/>
      <c r="C65" s="176"/>
      <c r="D65" s="277" t="s">
        <v>369</v>
      </c>
      <c r="E65" s="277"/>
      <c r="F65" s="277"/>
      <c r="G65" s="277"/>
      <c r="H65" s="277"/>
      <c r="I65" s="277"/>
      <c r="J65" s="277"/>
      <c r="K65" s="172"/>
    </row>
    <row r="66" spans="2:11" ht="15" customHeight="1" x14ac:dyDescent="0.35">
      <c r="B66" s="171"/>
      <c r="C66" s="176"/>
      <c r="D66" s="277" t="s">
        <v>370</v>
      </c>
      <c r="E66" s="277"/>
      <c r="F66" s="277"/>
      <c r="G66" s="277"/>
      <c r="H66" s="277"/>
      <c r="I66" s="277"/>
      <c r="J66" s="277"/>
      <c r="K66" s="172"/>
    </row>
    <row r="67" spans="2:11" ht="15" customHeight="1" x14ac:dyDescent="0.35">
      <c r="B67" s="171"/>
      <c r="C67" s="176"/>
      <c r="D67" s="277" t="s">
        <v>371</v>
      </c>
      <c r="E67" s="277"/>
      <c r="F67" s="277"/>
      <c r="G67" s="277"/>
      <c r="H67" s="277"/>
      <c r="I67" s="277"/>
      <c r="J67" s="277"/>
      <c r="K67" s="172"/>
    </row>
    <row r="68" spans="2:11" ht="15" customHeight="1" x14ac:dyDescent="0.35">
      <c r="B68" s="171"/>
      <c r="C68" s="176"/>
      <c r="D68" s="277" t="s">
        <v>372</v>
      </c>
      <c r="E68" s="277"/>
      <c r="F68" s="277"/>
      <c r="G68" s="277"/>
      <c r="H68" s="277"/>
      <c r="I68" s="277"/>
      <c r="J68" s="277"/>
      <c r="K68" s="172"/>
    </row>
    <row r="69" spans="2:11" ht="12.75" customHeight="1" x14ac:dyDescent="0.35">
      <c r="B69" s="180"/>
      <c r="C69" s="181"/>
      <c r="D69" s="181"/>
      <c r="E69" s="181"/>
      <c r="F69" s="181"/>
      <c r="G69" s="181"/>
      <c r="H69" s="181"/>
      <c r="I69" s="181"/>
      <c r="J69" s="181"/>
      <c r="K69" s="182"/>
    </row>
    <row r="70" spans="2:11" ht="18.75" customHeight="1" x14ac:dyDescent="0.35">
      <c r="B70" s="183"/>
      <c r="C70" s="183"/>
      <c r="D70" s="183"/>
      <c r="E70" s="183"/>
      <c r="F70" s="183"/>
      <c r="G70" s="183"/>
      <c r="H70" s="183"/>
      <c r="I70" s="183"/>
      <c r="J70" s="183"/>
      <c r="K70" s="184"/>
    </row>
    <row r="71" spans="2:11" ht="18.75" customHeight="1" x14ac:dyDescent="0.35">
      <c r="B71" s="184"/>
      <c r="C71" s="184"/>
      <c r="D71" s="184"/>
      <c r="E71" s="184"/>
      <c r="F71" s="184"/>
      <c r="G71" s="184"/>
      <c r="H71" s="184"/>
      <c r="I71" s="184"/>
      <c r="J71" s="184"/>
      <c r="K71" s="184"/>
    </row>
    <row r="72" spans="2:11" ht="7.5" customHeight="1" x14ac:dyDescent="0.35">
      <c r="B72" s="185"/>
      <c r="C72" s="186"/>
      <c r="D72" s="186"/>
      <c r="E72" s="186"/>
      <c r="F72" s="186"/>
      <c r="G72" s="186"/>
      <c r="H72" s="186"/>
      <c r="I72" s="186"/>
      <c r="J72" s="186"/>
      <c r="K72" s="187"/>
    </row>
    <row r="73" spans="2:11" ht="45" customHeight="1" x14ac:dyDescent="0.35">
      <c r="B73" s="188"/>
      <c r="C73" s="281" t="s">
        <v>82</v>
      </c>
      <c r="D73" s="281"/>
      <c r="E73" s="281"/>
      <c r="F73" s="281"/>
      <c r="G73" s="281"/>
      <c r="H73" s="281"/>
      <c r="I73" s="281"/>
      <c r="J73" s="281"/>
      <c r="K73" s="189"/>
    </row>
    <row r="74" spans="2:11" ht="17.25" customHeight="1" x14ac:dyDescent="0.35">
      <c r="B74" s="188"/>
      <c r="C74" s="190" t="s">
        <v>373</v>
      </c>
      <c r="D74" s="190"/>
      <c r="E74" s="190"/>
      <c r="F74" s="190" t="s">
        <v>374</v>
      </c>
      <c r="G74" s="191"/>
      <c r="H74" s="190" t="s">
        <v>103</v>
      </c>
      <c r="I74" s="190" t="s">
        <v>52</v>
      </c>
      <c r="J74" s="190" t="s">
        <v>375</v>
      </c>
      <c r="K74" s="189"/>
    </row>
    <row r="75" spans="2:11" ht="17.25" customHeight="1" x14ac:dyDescent="0.35">
      <c r="B75" s="188"/>
      <c r="C75" s="192" t="s">
        <v>376</v>
      </c>
      <c r="D75" s="192"/>
      <c r="E75" s="192"/>
      <c r="F75" s="193" t="s">
        <v>377</v>
      </c>
      <c r="G75" s="194"/>
      <c r="H75" s="192"/>
      <c r="I75" s="192"/>
      <c r="J75" s="192" t="s">
        <v>378</v>
      </c>
      <c r="K75" s="189"/>
    </row>
    <row r="76" spans="2:11" ht="5.25" customHeight="1" x14ac:dyDescent="0.35">
      <c r="B76" s="188"/>
      <c r="C76" s="195"/>
      <c r="D76" s="195"/>
      <c r="E76" s="195"/>
      <c r="F76" s="195"/>
      <c r="G76" s="196"/>
      <c r="H76" s="195"/>
      <c r="I76" s="195"/>
      <c r="J76" s="195"/>
      <c r="K76" s="189"/>
    </row>
    <row r="77" spans="2:11" ht="15" customHeight="1" x14ac:dyDescent="0.35">
      <c r="B77" s="188"/>
      <c r="C77" s="178" t="s">
        <v>48</v>
      </c>
      <c r="D77" s="195"/>
      <c r="E77" s="195"/>
      <c r="F77" s="197" t="s">
        <v>379</v>
      </c>
      <c r="G77" s="196"/>
      <c r="H77" s="178" t="s">
        <v>380</v>
      </c>
      <c r="I77" s="178" t="s">
        <v>381</v>
      </c>
      <c r="J77" s="178">
        <v>20</v>
      </c>
      <c r="K77" s="189"/>
    </row>
    <row r="78" spans="2:11" ht="15" customHeight="1" x14ac:dyDescent="0.35">
      <c r="B78" s="188"/>
      <c r="C78" s="178" t="s">
        <v>382</v>
      </c>
      <c r="D78" s="178"/>
      <c r="E78" s="178"/>
      <c r="F78" s="197" t="s">
        <v>379</v>
      </c>
      <c r="G78" s="196"/>
      <c r="H78" s="178" t="s">
        <v>383</v>
      </c>
      <c r="I78" s="178" t="s">
        <v>381</v>
      </c>
      <c r="J78" s="178">
        <v>120</v>
      </c>
      <c r="K78" s="189"/>
    </row>
    <row r="79" spans="2:11" ht="15" customHeight="1" x14ac:dyDescent="0.35">
      <c r="B79" s="198"/>
      <c r="C79" s="178" t="s">
        <v>384</v>
      </c>
      <c r="D79" s="178"/>
      <c r="E79" s="178"/>
      <c r="F79" s="197" t="s">
        <v>385</v>
      </c>
      <c r="G79" s="196"/>
      <c r="H79" s="178" t="s">
        <v>386</v>
      </c>
      <c r="I79" s="178" t="s">
        <v>381</v>
      </c>
      <c r="J79" s="178">
        <v>50</v>
      </c>
      <c r="K79" s="189"/>
    </row>
    <row r="80" spans="2:11" ht="15" customHeight="1" x14ac:dyDescent="0.35">
      <c r="B80" s="198"/>
      <c r="C80" s="178" t="s">
        <v>387</v>
      </c>
      <c r="D80" s="178"/>
      <c r="E80" s="178"/>
      <c r="F80" s="197" t="s">
        <v>379</v>
      </c>
      <c r="G80" s="196"/>
      <c r="H80" s="178" t="s">
        <v>388</v>
      </c>
      <c r="I80" s="178" t="s">
        <v>389</v>
      </c>
      <c r="J80" s="178"/>
      <c r="K80" s="189"/>
    </row>
    <row r="81" spans="2:11" ht="15" customHeight="1" x14ac:dyDescent="0.35">
      <c r="B81" s="198"/>
      <c r="C81" s="178" t="s">
        <v>390</v>
      </c>
      <c r="D81" s="178"/>
      <c r="E81" s="178"/>
      <c r="F81" s="197" t="s">
        <v>385</v>
      </c>
      <c r="G81" s="178"/>
      <c r="H81" s="178" t="s">
        <v>391</v>
      </c>
      <c r="I81" s="178" t="s">
        <v>381</v>
      </c>
      <c r="J81" s="178">
        <v>15</v>
      </c>
      <c r="K81" s="189"/>
    </row>
    <row r="82" spans="2:11" ht="15" customHeight="1" x14ac:dyDescent="0.35">
      <c r="B82" s="198"/>
      <c r="C82" s="178" t="s">
        <v>392</v>
      </c>
      <c r="D82" s="178"/>
      <c r="E82" s="178"/>
      <c r="F82" s="197" t="s">
        <v>385</v>
      </c>
      <c r="G82" s="178"/>
      <c r="H82" s="178" t="s">
        <v>393</v>
      </c>
      <c r="I82" s="178" t="s">
        <v>381</v>
      </c>
      <c r="J82" s="178">
        <v>15</v>
      </c>
      <c r="K82" s="189"/>
    </row>
    <row r="83" spans="2:11" ht="15" customHeight="1" x14ac:dyDescent="0.35">
      <c r="B83" s="198"/>
      <c r="C83" s="178" t="s">
        <v>394</v>
      </c>
      <c r="D83" s="178"/>
      <c r="E83" s="178"/>
      <c r="F83" s="197" t="s">
        <v>385</v>
      </c>
      <c r="G83" s="178"/>
      <c r="H83" s="178" t="s">
        <v>395</v>
      </c>
      <c r="I83" s="178" t="s">
        <v>381</v>
      </c>
      <c r="J83" s="178">
        <v>20</v>
      </c>
      <c r="K83" s="189"/>
    </row>
    <row r="84" spans="2:11" ht="15" customHeight="1" x14ac:dyDescent="0.35">
      <c r="B84" s="198"/>
      <c r="C84" s="178" t="s">
        <v>396</v>
      </c>
      <c r="D84" s="178"/>
      <c r="E84" s="178"/>
      <c r="F84" s="197" t="s">
        <v>385</v>
      </c>
      <c r="G84" s="178"/>
      <c r="H84" s="178" t="s">
        <v>397</v>
      </c>
      <c r="I84" s="178" t="s">
        <v>381</v>
      </c>
      <c r="J84" s="178">
        <v>20</v>
      </c>
      <c r="K84" s="189"/>
    </row>
    <row r="85" spans="2:11" ht="15" customHeight="1" x14ac:dyDescent="0.35">
      <c r="B85" s="198"/>
      <c r="C85" s="178" t="s">
        <v>398</v>
      </c>
      <c r="D85" s="178"/>
      <c r="E85" s="178"/>
      <c r="F85" s="197" t="s">
        <v>385</v>
      </c>
      <c r="G85" s="196"/>
      <c r="H85" s="178" t="s">
        <v>399</v>
      </c>
      <c r="I85" s="178" t="s">
        <v>381</v>
      </c>
      <c r="J85" s="178">
        <v>50</v>
      </c>
      <c r="K85" s="189"/>
    </row>
    <row r="86" spans="2:11" ht="15" customHeight="1" x14ac:dyDescent="0.35">
      <c r="B86" s="198"/>
      <c r="C86" s="178" t="s">
        <v>400</v>
      </c>
      <c r="D86" s="178"/>
      <c r="E86" s="178"/>
      <c r="F86" s="197" t="s">
        <v>385</v>
      </c>
      <c r="G86" s="196"/>
      <c r="H86" s="178" t="s">
        <v>401</v>
      </c>
      <c r="I86" s="178" t="s">
        <v>381</v>
      </c>
      <c r="J86" s="178">
        <v>20</v>
      </c>
      <c r="K86" s="189"/>
    </row>
    <row r="87" spans="2:11" ht="15" customHeight="1" x14ac:dyDescent="0.35">
      <c r="B87" s="198"/>
      <c r="C87" s="178" t="s">
        <v>402</v>
      </c>
      <c r="D87" s="178"/>
      <c r="E87" s="178"/>
      <c r="F87" s="197" t="s">
        <v>385</v>
      </c>
      <c r="G87" s="196"/>
      <c r="H87" s="178" t="s">
        <v>403</v>
      </c>
      <c r="I87" s="178" t="s">
        <v>381</v>
      </c>
      <c r="J87" s="178">
        <v>20</v>
      </c>
      <c r="K87" s="189"/>
    </row>
    <row r="88" spans="2:11" ht="15" customHeight="1" x14ac:dyDescent="0.35">
      <c r="B88" s="198"/>
      <c r="C88" s="178" t="s">
        <v>404</v>
      </c>
      <c r="D88" s="178"/>
      <c r="E88" s="178"/>
      <c r="F88" s="197" t="s">
        <v>385</v>
      </c>
      <c r="G88" s="196"/>
      <c r="H88" s="178" t="s">
        <v>405</v>
      </c>
      <c r="I88" s="178" t="s">
        <v>381</v>
      </c>
      <c r="J88" s="178">
        <v>50</v>
      </c>
      <c r="K88" s="189"/>
    </row>
    <row r="89" spans="2:11" ht="15" customHeight="1" x14ac:dyDescent="0.35">
      <c r="B89" s="198"/>
      <c r="C89" s="178" t="s">
        <v>406</v>
      </c>
      <c r="D89" s="178"/>
      <c r="E89" s="178"/>
      <c r="F89" s="197" t="s">
        <v>385</v>
      </c>
      <c r="G89" s="196"/>
      <c r="H89" s="178" t="s">
        <v>406</v>
      </c>
      <c r="I89" s="178" t="s">
        <v>381</v>
      </c>
      <c r="J89" s="178">
        <v>50</v>
      </c>
      <c r="K89" s="189"/>
    </row>
    <row r="90" spans="2:11" ht="15" customHeight="1" x14ac:dyDescent="0.35">
      <c r="B90" s="198"/>
      <c r="C90" s="178" t="s">
        <v>108</v>
      </c>
      <c r="D90" s="178"/>
      <c r="E90" s="178"/>
      <c r="F90" s="197" t="s">
        <v>385</v>
      </c>
      <c r="G90" s="196"/>
      <c r="H90" s="178" t="s">
        <v>407</v>
      </c>
      <c r="I90" s="178" t="s">
        <v>381</v>
      </c>
      <c r="J90" s="178">
        <v>255</v>
      </c>
      <c r="K90" s="189"/>
    </row>
    <row r="91" spans="2:11" ht="15" customHeight="1" x14ac:dyDescent="0.35">
      <c r="B91" s="198"/>
      <c r="C91" s="178" t="s">
        <v>408</v>
      </c>
      <c r="D91" s="178"/>
      <c r="E91" s="178"/>
      <c r="F91" s="197" t="s">
        <v>379</v>
      </c>
      <c r="G91" s="196"/>
      <c r="H91" s="178" t="s">
        <v>409</v>
      </c>
      <c r="I91" s="178" t="s">
        <v>410</v>
      </c>
      <c r="J91" s="178"/>
      <c r="K91" s="189"/>
    </row>
    <row r="92" spans="2:11" ht="15" customHeight="1" x14ac:dyDescent="0.35">
      <c r="B92" s="198"/>
      <c r="C92" s="178" t="s">
        <v>411</v>
      </c>
      <c r="D92" s="178"/>
      <c r="E92" s="178"/>
      <c r="F92" s="197" t="s">
        <v>379</v>
      </c>
      <c r="G92" s="196"/>
      <c r="H92" s="178" t="s">
        <v>412</v>
      </c>
      <c r="I92" s="178" t="s">
        <v>413</v>
      </c>
      <c r="J92" s="178"/>
      <c r="K92" s="189"/>
    </row>
    <row r="93" spans="2:11" ht="15" customHeight="1" x14ac:dyDescent="0.35">
      <c r="B93" s="198"/>
      <c r="C93" s="178" t="s">
        <v>414</v>
      </c>
      <c r="D93" s="178"/>
      <c r="E93" s="178"/>
      <c r="F93" s="197" t="s">
        <v>379</v>
      </c>
      <c r="G93" s="196"/>
      <c r="H93" s="178" t="s">
        <v>414</v>
      </c>
      <c r="I93" s="178" t="s">
        <v>413</v>
      </c>
      <c r="J93" s="178"/>
      <c r="K93" s="189"/>
    </row>
    <row r="94" spans="2:11" ht="15" customHeight="1" x14ac:dyDescent="0.35">
      <c r="B94" s="198"/>
      <c r="C94" s="178" t="s">
        <v>33</v>
      </c>
      <c r="D94" s="178"/>
      <c r="E94" s="178"/>
      <c r="F94" s="197" t="s">
        <v>379</v>
      </c>
      <c r="G94" s="196"/>
      <c r="H94" s="178" t="s">
        <v>415</v>
      </c>
      <c r="I94" s="178" t="s">
        <v>413</v>
      </c>
      <c r="J94" s="178"/>
      <c r="K94" s="189"/>
    </row>
    <row r="95" spans="2:11" ht="15" customHeight="1" x14ac:dyDescent="0.35">
      <c r="B95" s="198"/>
      <c r="C95" s="178" t="s">
        <v>43</v>
      </c>
      <c r="D95" s="178"/>
      <c r="E95" s="178"/>
      <c r="F95" s="197" t="s">
        <v>379</v>
      </c>
      <c r="G95" s="196"/>
      <c r="H95" s="178" t="s">
        <v>416</v>
      </c>
      <c r="I95" s="178" t="s">
        <v>413</v>
      </c>
      <c r="J95" s="178"/>
      <c r="K95" s="189"/>
    </row>
    <row r="96" spans="2:11" ht="15" customHeight="1" x14ac:dyDescent="0.35">
      <c r="B96" s="199"/>
      <c r="C96" s="200"/>
      <c r="D96" s="200"/>
      <c r="E96" s="200"/>
      <c r="F96" s="200"/>
      <c r="G96" s="200"/>
      <c r="H96" s="200"/>
      <c r="I96" s="200"/>
      <c r="J96" s="200"/>
      <c r="K96" s="201"/>
    </row>
    <row r="97" spans="2:11" ht="18.75" customHeight="1" x14ac:dyDescent="0.35">
      <c r="B97" s="202"/>
      <c r="C97" s="203"/>
      <c r="D97" s="203"/>
      <c r="E97" s="203"/>
      <c r="F97" s="203"/>
      <c r="G97" s="203"/>
      <c r="H97" s="203"/>
      <c r="I97" s="203"/>
      <c r="J97" s="203"/>
      <c r="K97" s="202"/>
    </row>
    <row r="98" spans="2:11" ht="18.75" customHeight="1" x14ac:dyDescent="0.35">
      <c r="B98" s="184"/>
      <c r="C98" s="184"/>
      <c r="D98" s="184"/>
      <c r="E98" s="184"/>
      <c r="F98" s="184"/>
      <c r="G98" s="184"/>
      <c r="H98" s="184"/>
      <c r="I98" s="184"/>
      <c r="J98" s="184"/>
      <c r="K98" s="184"/>
    </row>
    <row r="99" spans="2:11" ht="7.5" customHeight="1" x14ac:dyDescent="0.35">
      <c r="B99" s="185"/>
      <c r="C99" s="186"/>
      <c r="D99" s="186"/>
      <c r="E99" s="186"/>
      <c r="F99" s="186"/>
      <c r="G99" s="186"/>
      <c r="H99" s="186"/>
      <c r="I99" s="186"/>
      <c r="J99" s="186"/>
      <c r="K99" s="187"/>
    </row>
    <row r="100" spans="2:11" ht="45" customHeight="1" x14ac:dyDescent="0.35">
      <c r="B100" s="188"/>
      <c r="C100" s="281" t="s">
        <v>417</v>
      </c>
      <c r="D100" s="281"/>
      <c r="E100" s="281"/>
      <c r="F100" s="281"/>
      <c r="G100" s="281"/>
      <c r="H100" s="281"/>
      <c r="I100" s="281"/>
      <c r="J100" s="281"/>
      <c r="K100" s="189"/>
    </row>
    <row r="101" spans="2:11" ht="17.25" customHeight="1" x14ac:dyDescent="0.35">
      <c r="B101" s="188"/>
      <c r="C101" s="190" t="s">
        <v>373</v>
      </c>
      <c r="D101" s="190"/>
      <c r="E101" s="190"/>
      <c r="F101" s="190" t="s">
        <v>374</v>
      </c>
      <c r="G101" s="191"/>
      <c r="H101" s="190" t="s">
        <v>103</v>
      </c>
      <c r="I101" s="190" t="s">
        <v>52</v>
      </c>
      <c r="J101" s="190" t="s">
        <v>375</v>
      </c>
      <c r="K101" s="189"/>
    </row>
    <row r="102" spans="2:11" ht="17.25" customHeight="1" x14ac:dyDescent="0.35">
      <c r="B102" s="188"/>
      <c r="C102" s="192" t="s">
        <v>376</v>
      </c>
      <c r="D102" s="192"/>
      <c r="E102" s="192"/>
      <c r="F102" s="193" t="s">
        <v>377</v>
      </c>
      <c r="G102" s="194"/>
      <c r="H102" s="192"/>
      <c r="I102" s="192"/>
      <c r="J102" s="192" t="s">
        <v>378</v>
      </c>
      <c r="K102" s="189"/>
    </row>
    <row r="103" spans="2:11" ht="5.25" customHeight="1" x14ac:dyDescent="0.35">
      <c r="B103" s="188"/>
      <c r="C103" s="190"/>
      <c r="D103" s="190"/>
      <c r="E103" s="190"/>
      <c r="F103" s="190"/>
      <c r="G103" s="204"/>
      <c r="H103" s="190"/>
      <c r="I103" s="190"/>
      <c r="J103" s="190"/>
      <c r="K103" s="189"/>
    </row>
    <row r="104" spans="2:11" ht="15" customHeight="1" x14ac:dyDescent="0.35">
      <c r="B104" s="188"/>
      <c r="C104" s="178" t="s">
        <v>48</v>
      </c>
      <c r="D104" s="195"/>
      <c r="E104" s="195"/>
      <c r="F104" s="197" t="s">
        <v>379</v>
      </c>
      <c r="G104" s="204"/>
      <c r="H104" s="178" t="s">
        <v>418</v>
      </c>
      <c r="I104" s="178" t="s">
        <v>381</v>
      </c>
      <c r="J104" s="178">
        <v>20</v>
      </c>
      <c r="K104" s="189"/>
    </row>
    <row r="105" spans="2:11" ht="15" customHeight="1" x14ac:dyDescent="0.35">
      <c r="B105" s="188"/>
      <c r="C105" s="178" t="s">
        <v>382</v>
      </c>
      <c r="D105" s="178"/>
      <c r="E105" s="178"/>
      <c r="F105" s="197" t="s">
        <v>379</v>
      </c>
      <c r="G105" s="178"/>
      <c r="H105" s="178" t="s">
        <v>418</v>
      </c>
      <c r="I105" s="178" t="s">
        <v>381</v>
      </c>
      <c r="J105" s="178">
        <v>120</v>
      </c>
      <c r="K105" s="189"/>
    </row>
    <row r="106" spans="2:11" ht="15" customHeight="1" x14ac:dyDescent="0.35">
      <c r="B106" s="198"/>
      <c r="C106" s="178" t="s">
        <v>384</v>
      </c>
      <c r="D106" s="178"/>
      <c r="E106" s="178"/>
      <c r="F106" s="197" t="s">
        <v>385</v>
      </c>
      <c r="G106" s="178"/>
      <c r="H106" s="178" t="s">
        <v>418</v>
      </c>
      <c r="I106" s="178" t="s">
        <v>381</v>
      </c>
      <c r="J106" s="178">
        <v>50</v>
      </c>
      <c r="K106" s="189"/>
    </row>
    <row r="107" spans="2:11" ht="15" customHeight="1" x14ac:dyDescent="0.35">
      <c r="B107" s="198"/>
      <c r="C107" s="178" t="s">
        <v>387</v>
      </c>
      <c r="D107" s="178"/>
      <c r="E107" s="178"/>
      <c r="F107" s="197" t="s">
        <v>379</v>
      </c>
      <c r="G107" s="178"/>
      <c r="H107" s="178" t="s">
        <v>418</v>
      </c>
      <c r="I107" s="178" t="s">
        <v>389</v>
      </c>
      <c r="J107" s="178"/>
      <c r="K107" s="189"/>
    </row>
    <row r="108" spans="2:11" ht="15" customHeight="1" x14ac:dyDescent="0.35">
      <c r="B108" s="198"/>
      <c r="C108" s="178" t="s">
        <v>398</v>
      </c>
      <c r="D108" s="178"/>
      <c r="E108" s="178"/>
      <c r="F108" s="197" t="s">
        <v>385</v>
      </c>
      <c r="G108" s="178"/>
      <c r="H108" s="178" t="s">
        <v>418</v>
      </c>
      <c r="I108" s="178" t="s">
        <v>381</v>
      </c>
      <c r="J108" s="178">
        <v>50</v>
      </c>
      <c r="K108" s="189"/>
    </row>
    <row r="109" spans="2:11" ht="15" customHeight="1" x14ac:dyDescent="0.35">
      <c r="B109" s="198"/>
      <c r="C109" s="178" t="s">
        <v>406</v>
      </c>
      <c r="D109" s="178"/>
      <c r="E109" s="178"/>
      <c r="F109" s="197" t="s">
        <v>385</v>
      </c>
      <c r="G109" s="178"/>
      <c r="H109" s="178" t="s">
        <v>418</v>
      </c>
      <c r="I109" s="178" t="s">
        <v>381</v>
      </c>
      <c r="J109" s="178">
        <v>50</v>
      </c>
      <c r="K109" s="189"/>
    </row>
    <row r="110" spans="2:11" ht="15" customHeight="1" x14ac:dyDescent="0.35">
      <c r="B110" s="198"/>
      <c r="C110" s="178" t="s">
        <v>404</v>
      </c>
      <c r="D110" s="178"/>
      <c r="E110" s="178"/>
      <c r="F110" s="197" t="s">
        <v>385</v>
      </c>
      <c r="G110" s="178"/>
      <c r="H110" s="178" t="s">
        <v>418</v>
      </c>
      <c r="I110" s="178" t="s">
        <v>381</v>
      </c>
      <c r="J110" s="178">
        <v>50</v>
      </c>
      <c r="K110" s="189"/>
    </row>
    <row r="111" spans="2:11" ht="15" customHeight="1" x14ac:dyDescent="0.35">
      <c r="B111" s="198"/>
      <c r="C111" s="178" t="s">
        <v>48</v>
      </c>
      <c r="D111" s="178"/>
      <c r="E111" s="178"/>
      <c r="F111" s="197" t="s">
        <v>379</v>
      </c>
      <c r="G111" s="178"/>
      <c r="H111" s="178" t="s">
        <v>419</v>
      </c>
      <c r="I111" s="178" t="s">
        <v>381</v>
      </c>
      <c r="J111" s="178">
        <v>20</v>
      </c>
      <c r="K111" s="189"/>
    </row>
    <row r="112" spans="2:11" ht="15" customHeight="1" x14ac:dyDescent="0.35">
      <c r="B112" s="198"/>
      <c r="C112" s="178" t="s">
        <v>420</v>
      </c>
      <c r="D112" s="178"/>
      <c r="E112" s="178"/>
      <c r="F112" s="197" t="s">
        <v>379</v>
      </c>
      <c r="G112" s="178"/>
      <c r="H112" s="178" t="s">
        <v>421</v>
      </c>
      <c r="I112" s="178" t="s">
        <v>381</v>
      </c>
      <c r="J112" s="178">
        <v>120</v>
      </c>
      <c r="K112" s="189"/>
    </row>
    <row r="113" spans="2:11" ht="15" customHeight="1" x14ac:dyDescent="0.35">
      <c r="B113" s="198"/>
      <c r="C113" s="178" t="s">
        <v>33</v>
      </c>
      <c r="D113" s="178"/>
      <c r="E113" s="178"/>
      <c r="F113" s="197" t="s">
        <v>379</v>
      </c>
      <c r="G113" s="178"/>
      <c r="H113" s="178" t="s">
        <v>422</v>
      </c>
      <c r="I113" s="178" t="s">
        <v>413</v>
      </c>
      <c r="J113" s="178"/>
      <c r="K113" s="189"/>
    </row>
    <row r="114" spans="2:11" ht="15" customHeight="1" x14ac:dyDescent="0.35">
      <c r="B114" s="198"/>
      <c r="C114" s="178" t="s">
        <v>43</v>
      </c>
      <c r="D114" s="178"/>
      <c r="E114" s="178"/>
      <c r="F114" s="197" t="s">
        <v>379</v>
      </c>
      <c r="G114" s="178"/>
      <c r="H114" s="178" t="s">
        <v>423</v>
      </c>
      <c r="I114" s="178" t="s">
        <v>413</v>
      </c>
      <c r="J114" s="178"/>
      <c r="K114" s="189"/>
    </row>
    <row r="115" spans="2:11" ht="15" customHeight="1" x14ac:dyDescent="0.35">
      <c r="B115" s="198"/>
      <c r="C115" s="178" t="s">
        <v>52</v>
      </c>
      <c r="D115" s="178"/>
      <c r="E115" s="178"/>
      <c r="F115" s="197" t="s">
        <v>379</v>
      </c>
      <c r="G115" s="178"/>
      <c r="H115" s="178" t="s">
        <v>424</v>
      </c>
      <c r="I115" s="178" t="s">
        <v>425</v>
      </c>
      <c r="J115" s="178"/>
      <c r="K115" s="189"/>
    </row>
    <row r="116" spans="2:11" ht="15" customHeight="1" x14ac:dyDescent="0.35">
      <c r="B116" s="199"/>
      <c r="C116" s="205"/>
      <c r="D116" s="205"/>
      <c r="E116" s="205"/>
      <c r="F116" s="205"/>
      <c r="G116" s="205"/>
      <c r="H116" s="205"/>
      <c r="I116" s="205"/>
      <c r="J116" s="205"/>
      <c r="K116" s="201"/>
    </row>
    <row r="117" spans="2:11" ht="18.75" customHeight="1" x14ac:dyDescent="0.35">
      <c r="B117" s="206"/>
      <c r="C117" s="174"/>
      <c r="D117" s="174"/>
      <c r="E117" s="174"/>
      <c r="F117" s="207"/>
      <c r="G117" s="174"/>
      <c r="H117" s="174"/>
      <c r="I117" s="174"/>
      <c r="J117" s="174"/>
      <c r="K117" s="206"/>
    </row>
    <row r="118" spans="2:11" ht="18.75" customHeight="1" x14ac:dyDescent="0.35"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</row>
    <row r="119" spans="2:11" ht="7.5" customHeight="1" x14ac:dyDescent="0.35">
      <c r="B119" s="208"/>
      <c r="C119" s="209"/>
      <c r="D119" s="209"/>
      <c r="E119" s="209"/>
      <c r="F119" s="209"/>
      <c r="G119" s="209"/>
      <c r="H119" s="209"/>
      <c r="I119" s="209"/>
      <c r="J119" s="209"/>
      <c r="K119" s="210"/>
    </row>
    <row r="120" spans="2:11" ht="45" customHeight="1" x14ac:dyDescent="0.35">
      <c r="B120" s="211"/>
      <c r="C120" s="278" t="s">
        <v>426</v>
      </c>
      <c r="D120" s="278"/>
      <c r="E120" s="278"/>
      <c r="F120" s="278"/>
      <c r="G120" s="278"/>
      <c r="H120" s="278"/>
      <c r="I120" s="278"/>
      <c r="J120" s="278"/>
      <c r="K120" s="212"/>
    </row>
    <row r="121" spans="2:11" ht="17.25" customHeight="1" x14ac:dyDescent="0.35">
      <c r="B121" s="213"/>
      <c r="C121" s="190" t="s">
        <v>373</v>
      </c>
      <c r="D121" s="190"/>
      <c r="E121" s="190"/>
      <c r="F121" s="190" t="s">
        <v>374</v>
      </c>
      <c r="G121" s="191"/>
      <c r="H121" s="190" t="s">
        <v>103</v>
      </c>
      <c r="I121" s="190" t="s">
        <v>52</v>
      </c>
      <c r="J121" s="190" t="s">
        <v>375</v>
      </c>
      <c r="K121" s="214"/>
    </row>
    <row r="122" spans="2:11" ht="17.25" customHeight="1" x14ac:dyDescent="0.35">
      <c r="B122" s="213"/>
      <c r="C122" s="192" t="s">
        <v>376</v>
      </c>
      <c r="D122" s="192"/>
      <c r="E122" s="192"/>
      <c r="F122" s="193" t="s">
        <v>377</v>
      </c>
      <c r="G122" s="194"/>
      <c r="H122" s="192"/>
      <c r="I122" s="192"/>
      <c r="J122" s="192" t="s">
        <v>378</v>
      </c>
      <c r="K122" s="214"/>
    </row>
    <row r="123" spans="2:11" ht="5.25" customHeight="1" x14ac:dyDescent="0.35">
      <c r="B123" s="215"/>
      <c r="C123" s="195"/>
      <c r="D123" s="195"/>
      <c r="E123" s="195"/>
      <c r="F123" s="195"/>
      <c r="G123" s="178"/>
      <c r="H123" s="195"/>
      <c r="I123" s="195"/>
      <c r="J123" s="195"/>
      <c r="K123" s="216"/>
    </row>
    <row r="124" spans="2:11" ht="15" customHeight="1" x14ac:dyDescent="0.35">
      <c r="B124" s="215"/>
      <c r="C124" s="178" t="s">
        <v>382</v>
      </c>
      <c r="D124" s="195"/>
      <c r="E124" s="195"/>
      <c r="F124" s="197" t="s">
        <v>379</v>
      </c>
      <c r="G124" s="178"/>
      <c r="H124" s="178" t="s">
        <v>418</v>
      </c>
      <c r="I124" s="178" t="s">
        <v>381</v>
      </c>
      <c r="J124" s="178">
        <v>120</v>
      </c>
      <c r="K124" s="217"/>
    </row>
    <row r="125" spans="2:11" ht="15" customHeight="1" x14ac:dyDescent="0.35">
      <c r="B125" s="215"/>
      <c r="C125" s="178" t="s">
        <v>427</v>
      </c>
      <c r="D125" s="178"/>
      <c r="E125" s="178"/>
      <c r="F125" s="197" t="s">
        <v>379</v>
      </c>
      <c r="G125" s="178"/>
      <c r="H125" s="178" t="s">
        <v>428</v>
      </c>
      <c r="I125" s="178" t="s">
        <v>381</v>
      </c>
      <c r="J125" s="178" t="s">
        <v>429</v>
      </c>
      <c r="K125" s="217"/>
    </row>
    <row r="126" spans="2:11" ht="15" customHeight="1" x14ac:dyDescent="0.35">
      <c r="B126" s="215"/>
      <c r="C126" s="178" t="s">
        <v>328</v>
      </c>
      <c r="D126" s="178"/>
      <c r="E126" s="178"/>
      <c r="F126" s="197" t="s">
        <v>379</v>
      </c>
      <c r="G126" s="178"/>
      <c r="H126" s="178" t="s">
        <v>430</v>
      </c>
      <c r="I126" s="178" t="s">
        <v>381</v>
      </c>
      <c r="J126" s="178" t="s">
        <v>429</v>
      </c>
      <c r="K126" s="217"/>
    </row>
    <row r="127" spans="2:11" ht="15" customHeight="1" x14ac:dyDescent="0.35">
      <c r="B127" s="215"/>
      <c r="C127" s="178" t="s">
        <v>390</v>
      </c>
      <c r="D127" s="178"/>
      <c r="E127" s="178"/>
      <c r="F127" s="197" t="s">
        <v>385</v>
      </c>
      <c r="G127" s="178"/>
      <c r="H127" s="178" t="s">
        <v>391</v>
      </c>
      <c r="I127" s="178" t="s">
        <v>381</v>
      </c>
      <c r="J127" s="178">
        <v>15</v>
      </c>
      <c r="K127" s="217"/>
    </row>
    <row r="128" spans="2:11" ht="15" customHeight="1" x14ac:dyDescent="0.35">
      <c r="B128" s="215"/>
      <c r="C128" s="178" t="s">
        <v>392</v>
      </c>
      <c r="D128" s="178"/>
      <c r="E128" s="178"/>
      <c r="F128" s="197" t="s">
        <v>385</v>
      </c>
      <c r="G128" s="178"/>
      <c r="H128" s="178" t="s">
        <v>393</v>
      </c>
      <c r="I128" s="178" t="s">
        <v>381</v>
      </c>
      <c r="J128" s="178">
        <v>15</v>
      </c>
      <c r="K128" s="217"/>
    </row>
    <row r="129" spans="2:11" ht="15" customHeight="1" x14ac:dyDescent="0.35">
      <c r="B129" s="215"/>
      <c r="C129" s="178" t="s">
        <v>394</v>
      </c>
      <c r="D129" s="178"/>
      <c r="E129" s="178"/>
      <c r="F129" s="197" t="s">
        <v>385</v>
      </c>
      <c r="G129" s="178"/>
      <c r="H129" s="178" t="s">
        <v>395</v>
      </c>
      <c r="I129" s="178" t="s">
        <v>381</v>
      </c>
      <c r="J129" s="178">
        <v>20</v>
      </c>
      <c r="K129" s="217"/>
    </row>
    <row r="130" spans="2:11" ht="15" customHeight="1" x14ac:dyDescent="0.35">
      <c r="B130" s="215"/>
      <c r="C130" s="178" t="s">
        <v>396</v>
      </c>
      <c r="D130" s="178"/>
      <c r="E130" s="178"/>
      <c r="F130" s="197" t="s">
        <v>385</v>
      </c>
      <c r="G130" s="178"/>
      <c r="H130" s="178" t="s">
        <v>397</v>
      </c>
      <c r="I130" s="178" t="s">
        <v>381</v>
      </c>
      <c r="J130" s="178">
        <v>20</v>
      </c>
      <c r="K130" s="217"/>
    </row>
    <row r="131" spans="2:11" ht="15" customHeight="1" x14ac:dyDescent="0.35">
      <c r="B131" s="215"/>
      <c r="C131" s="178" t="s">
        <v>384</v>
      </c>
      <c r="D131" s="178"/>
      <c r="E131" s="178"/>
      <c r="F131" s="197" t="s">
        <v>385</v>
      </c>
      <c r="G131" s="178"/>
      <c r="H131" s="178" t="s">
        <v>418</v>
      </c>
      <c r="I131" s="178" t="s">
        <v>381</v>
      </c>
      <c r="J131" s="178">
        <v>50</v>
      </c>
      <c r="K131" s="217"/>
    </row>
    <row r="132" spans="2:11" ht="15" customHeight="1" x14ac:dyDescent="0.35">
      <c r="B132" s="215"/>
      <c r="C132" s="178" t="s">
        <v>398</v>
      </c>
      <c r="D132" s="178"/>
      <c r="E132" s="178"/>
      <c r="F132" s="197" t="s">
        <v>385</v>
      </c>
      <c r="G132" s="178"/>
      <c r="H132" s="178" t="s">
        <v>418</v>
      </c>
      <c r="I132" s="178" t="s">
        <v>381</v>
      </c>
      <c r="J132" s="178">
        <v>50</v>
      </c>
      <c r="K132" s="217"/>
    </row>
    <row r="133" spans="2:11" ht="15" customHeight="1" x14ac:dyDescent="0.35">
      <c r="B133" s="215"/>
      <c r="C133" s="178" t="s">
        <v>404</v>
      </c>
      <c r="D133" s="178"/>
      <c r="E133" s="178"/>
      <c r="F133" s="197" t="s">
        <v>385</v>
      </c>
      <c r="G133" s="178"/>
      <c r="H133" s="178" t="s">
        <v>418</v>
      </c>
      <c r="I133" s="178" t="s">
        <v>381</v>
      </c>
      <c r="J133" s="178">
        <v>50</v>
      </c>
      <c r="K133" s="217"/>
    </row>
    <row r="134" spans="2:11" ht="15" customHeight="1" x14ac:dyDescent="0.35">
      <c r="B134" s="215"/>
      <c r="C134" s="178" t="s">
        <v>406</v>
      </c>
      <c r="D134" s="178"/>
      <c r="E134" s="178"/>
      <c r="F134" s="197" t="s">
        <v>385</v>
      </c>
      <c r="G134" s="178"/>
      <c r="H134" s="178" t="s">
        <v>418</v>
      </c>
      <c r="I134" s="178" t="s">
        <v>381</v>
      </c>
      <c r="J134" s="178">
        <v>50</v>
      </c>
      <c r="K134" s="217"/>
    </row>
    <row r="135" spans="2:11" ht="15" customHeight="1" x14ac:dyDescent="0.35">
      <c r="B135" s="215"/>
      <c r="C135" s="178" t="s">
        <v>108</v>
      </c>
      <c r="D135" s="178"/>
      <c r="E135" s="178"/>
      <c r="F135" s="197" t="s">
        <v>385</v>
      </c>
      <c r="G135" s="178"/>
      <c r="H135" s="178" t="s">
        <v>431</v>
      </c>
      <c r="I135" s="178" t="s">
        <v>381</v>
      </c>
      <c r="J135" s="178">
        <v>255</v>
      </c>
      <c r="K135" s="217"/>
    </row>
    <row r="136" spans="2:11" ht="15" customHeight="1" x14ac:dyDescent="0.35">
      <c r="B136" s="215"/>
      <c r="C136" s="178" t="s">
        <v>408</v>
      </c>
      <c r="D136" s="178"/>
      <c r="E136" s="178"/>
      <c r="F136" s="197" t="s">
        <v>379</v>
      </c>
      <c r="G136" s="178"/>
      <c r="H136" s="178" t="s">
        <v>432</v>
      </c>
      <c r="I136" s="178" t="s">
        <v>410</v>
      </c>
      <c r="J136" s="178"/>
      <c r="K136" s="217"/>
    </row>
    <row r="137" spans="2:11" ht="15" customHeight="1" x14ac:dyDescent="0.35">
      <c r="B137" s="215"/>
      <c r="C137" s="178" t="s">
        <v>411</v>
      </c>
      <c r="D137" s="178"/>
      <c r="E137" s="178"/>
      <c r="F137" s="197" t="s">
        <v>379</v>
      </c>
      <c r="G137" s="178"/>
      <c r="H137" s="178" t="s">
        <v>433</v>
      </c>
      <c r="I137" s="178" t="s">
        <v>413</v>
      </c>
      <c r="J137" s="178"/>
      <c r="K137" s="217"/>
    </row>
    <row r="138" spans="2:11" ht="15" customHeight="1" x14ac:dyDescent="0.35">
      <c r="B138" s="215"/>
      <c r="C138" s="178" t="s">
        <v>414</v>
      </c>
      <c r="D138" s="178"/>
      <c r="E138" s="178"/>
      <c r="F138" s="197" t="s">
        <v>379</v>
      </c>
      <c r="G138" s="178"/>
      <c r="H138" s="178" t="s">
        <v>414</v>
      </c>
      <c r="I138" s="178" t="s">
        <v>413</v>
      </c>
      <c r="J138" s="178"/>
      <c r="K138" s="217"/>
    </row>
    <row r="139" spans="2:11" ht="15" customHeight="1" x14ac:dyDescent="0.35">
      <c r="B139" s="215"/>
      <c r="C139" s="178" t="s">
        <v>33</v>
      </c>
      <c r="D139" s="178"/>
      <c r="E139" s="178"/>
      <c r="F139" s="197" t="s">
        <v>379</v>
      </c>
      <c r="G139" s="178"/>
      <c r="H139" s="178" t="s">
        <v>434</v>
      </c>
      <c r="I139" s="178" t="s">
        <v>413</v>
      </c>
      <c r="J139" s="178"/>
      <c r="K139" s="217"/>
    </row>
    <row r="140" spans="2:11" ht="15" customHeight="1" x14ac:dyDescent="0.35">
      <c r="B140" s="215"/>
      <c r="C140" s="178" t="s">
        <v>435</v>
      </c>
      <c r="D140" s="178"/>
      <c r="E140" s="178"/>
      <c r="F140" s="197" t="s">
        <v>379</v>
      </c>
      <c r="G140" s="178"/>
      <c r="H140" s="178" t="s">
        <v>436</v>
      </c>
      <c r="I140" s="178" t="s">
        <v>413</v>
      </c>
      <c r="J140" s="178"/>
      <c r="K140" s="217"/>
    </row>
    <row r="141" spans="2:11" ht="15" customHeight="1" x14ac:dyDescent="0.35">
      <c r="B141" s="218"/>
      <c r="C141" s="219"/>
      <c r="D141" s="219"/>
      <c r="E141" s="219"/>
      <c r="F141" s="219"/>
      <c r="G141" s="219"/>
      <c r="H141" s="219"/>
      <c r="I141" s="219"/>
      <c r="J141" s="219"/>
      <c r="K141" s="220"/>
    </row>
    <row r="142" spans="2:11" ht="18.75" customHeight="1" x14ac:dyDescent="0.35">
      <c r="B142" s="174"/>
      <c r="C142" s="174"/>
      <c r="D142" s="174"/>
      <c r="E142" s="174"/>
      <c r="F142" s="207"/>
      <c r="G142" s="174"/>
      <c r="H142" s="174"/>
      <c r="I142" s="174"/>
      <c r="J142" s="174"/>
      <c r="K142" s="174"/>
    </row>
    <row r="143" spans="2:11" ht="18.75" customHeight="1" x14ac:dyDescent="0.35">
      <c r="B143" s="184"/>
      <c r="C143" s="184"/>
      <c r="D143" s="184"/>
      <c r="E143" s="184"/>
      <c r="F143" s="184"/>
      <c r="G143" s="184"/>
      <c r="H143" s="184"/>
      <c r="I143" s="184"/>
      <c r="J143" s="184"/>
      <c r="K143" s="184"/>
    </row>
    <row r="144" spans="2:11" ht="7.5" customHeight="1" x14ac:dyDescent="0.35">
      <c r="B144" s="185"/>
      <c r="C144" s="186"/>
      <c r="D144" s="186"/>
      <c r="E144" s="186"/>
      <c r="F144" s="186"/>
      <c r="G144" s="186"/>
      <c r="H144" s="186"/>
      <c r="I144" s="186"/>
      <c r="J144" s="186"/>
      <c r="K144" s="187"/>
    </row>
    <row r="145" spans="2:11" ht="45" customHeight="1" x14ac:dyDescent="0.35">
      <c r="B145" s="188"/>
      <c r="C145" s="281" t="s">
        <v>437</v>
      </c>
      <c r="D145" s="281"/>
      <c r="E145" s="281"/>
      <c r="F145" s="281"/>
      <c r="G145" s="281"/>
      <c r="H145" s="281"/>
      <c r="I145" s="281"/>
      <c r="J145" s="281"/>
      <c r="K145" s="189"/>
    </row>
    <row r="146" spans="2:11" ht="17.25" customHeight="1" x14ac:dyDescent="0.35">
      <c r="B146" s="188"/>
      <c r="C146" s="190" t="s">
        <v>373</v>
      </c>
      <c r="D146" s="190"/>
      <c r="E146" s="190"/>
      <c r="F146" s="190" t="s">
        <v>374</v>
      </c>
      <c r="G146" s="191"/>
      <c r="H146" s="190" t="s">
        <v>103</v>
      </c>
      <c r="I146" s="190" t="s">
        <v>52</v>
      </c>
      <c r="J146" s="190" t="s">
        <v>375</v>
      </c>
      <c r="K146" s="189"/>
    </row>
    <row r="147" spans="2:11" ht="17.25" customHeight="1" x14ac:dyDescent="0.35">
      <c r="B147" s="188"/>
      <c r="C147" s="192" t="s">
        <v>376</v>
      </c>
      <c r="D147" s="192"/>
      <c r="E147" s="192"/>
      <c r="F147" s="193" t="s">
        <v>377</v>
      </c>
      <c r="G147" s="194"/>
      <c r="H147" s="192"/>
      <c r="I147" s="192"/>
      <c r="J147" s="192" t="s">
        <v>378</v>
      </c>
      <c r="K147" s="189"/>
    </row>
    <row r="148" spans="2:11" ht="5.25" customHeight="1" x14ac:dyDescent="0.35">
      <c r="B148" s="198"/>
      <c r="C148" s="195"/>
      <c r="D148" s="195"/>
      <c r="E148" s="195"/>
      <c r="F148" s="195"/>
      <c r="G148" s="196"/>
      <c r="H148" s="195"/>
      <c r="I148" s="195"/>
      <c r="J148" s="195"/>
      <c r="K148" s="217"/>
    </row>
    <row r="149" spans="2:11" ht="15" customHeight="1" x14ac:dyDescent="0.35">
      <c r="B149" s="198"/>
      <c r="C149" s="221" t="s">
        <v>382</v>
      </c>
      <c r="D149" s="178"/>
      <c r="E149" s="178"/>
      <c r="F149" s="222" t="s">
        <v>379</v>
      </c>
      <c r="G149" s="178"/>
      <c r="H149" s="221" t="s">
        <v>418</v>
      </c>
      <c r="I149" s="221" t="s">
        <v>381</v>
      </c>
      <c r="J149" s="221">
        <v>120</v>
      </c>
      <c r="K149" s="217"/>
    </row>
    <row r="150" spans="2:11" ht="15" customHeight="1" x14ac:dyDescent="0.35">
      <c r="B150" s="198"/>
      <c r="C150" s="221" t="s">
        <v>427</v>
      </c>
      <c r="D150" s="178"/>
      <c r="E150" s="178"/>
      <c r="F150" s="222" t="s">
        <v>379</v>
      </c>
      <c r="G150" s="178"/>
      <c r="H150" s="221" t="s">
        <v>438</v>
      </c>
      <c r="I150" s="221" t="s">
        <v>381</v>
      </c>
      <c r="J150" s="221" t="s">
        <v>429</v>
      </c>
      <c r="K150" s="217"/>
    </row>
    <row r="151" spans="2:11" ht="15" customHeight="1" x14ac:dyDescent="0.35">
      <c r="B151" s="198"/>
      <c r="C151" s="221" t="s">
        <v>328</v>
      </c>
      <c r="D151" s="178"/>
      <c r="E151" s="178"/>
      <c r="F151" s="222" t="s">
        <v>379</v>
      </c>
      <c r="G151" s="178"/>
      <c r="H151" s="221" t="s">
        <v>439</v>
      </c>
      <c r="I151" s="221" t="s">
        <v>381</v>
      </c>
      <c r="J151" s="221" t="s">
        <v>429</v>
      </c>
      <c r="K151" s="217"/>
    </row>
    <row r="152" spans="2:11" ht="15" customHeight="1" x14ac:dyDescent="0.35">
      <c r="B152" s="198"/>
      <c r="C152" s="221" t="s">
        <v>384</v>
      </c>
      <c r="D152" s="178"/>
      <c r="E152" s="178"/>
      <c r="F152" s="222" t="s">
        <v>385</v>
      </c>
      <c r="G152" s="178"/>
      <c r="H152" s="221" t="s">
        <v>418</v>
      </c>
      <c r="I152" s="221" t="s">
        <v>381</v>
      </c>
      <c r="J152" s="221">
        <v>50</v>
      </c>
      <c r="K152" s="217"/>
    </row>
    <row r="153" spans="2:11" ht="15" customHeight="1" x14ac:dyDescent="0.35">
      <c r="B153" s="198"/>
      <c r="C153" s="221" t="s">
        <v>387</v>
      </c>
      <c r="D153" s="178"/>
      <c r="E153" s="178"/>
      <c r="F153" s="222" t="s">
        <v>379</v>
      </c>
      <c r="G153" s="178"/>
      <c r="H153" s="221" t="s">
        <v>418</v>
      </c>
      <c r="I153" s="221" t="s">
        <v>389</v>
      </c>
      <c r="J153" s="221"/>
      <c r="K153" s="217"/>
    </row>
    <row r="154" spans="2:11" ht="15" customHeight="1" x14ac:dyDescent="0.35">
      <c r="B154" s="198"/>
      <c r="C154" s="221" t="s">
        <v>398</v>
      </c>
      <c r="D154" s="178"/>
      <c r="E154" s="178"/>
      <c r="F154" s="222" t="s">
        <v>385</v>
      </c>
      <c r="G154" s="178"/>
      <c r="H154" s="221" t="s">
        <v>418</v>
      </c>
      <c r="I154" s="221" t="s">
        <v>381</v>
      </c>
      <c r="J154" s="221">
        <v>50</v>
      </c>
      <c r="K154" s="217"/>
    </row>
    <row r="155" spans="2:11" ht="15" customHeight="1" x14ac:dyDescent="0.35">
      <c r="B155" s="198"/>
      <c r="C155" s="221" t="s">
        <v>406</v>
      </c>
      <c r="D155" s="178"/>
      <c r="E155" s="178"/>
      <c r="F155" s="222" t="s">
        <v>385</v>
      </c>
      <c r="G155" s="178"/>
      <c r="H155" s="221" t="s">
        <v>418</v>
      </c>
      <c r="I155" s="221" t="s">
        <v>381</v>
      </c>
      <c r="J155" s="221">
        <v>50</v>
      </c>
      <c r="K155" s="217"/>
    </row>
    <row r="156" spans="2:11" ht="15" customHeight="1" x14ac:dyDescent="0.35">
      <c r="B156" s="198"/>
      <c r="C156" s="221" t="s">
        <v>404</v>
      </c>
      <c r="D156" s="178"/>
      <c r="E156" s="178"/>
      <c r="F156" s="222" t="s">
        <v>385</v>
      </c>
      <c r="G156" s="178"/>
      <c r="H156" s="221" t="s">
        <v>418</v>
      </c>
      <c r="I156" s="221" t="s">
        <v>381</v>
      </c>
      <c r="J156" s="221">
        <v>50</v>
      </c>
      <c r="K156" s="217"/>
    </row>
    <row r="157" spans="2:11" ht="15" customHeight="1" x14ac:dyDescent="0.35">
      <c r="B157" s="198"/>
      <c r="C157" s="221" t="s">
        <v>87</v>
      </c>
      <c r="D157" s="178"/>
      <c r="E157" s="178"/>
      <c r="F157" s="222" t="s">
        <v>379</v>
      </c>
      <c r="G157" s="178"/>
      <c r="H157" s="221" t="s">
        <v>440</v>
      </c>
      <c r="I157" s="221" t="s">
        <v>381</v>
      </c>
      <c r="J157" s="221" t="s">
        <v>441</v>
      </c>
      <c r="K157" s="217"/>
    </row>
    <row r="158" spans="2:11" ht="15" customHeight="1" x14ac:dyDescent="0.35">
      <c r="B158" s="198"/>
      <c r="C158" s="221" t="s">
        <v>442</v>
      </c>
      <c r="D158" s="178"/>
      <c r="E158" s="178"/>
      <c r="F158" s="222" t="s">
        <v>379</v>
      </c>
      <c r="G158" s="178"/>
      <c r="H158" s="221" t="s">
        <v>443</v>
      </c>
      <c r="I158" s="221" t="s">
        <v>413</v>
      </c>
      <c r="J158" s="221"/>
      <c r="K158" s="217"/>
    </row>
    <row r="159" spans="2:11" ht="15" customHeight="1" x14ac:dyDescent="0.35">
      <c r="B159" s="223"/>
      <c r="C159" s="205"/>
      <c r="D159" s="205"/>
      <c r="E159" s="205"/>
      <c r="F159" s="205"/>
      <c r="G159" s="205"/>
      <c r="H159" s="205"/>
      <c r="I159" s="205"/>
      <c r="J159" s="205"/>
      <c r="K159" s="224"/>
    </row>
    <row r="160" spans="2:11" ht="18.75" customHeight="1" x14ac:dyDescent="0.35">
      <c r="B160" s="174"/>
      <c r="C160" s="178"/>
      <c r="D160" s="178"/>
      <c r="E160" s="178"/>
      <c r="F160" s="197"/>
      <c r="G160" s="178"/>
      <c r="H160" s="178"/>
      <c r="I160" s="178"/>
      <c r="J160" s="178"/>
      <c r="K160" s="174"/>
    </row>
    <row r="161" spans="2:11" ht="18.75" customHeight="1" x14ac:dyDescent="0.35"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</row>
    <row r="162" spans="2:11" ht="7.5" customHeight="1" x14ac:dyDescent="0.35">
      <c r="B162" s="166"/>
      <c r="C162" s="167"/>
      <c r="D162" s="167"/>
      <c r="E162" s="167"/>
      <c r="F162" s="167"/>
      <c r="G162" s="167"/>
      <c r="H162" s="167"/>
      <c r="I162" s="167"/>
      <c r="J162" s="167"/>
      <c r="K162" s="168"/>
    </row>
    <row r="163" spans="2:11" ht="45" customHeight="1" x14ac:dyDescent="0.35">
      <c r="B163" s="169"/>
      <c r="C163" s="278" t="s">
        <v>444</v>
      </c>
      <c r="D163" s="278"/>
      <c r="E163" s="278"/>
      <c r="F163" s="278"/>
      <c r="G163" s="278"/>
      <c r="H163" s="278"/>
      <c r="I163" s="278"/>
      <c r="J163" s="278"/>
      <c r="K163" s="170"/>
    </row>
    <row r="164" spans="2:11" ht="17.25" customHeight="1" x14ac:dyDescent="0.35">
      <c r="B164" s="169"/>
      <c r="C164" s="190" t="s">
        <v>373</v>
      </c>
      <c r="D164" s="190"/>
      <c r="E164" s="190"/>
      <c r="F164" s="190" t="s">
        <v>374</v>
      </c>
      <c r="G164" s="225"/>
      <c r="H164" s="226" t="s">
        <v>103</v>
      </c>
      <c r="I164" s="226" t="s">
        <v>52</v>
      </c>
      <c r="J164" s="190" t="s">
        <v>375</v>
      </c>
      <c r="K164" s="170"/>
    </row>
    <row r="165" spans="2:11" ht="17.25" customHeight="1" x14ac:dyDescent="0.35">
      <c r="B165" s="171"/>
      <c r="C165" s="192" t="s">
        <v>376</v>
      </c>
      <c r="D165" s="192"/>
      <c r="E165" s="192"/>
      <c r="F165" s="193" t="s">
        <v>377</v>
      </c>
      <c r="G165" s="227"/>
      <c r="H165" s="228"/>
      <c r="I165" s="228"/>
      <c r="J165" s="192" t="s">
        <v>378</v>
      </c>
      <c r="K165" s="172"/>
    </row>
    <row r="166" spans="2:11" ht="5.25" customHeight="1" x14ac:dyDescent="0.35">
      <c r="B166" s="198"/>
      <c r="C166" s="195"/>
      <c r="D166" s="195"/>
      <c r="E166" s="195"/>
      <c r="F166" s="195"/>
      <c r="G166" s="196"/>
      <c r="H166" s="195"/>
      <c r="I166" s="195"/>
      <c r="J166" s="195"/>
      <c r="K166" s="217"/>
    </row>
    <row r="167" spans="2:11" ht="15" customHeight="1" x14ac:dyDescent="0.35">
      <c r="B167" s="198"/>
      <c r="C167" s="178" t="s">
        <v>382</v>
      </c>
      <c r="D167" s="178"/>
      <c r="E167" s="178"/>
      <c r="F167" s="197" t="s">
        <v>379</v>
      </c>
      <c r="G167" s="178"/>
      <c r="H167" s="178" t="s">
        <v>418</v>
      </c>
      <c r="I167" s="178" t="s">
        <v>381</v>
      </c>
      <c r="J167" s="178">
        <v>120</v>
      </c>
      <c r="K167" s="217"/>
    </row>
    <row r="168" spans="2:11" ht="15" customHeight="1" x14ac:dyDescent="0.35">
      <c r="B168" s="198"/>
      <c r="C168" s="178" t="s">
        <v>427</v>
      </c>
      <c r="D168" s="178"/>
      <c r="E168" s="178"/>
      <c r="F168" s="197" t="s">
        <v>379</v>
      </c>
      <c r="G168" s="178"/>
      <c r="H168" s="178" t="s">
        <v>428</v>
      </c>
      <c r="I168" s="178" t="s">
        <v>381</v>
      </c>
      <c r="J168" s="178" t="s">
        <v>429</v>
      </c>
      <c r="K168" s="217"/>
    </row>
    <row r="169" spans="2:11" ht="15" customHeight="1" x14ac:dyDescent="0.35">
      <c r="B169" s="198"/>
      <c r="C169" s="178" t="s">
        <v>328</v>
      </c>
      <c r="D169" s="178"/>
      <c r="E169" s="178"/>
      <c r="F169" s="197" t="s">
        <v>379</v>
      </c>
      <c r="G169" s="178"/>
      <c r="H169" s="178" t="s">
        <v>445</v>
      </c>
      <c r="I169" s="178" t="s">
        <v>381</v>
      </c>
      <c r="J169" s="178" t="s">
        <v>429</v>
      </c>
      <c r="K169" s="217"/>
    </row>
    <row r="170" spans="2:11" ht="15" customHeight="1" x14ac:dyDescent="0.35">
      <c r="B170" s="198"/>
      <c r="C170" s="178" t="s">
        <v>384</v>
      </c>
      <c r="D170" s="178"/>
      <c r="E170" s="178"/>
      <c r="F170" s="197" t="s">
        <v>385</v>
      </c>
      <c r="G170" s="178"/>
      <c r="H170" s="178" t="s">
        <v>445</v>
      </c>
      <c r="I170" s="178" t="s">
        <v>381</v>
      </c>
      <c r="J170" s="178">
        <v>50</v>
      </c>
      <c r="K170" s="217"/>
    </row>
    <row r="171" spans="2:11" ht="15" customHeight="1" x14ac:dyDescent="0.35">
      <c r="B171" s="198"/>
      <c r="C171" s="178" t="s">
        <v>387</v>
      </c>
      <c r="D171" s="178"/>
      <c r="E171" s="178"/>
      <c r="F171" s="197" t="s">
        <v>379</v>
      </c>
      <c r="G171" s="178"/>
      <c r="H171" s="178" t="s">
        <v>445</v>
      </c>
      <c r="I171" s="178" t="s">
        <v>389</v>
      </c>
      <c r="J171" s="178"/>
      <c r="K171" s="217"/>
    </row>
    <row r="172" spans="2:11" ht="15" customHeight="1" x14ac:dyDescent="0.35">
      <c r="B172" s="198"/>
      <c r="C172" s="178" t="s">
        <v>398</v>
      </c>
      <c r="D172" s="178"/>
      <c r="E172" s="178"/>
      <c r="F172" s="197" t="s">
        <v>385</v>
      </c>
      <c r="G172" s="178"/>
      <c r="H172" s="178" t="s">
        <v>445</v>
      </c>
      <c r="I172" s="178" t="s">
        <v>381</v>
      </c>
      <c r="J172" s="178">
        <v>50</v>
      </c>
      <c r="K172" s="217"/>
    </row>
    <row r="173" spans="2:11" ht="15" customHeight="1" x14ac:dyDescent="0.35">
      <c r="B173" s="198"/>
      <c r="C173" s="178" t="s">
        <v>406</v>
      </c>
      <c r="D173" s="178"/>
      <c r="E173" s="178"/>
      <c r="F173" s="197" t="s">
        <v>385</v>
      </c>
      <c r="G173" s="178"/>
      <c r="H173" s="178" t="s">
        <v>445</v>
      </c>
      <c r="I173" s="178" t="s">
        <v>381</v>
      </c>
      <c r="J173" s="178">
        <v>50</v>
      </c>
      <c r="K173" s="217"/>
    </row>
    <row r="174" spans="2:11" ht="15" customHeight="1" x14ac:dyDescent="0.35">
      <c r="B174" s="198"/>
      <c r="C174" s="178" t="s">
        <v>404</v>
      </c>
      <c r="D174" s="178"/>
      <c r="E174" s="178"/>
      <c r="F174" s="197" t="s">
        <v>385</v>
      </c>
      <c r="G174" s="178"/>
      <c r="H174" s="178" t="s">
        <v>445</v>
      </c>
      <c r="I174" s="178" t="s">
        <v>381</v>
      </c>
      <c r="J174" s="178">
        <v>50</v>
      </c>
      <c r="K174" s="217"/>
    </row>
    <row r="175" spans="2:11" ht="15" customHeight="1" x14ac:dyDescent="0.35">
      <c r="B175" s="198"/>
      <c r="C175" s="178" t="s">
        <v>102</v>
      </c>
      <c r="D175" s="178"/>
      <c r="E175" s="178"/>
      <c r="F175" s="197" t="s">
        <v>379</v>
      </c>
      <c r="G175" s="178"/>
      <c r="H175" s="178" t="s">
        <v>446</v>
      </c>
      <c r="I175" s="178" t="s">
        <v>447</v>
      </c>
      <c r="J175" s="178"/>
      <c r="K175" s="217"/>
    </row>
    <row r="176" spans="2:11" ht="15" customHeight="1" x14ac:dyDescent="0.35">
      <c r="B176" s="198"/>
      <c r="C176" s="178" t="s">
        <v>52</v>
      </c>
      <c r="D176" s="178"/>
      <c r="E176" s="178"/>
      <c r="F176" s="197" t="s">
        <v>379</v>
      </c>
      <c r="G176" s="178"/>
      <c r="H176" s="178" t="s">
        <v>448</v>
      </c>
      <c r="I176" s="178" t="s">
        <v>449</v>
      </c>
      <c r="J176" s="178">
        <v>1</v>
      </c>
      <c r="K176" s="217"/>
    </row>
    <row r="177" spans="2:11" ht="15" customHeight="1" x14ac:dyDescent="0.35">
      <c r="B177" s="198"/>
      <c r="C177" s="178" t="s">
        <v>48</v>
      </c>
      <c r="D177" s="178"/>
      <c r="E177" s="178"/>
      <c r="F177" s="197" t="s">
        <v>379</v>
      </c>
      <c r="G177" s="178"/>
      <c r="H177" s="178" t="s">
        <v>450</v>
      </c>
      <c r="I177" s="178" t="s">
        <v>381</v>
      </c>
      <c r="J177" s="178">
        <v>20</v>
      </c>
      <c r="K177" s="217"/>
    </row>
    <row r="178" spans="2:11" ht="15" customHeight="1" x14ac:dyDescent="0.35">
      <c r="B178" s="198"/>
      <c r="C178" s="178" t="s">
        <v>103</v>
      </c>
      <c r="D178" s="178"/>
      <c r="E178" s="178"/>
      <c r="F178" s="197" t="s">
        <v>379</v>
      </c>
      <c r="G178" s="178"/>
      <c r="H178" s="178" t="s">
        <v>451</v>
      </c>
      <c r="I178" s="178" t="s">
        <v>381</v>
      </c>
      <c r="J178" s="178">
        <v>255</v>
      </c>
      <c r="K178" s="217"/>
    </row>
    <row r="179" spans="2:11" ht="15" customHeight="1" x14ac:dyDescent="0.35">
      <c r="B179" s="198"/>
      <c r="C179" s="178" t="s">
        <v>104</v>
      </c>
      <c r="D179" s="178"/>
      <c r="E179" s="178"/>
      <c r="F179" s="197" t="s">
        <v>379</v>
      </c>
      <c r="G179" s="178"/>
      <c r="H179" s="178" t="s">
        <v>344</v>
      </c>
      <c r="I179" s="178" t="s">
        <v>381</v>
      </c>
      <c r="J179" s="178">
        <v>10</v>
      </c>
      <c r="K179" s="217"/>
    </row>
    <row r="180" spans="2:11" ht="15" customHeight="1" x14ac:dyDescent="0.35">
      <c r="B180" s="198"/>
      <c r="C180" s="178" t="s">
        <v>105</v>
      </c>
      <c r="D180" s="178"/>
      <c r="E180" s="178"/>
      <c r="F180" s="197" t="s">
        <v>379</v>
      </c>
      <c r="G180" s="178"/>
      <c r="H180" s="178" t="s">
        <v>452</v>
      </c>
      <c r="I180" s="178" t="s">
        <v>413</v>
      </c>
      <c r="J180" s="178"/>
      <c r="K180" s="217"/>
    </row>
    <row r="181" spans="2:11" ht="15" customHeight="1" x14ac:dyDescent="0.35">
      <c r="B181" s="198"/>
      <c r="C181" s="178" t="s">
        <v>453</v>
      </c>
      <c r="D181" s="178"/>
      <c r="E181" s="178"/>
      <c r="F181" s="197" t="s">
        <v>379</v>
      </c>
      <c r="G181" s="178"/>
      <c r="H181" s="178" t="s">
        <v>454</v>
      </c>
      <c r="I181" s="178" t="s">
        <v>413</v>
      </c>
      <c r="J181" s="178"/>
      <c r="K181" s="217"/>
    </row>
    <row r="182" spans="2:11" ht="15" customHeight="1" x14ac:dyDescent="0.35">
      <c r="B182" s="198"/>
      <c r="C182" s="178" t="s">
        <v>442</v>
      </c>
      <c r="D182" s="178"/>
      <c r="E182" s="178"/>
      <c r="F182" s="197" t="s">
        <v>379</v>
      </c>
      <c r="G182" s="178"/>
      <c r="H182" s="178" t="s">
        <v>455</v>
      </c>
      <c r="I182" s="178" t="s">
        <v>413</v>
      </c>
      <c r="J182" s="178"/>
      <c r="K182" s="217"/>
    </row>
    <row r="183" spans="2:11" ht="15" customHeight="1" x14ac:dyDescent="0.35">
      <c r="B183" s="198"/>
      <c r="C183" s="178" t="s">
        <v>107</v>
      </c>
      <c r="D183" s="178"/>
      <c r="E183" s="178"/>
      <c r="F183" s="197" t="s">
        <v>385</v>
      </c>
      <c r="G183" s="178"/>
      <c r="H183" s="178" t="s">
        <v>456</v>
      </c>
      <c r="I183" s="178" t="s">
        <v>381</v>
      </c>
      <c r="J183" s="178">
        <v>50</v>
      </c>
      <c r="K183" s="217"/>
    </row>
    <row r="184" spans="2:11" ht="15" customHeight="1" x14ac:dyDescent="0.35">
      <c r="B184" s="198"/>
      <c r="C184" s="178" t="s">
        <v>457</v>
      </c>
      <c r="D184" s="178"/>
      <c r="E184" s="178"/>
      <c r="F184" s="197" t="s">
        <v>385</v>
      </c>
      <c r="G184" s="178"/>
      <c r="H184" s="178" t="s">
        <v>458</v>
      </c>
      <c r="I184" s="178" t="s">
        <v>459</v>
      </c>
      <c r="J184" s="178"/>
      <c r="K184" s="217"/>
    </row>
    <row r="185" spans="2:11" ht="15" customHeight="1" x14ac:dyDescent="0.35">
      <c r="B185" s="198"/>
      <c r="C185" s="178" t="s">
        <v>460</v>
      </c>
      <c r="D185" s="178"/>
      <c r="E185" s="178"/>
      <c r="F185" s="197" t="s">
        <v>385</v>
      </c>
      <c r="G185" s="178"/>
      <c r="H185" s="178" t="s">
        <v>461</v>
      </c>
      <c r="I185" s="178" t="s">
        <v>459</v>
      </c>
      <c r="J185" s="178"/>
      <c r="K185" s="217"/>
    </row>
    <row r="186" spans="2:11" ht="15" customHeight="1" x14ac:dyDescent="0.35">
      <c r="B186" s="198"/>
      <c r="C186" s="178" t="s">
        <v>462</v>
      </c>
      <c r="D186" s="178"/>
      <c r="E186" s="178"/>
      <c r="F186" s="197" t="s">
        <v>385</v>
      </c>
      <c r="G186" s="178"/>
      <c r="H186" s="178" t="s">
        <v>463</v>
      </c>
      <c r="I186" s="178" t="s">
        <v>459</v>
      </c>
      <c r="J186" s="178"/>
      <c r="K186" s="217"/>
    </row>
    <row r="187" spans="2:11" ht="15" customHeight="1" x14ac:dyDescent="0.35">
      <c r="B187" s="198"/>
      <c r="C187" s="229" t="s">
        <v>464</v>
      </c>
      <c r="D187" s="178"/>
      <c r="E187" s="178"/>
      <c r="F187" s="197" t="s">
        <v>385</v>
      </c>
      <c r="G187" s="178"/>
      <c r="H187" s="178" t="s">
        <v>465</v>
      </c>
      <c r="I187" s="178" t="s">
        <v>466</v>
      </c>
      <c r="J187" s="230" t="s">
        <v>467</v>
      </c>
      <c r="K187" s="217"/>
    </row>
    <row r="188" spans="2:11" ht="15" customHeight="1" x14ac:dyDescent="0.35">
      <c r="B188" s="198"/>
      <c r="C188" s="183" t="s">
        <v>37</v>
      </c>
      <c r="D188" s="178"/>
      <c r="E188" s="178"/>
      <c r="F188" s="197" t="s">
        <v>379</v>
      </c>
      <c r="G188" s="178"/>
      <c r="H188" s="174" t="s">
        <v>468</v>
      </c>
      <c r="I188" s="178" t="s">
        <v>469</v>
      </c>
      <c r="J188" s="178"/>
      <c r="K188" s="217"/>
    </row>
    <row r="189" spans="2:11" ht="15" customHeight="1" x14ac:dyDescent="0.35">
      <c r="B189" s="198"/>
      <c r="C189" s="183" t="s">
        <v>470</v>
      </c>
      <c r="D189" s="178"/>
      <c r="E189" s="178"/>
      <c r="F189" s="197" t="s">
        <v>379</v>
      </c>
      <c r="G189" s="178"/>
      <c r="H189" s="178" t="s">
        <v>471</v>
      </c>
      <c r="I189" s="178" t="s">
        <v>413</v>
      </c>
      <c r="J189" s="178"/>
      <c r="K189" s="217"/>
    </row>
    <row r="190" spans="2:11" ht="15" customHeight="1" x14ac:dyDescent="0.35">
      <c r="B190" s="198"/>
      <c r="C190" s="183" t="s">
        <v>472</v>
      </c>
      <c r="D190" s="178"/>
      <c r="E190" s="178"/>
      <c r="F190" s="197" t="s">
        <v>379</v>
      </c>
      <c r="G190" s="178"/>
      <c r="H190" s="178" t="s">
        <v>473</v>
      </c>
      <c r="I190" s="178" t="s">
        <v>413</v>
      </c>
      <c r="J190" s="178"/>
      <c r="K190" s="217"/>
    </row>
    <row r="191" spans="2:11" ht="15" customHeight="1" x14ac:dyDescent="0.35">
      <c r="B191" s="198"/>
      <c r="C191" s="183" t="s">
        <v>474</v>
      </c>
      <c r="D191" s="178"/>
      <c r="E191" s="178"/>
      <c r="F191" s="197" t="s">
        <v>385</v>
      </c>
      <c r="G191" s="178"/>
      <c r="H191" s="178" t="s">
        <v>475</v>
      </c>
      <c r="I191" s="178" t="s">
        <v>413</v>
      </c>
      <c r="J191" s="178"/>
      <c r="K191" s="217"/>
    </row>
    <row r="192" spans="2:11" ht="15" customHeight="1" x14ac:dyDescent="0.35">
      <c r="B192" s="223"/>
      <c r="C192" s="231"/>
      <c r="D192" s="205"/>
      <c r="E192" s="205"/>
      <c r="F192" s="205"/>
      <c r="G192" s="205"/>
      <c r="H192" s="205"/>
      <c r="I192" s="205"/>
      <c r="J192" s="205"/>
      <c r="K192" s="224"/>
    </row>
    <row r="193" spans="2:11" ht="18.75" customHeight="1" x14ac:dyDescent="0.35">
      <c r="B193" s="174"/>
      <c r="C193" s="178"/>
      <c r="D193" s="178"/>
      <c r="E193" s="178"/>
      <c r="F193" s="197"/>
      <c r="G193" s="178"/>
      <c r="H193" s="178"/>
      <c r="I193" s="178"/>
      <c r="J193" s="178"/>
      <c r="K193" s="174"/>
    </row>
    <row r="194" spans="2:11" ht="18.75" customHeight="1" x14ac:dyDescent="0.35">
      <c r="B194" s="174"/>
      <c r="C194" s="178"/>
      <c r="D194" s="178"/>
      <c r="E194" s="178"/>
      <c r="F194" s="197"/>
      <c r="G194" s="178"/>
      <c r="H194" s="178"/>
      <c r="I194" s="178"/>
      <c r="J194" s="178"/>
      <c r="K194" s="174"/>
    </row>
    <row r="195" spans="2:11" ht="18.75" customHeight="1" x14ac:dyDescent="0.35">
      <c r="B195" s="184"/>
      <c r="C195" s="184"/>
      <c r="D195" s="184"/>
      <c r="E195" s="184"/>
      <c r="F195" s="184"/>
      <c r="G195" s="184"/>
      <c r="H195" s="184"/>
      <c r="I195" s="184"/>
      <c r="J195" s="184"/>
      <c r="K195" s="184"/>
    </row>
    <row r="196" spans="2:11" x14ac:dyDescent="0.35">
      <c r="B196" s="166"/>
      <c r="C196" s="167"/>
      <c r="D196" s="167"/>
      <c r="E196" s="167"/>
      <c r="F196" s="167"/>
      <c r="G196" s="167"/>
      <c r="H196" s="167"/>
      <c r="I196" s="167"/>
      <c r="J196" s="167"/>
      <c r="K196" s="168"/>
    </row>
    <row r="197" spans="2:11" ht="20.5" x14ac:dyDescent="0.35">
      <c r="B197" s="169"/>
      <c r="C197" s="278" t="s">
        <v>476</v>
      </c>
      <c r="D197" s="278"/>
      <c r="E197" s="278"/>
      <c r="F197" s="278"/>
      <c r="G197" s="278"/>
      <c r="H197" s="278"/>
      <c r="I197" s="278"/>
      <c r="J197" s="278"/>
      <c r="K197" s="170"/>
    </row>
    <row r="198" spans="2:11" ht="25.5" customHeight="1" x14ac:dyDescent="0.35">
      <c r="B198" s="169"/>
      <c r="C198" s="232" t="s">
        <v>477</v>
      </c>
      <c r="D198" s="232"/>
      <c r="E198" s="232"/>
      <c r="F198" s="232" t="s">
        <v>478</v>
      </c>
      <c r="G198" s="233"/>
      <c r="H198" s="282" t="s">
        <v>479</v>
      </c>
      <c r="I198" s="282"/>
      <c r="J198" s="282"/>
      <c r="K198" s="170"/>
    </row>
    <row r="199" spans="2:11" ht="5.25" customHeight="1" x14ac:dyDescent="0.35">
      <c r="B199" s="198"/>
      <c r="C199" s="195"/>
      <c r="D199" s="195"/>
      <c r="E199" s="195"/>
      <c r="F199" s="195"/>
      <c r="G199" s="178"/>
      <c r="H199" s="195"/>
      <c r="I199" s="195"/>
      <c r="J199" s="195"/>
      <c r="K199" s="217"/>
    </row>
    <row r="200" spans="2:11" ht="15" customHeight="1" x14ac:dyDescent="0.35">
      <c r="B200" s="198"/>
      <c r="C200" s="178" t="s">
        <v>469</v>
      </c>
      <c r="D200" s="178"/>
      <c r="E200" s="178"/>
      <c r="F200" s="197" t="s">
        <v>38</v>
      </c>
      <c r="G200" s="178"/>
      <c r="H200" s="283" t="s">
        <v>480</v>
      </c>
      <c r="I200" s="283"/>
      <c r="J200" s="283"/>
      <c r="K200" s="217"/>
    </row>
    <row r="201" spans="2:11" ht="15" customHeight="1" x14ac:dyDescent="0.35">
      <c r="B201" s="198"/>
      <c r="C201" s="202"/>
      <c r="D201" s="178"/>
      <c r="E201" s="178"/>
      <c r="F201" s="197" t="s">
        <v>39</v>
      </c>
      <c r="G201" s="178"/>
      <c r="H201" s="283" t="s">
        <v>481</v>
      </c>
      <c r="I201" s="283"/>
      <c r="J201" s="283"/>
      <c r="K201" s="217"/>
    </row>
    <row r="202" spans="2:11" ht="15" customHeight="1" x14ac:dyDescent="0.35">
      <c r="B202" s="198"/>
      <c r="C202" s="202"/>
      <c r="D202" s="178"/>
      <c r="E202" s="178"/>
      <c r="F202" s="197" t="s">
        <v>42</v>
      </c>
      <c r="G202" s="178"/>
      <c r="H202" s="283" t="s">
        <v>482</v>
      </c>
      <c r="I202" s="283"/>
      <c r="J202" s="283"/>
      <c r="K202" s="217"/>
    </row>
    <row r="203" spans="2:11" ht="15" customHeight="1" x14ac:dyDescent="0.35">
      <c r="B203" s="198"/>
      <c r="C203" s="178"/>
      <c r="D203" s="178"/>
      <c r="E203" s="178"/>
      <c r="F203" s="197" t="s">
        <v>40</v>
      </c>
      <c r="G203" s="178"/>
      <c r="H203" s="283" t="s">
        <v>483</v>
      </c>
      <c r="I203" s="283"/>
      <c r="J203" s="283"/>
      <c r="K203" s="217"/>
    </row>
    <row r="204" spans="2:11" ht="15" customHeight="1" x14ac:dyDescent="0.35">
      <c r="B204" s="198"/>
      <c r="C204" s="178"/>
      <c r="D204" s="178"/>
      <c r="E204" s="178"/>
      <c r="F204" s="197" t="s">
        <v>41</v>
      </c>
      <c r="G204" s="178"/>
      <c r="H204" s="283" t="s">
        <v>484</v>
      </c>
      <c r="I204" s="283"/>
      <c r="J204" s="283"/>
      <c r="K204" s="217"/>
    </row>
    <row r="205" spans="2:11" ht="15" customHeight="1" x14ac:dyDescent="0.35">
      <c r="B205" s="198"/>
      <c r="C205" s="178"/>
      <c r="D205" s="178"/>
      <c r="E205" s="178"/>
      <c r="F205" s="197"/>
      <c r="G205" s="178"/>
      <c r="H205" s="178"/>
      <c r="I205" s="178"/>
      <c r="J205" s="178"/>
      <c r="K205" s="217"/>
    </row>
    <row r="206" spans="2:11" ht="15" customHeight="1" x14ac:dyDescent="0.35">
      <c r="B206" s="198"/>
      <c r="C206" s="178" t="s">
        <v>425</v>
      </c>
      <c r="D206" s="178"/>
      <c r="E206" s="178"/>
      <c r="F206" s="197" t="s">
        <v>74</v>
      </c>
      <c r="G206" s="178"/>
      <c r="H206" s="283" t="s">
        <v>485</v>
      </c>
      <c r="I206" s="283"/>
      <c r="J206" s="283"/>
      <c r="K206" s="217"/>
    </row>
    <row r="207" spans="2:11" ht="15" customHeight="1" x14ac:dyDescent="0.35">
      <c r="B207" s="198"/>
      <c r="C207" s="202"/>
      <c r="D207" s="178"/>
      <c r="E207" s="178"/>
      <c r="F207" s="197" t="s">
        <v>322</v>
      </c>
      <c r="G207" s="178"/>
      <c r="H207" s="283" t="s">
        <v>323</v>
      </c>
      <c r="I207" s="283"/>
      <c r="J207" s="283"/>
      <c r="K207" s="217"/>
    </row>
    <row r="208" spans="2:11" ht="15" customHeight="1" x14ac:dyDescent="0.35">
      <c r="B208" s="198"/>
      <c r="C208" s="178"/>
      <c r="D208" s="178"/>
      <c r="E208" s="178"/>
      <c r="F208" s="197" t="s">
        <v>320</v>
      </c>
      <c r="G208" s="178"/>
      <c r="H208" s="283" t="s">
        <v>486</v>
      </c>
      <c r="I208" s="283"/>
      <c r="J208" s="283"/>
      <c r="K208" s="217"/>
    </row>
    <row r="209" spans="2:11" ht="15" customHeight="1" x14ac:dyDescent="0.35">
      <c r="B209" s="234"/>
      <c r="C209" s="202"/>
      <c r="D209" s="202"/>
      <c r="E209" s="202"/>
      <c r="F209" s="197" t="s">
        <v>324</v>
      </c>
      <c r="G209" s="183"/>
      <c r="H209" s="284" t="s">
        <v>325</v>
      </c>
      <c r="I209" s="284"/>
      <c r="J209" s="284"/>
      <c r="K209" s="235"/>
    </row>
    <row r="210" spans="2:11" ht="15" customHeight="1" x14ac:dyDescent="0.35">
      <c r="B210" s="234"/>
      <c r="C210" s="202"/>
      <c r="D210" s="202"/>
      <c r="E210" s="202"/>
      <c r="F210" s="197" t="s">
        <v>326</v>
      </c>
      <c r="G210" s="183"/>
      <c r="H210" s="284" t="s">
        <v>487</v>
      </c>
      <c r="I210" s="284"/>
      <c r="J210" s="284"/>
      <c r="K210" s="235"/>
    </row>
    <row r="211" spans="2:11" ht="15" customHeight="1" x14ac:dyDescent="0.35">
      <c r="B211" s="234"/>
      <c r="C211" s="202"/>
      <c r="D211" s="202"/>
      <c r="E211" s="202"/>
      <c r="F211" s="236"/>
      <c r="G211" s="183"/>
      <c r="H211" s="237"/>
      <c r="I211" s="237"/>
      <c r="J211" s="237"/>
      <c r="K211" s="235"/>
    </row>
    <row r="212" spans="2:11" ht="15" customHeight="1" x14ac:dyDescent="0.35">
      <c r="B212" s="234"/>
      <c r="C212" s="178" t="s">
        <v>449</v>
      </c>
      <c r="D212" s="202"/>
      <c r="E212" s="202"/>
      <c r="F212" s="197">
        <v>1</v>
      </c>
      <c r="G212" s="183"/>
      <c r="H212" s="284" t="s">
        <v>488</v>
      </c>
      <c r="I212" s="284"/>
      <c r="J212" s="284"/>
      <c r="K212" s="235"/>
    </row>
    <row r="213" spans="2:11" ht="15" customHeight="1" x14ac:dyDescent="0.35">
      <c r="B213" s="234"/>
      <c r="C213" s="202"/>
      <c r="D213" s="202"/>
      <c r="E213" s="202"/>
      <c r="F213" s="197">
        <v>2</v>
      </c>
      <c r="G213" s="183"/>
      <c r="H213" s="284" t="s">
        <v>489</v>
      </c>
      <c r="I213" s="284"/>
      <c r="J213" s="284"/>
      <c r="K213" s="235"/>
    </row>
    <row r="214" spans="2:11" ht="15" customHeight="1" x14ac:dyDescent="0.35">
      <c r="B214" s="234"/>
      <c r="C214" s="202"/>
      <c r="D214" s="202"/>
      <c r="E214" s="202"/>
      <c r="F214" s="197">
        <v>3</v>
      </c>
      <c r="G214" s="183"/>
      <c r="H214" s="284" t="s">
        <v>490</v>
      </c>
      <c r="I214" s="284"/>
      <c r="J214" s="284"/>
      <c r="K214" s="235"/>
    </row>
    <row r="215" spans="2:11" ht="15" customHeight="1" x14ac:dyDescent="0.35">
      <c r="B215" s="234"/>
      <c r="C215" s="202"/>
      <c r="D215" s="202"/>
      <c r="E215" s="202"/>
      <c r="F215" s="197">
        <v>4</v>
      </c>
      <c r="G215" s="183"/>
      <c r="H215" s="284" t="s">
        <v>491</v>
      </c>
      <c r="I215" s="284"/>
      <c r="J215" s="284"/>
      <c r="K215" s="235"/>
    </row>
    <row r="216" spans="2:11" ht="12.75" customHeight="1" x14ac:dyDescent="0.35">
      <c r="B216" s="238"/>
      <c r="C216" s="239"/>
      <c r="D216" s="239"/>
      <c r="E216" s="239"/>
      <c r="F216" s="239"/>
      <c r="G216" s="239"/>
      <c r="H216" s="239"/>
      <c r="I216" s="239"/>
      <c r="J216" s="239"/>
      <c r="K216" s="240"/>
    </row>
  </sheetData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D_1_4_1 - Zařízení ZTI</vt:lpstr>
      <vt:lpstr>Pokyny pro vyplnění</vt:lpstr>
      <vt:lpstr>'D_1_4_1 - Zařízení ZTI'!Názvy_tisku</vt:lpstr>
      <vt:lpstr>'Rekapitulace stavby'!Názvy_tisku</vt:lpstr>
      <vt:lpstr>'D_1_4_1 - Zařízení ZTI'!Oblast_tisku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PC-BARB\Marketa</dc:creator>
  <cp:lastModifiedBy>Jirka</cp:lastModifiedBy>
  <dcterms:created xsi:type="dcterms:W3CDTF">2018-10-25T06:55:48Z</dcterms:created>
  <dcterms:modified xsi:type="dcterms:W3CDTF">2024-11-14T21:19:08Z</dcterms:modified>
</cp:coreProperties>
</file>