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Rekapitulace!$G$16</definedName>
    <definedName name="Dodavka0">Položky!#REF!</definedName>
    <definedName name="HSV">Rekapitulace!$E$16</definedName>
    <definedName name="HSV0">Položky!#REF!</definedName>
    <definedName name="HZS">Rekapitulace!$I$16</definedName>
    <definedName name="HZS0">Položky!#REF!</definedName>
    <definedName name="JKSO">'Krycí list'!$F$4</definedName>
    <definedName name="MJ">'Krycí list'!$G$4</definedName>
    <definedName name="Mont">Rekapitulace!$H$16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Položky!$A$1:$K$140</definedName>
    <definedName name="_xlnm.Print_Area" localSheetId="1">Rekapitulace!$A$1:$I$30</definedName>
    <definedName name="PocetMJ">'Krycí list'!$G$7</definedName>
    <definedName name="Poznamka">'Krycí list'!$B$37</definedName>
    <definedName name="Projektant">'Krycí list'!$C$7</definedName>
    <definedName name="PSV">Rekapitulace!$F$16</definedName>
    <definedName name="PSV0">Položky!#REF!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Rekapitulace!$H$29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45621"/>
</workbook>
</file>

<file path=xl/calcChain.xml><?xml version="1.0" encoding="utf-8"?>
<calcChain xmlns="http://schemas.openxmlformats.org/spreadsheetml/2006/main">
  <c r="BG139" i="3" l="1"/>
  <c r="BF139" i="3"/>
  <c r="BE139" i="3"/>
  <c r="BD139" i="3"/>
  <c r="BC139" i="3"/>
  <c r="K139" i="3"/>
  <c r="I139" i="3"/>
  <c r="G139" i="3"/>
  <c r="BG138" i="3"/>
  <c r="BG140" i="3" s="1"/>
  <c r="I15" i="2" s="1"/>
  <c r="BF138" i="3"/>
  <c r="BE138" i="3"/>
  <c r="BE140" i="3" s="1"/>
  <c r="G15" i="2" s="1"/>
  <c r="BD138" i="3"/>
  <c r="BC138" i="3"/>
  <c r="BC140" i="3" s="1"/>
  <c r="E15" i="2" s="1"/>
  <c r="K138" i="3"/>
  <c r="I138" i="3"/>
  <c r="I140" i="3" s="1"/>
  <c r="G138" i="3"/>
  <c r="B15" i="2"/>
  <c r="A15" i="2"/>
  <c r="BF140" i="3"/>
  <c r="H15" i="2" s="1"/>
  <c r="BD140" i="3"/>
  <c r="F15" i="2" s="1"/>
  <c r="K140" i="3"/>
  <c r="G140" i="3"/>
  <c r="BG135" i="3"/>
  <c r="BF135" i="3"/>
  <c r="BE135" i="3"/>
  <c r="BC135" i="3"/>
  <c r="K135" i="3"/>
  <c r="I135" i="3"/>
  <c r="G135" i="3"/>
  <c r="BD135" i="3" s="1"/>
  <c r="BG134" i="3"/>
  <c r="BF134" i="3"/>
  <c r="BE134" i="3"/>
  <c r="BC134" i="3"/>
  <c r="K134" i="3"/>
  <c r="I134" i="3"/>
  <c r="G134" i="3"/>
  <c r="BD134" i="3" s="1"/>
  <c r="BG133" i="3"/>
  <c r="BF133" i="3"/>
  <c r="BE133" i="3"/>
  <c r="BC133" i="3"/>
  <c r="K133" i="3"/>
  <c r="I133" i="3"/>
  <c r="G133" i="3"/>
  <c r="BD133" i="3" s="1"/>
  <c r="BG132" i="3"/>
  <c r="BG136" i="3" s="1"/>
  <c r="I14" i="2" s="1"/>
  <c r="BF132" i="3"/>
  <c r="BE132" i="3"/>
  <c r="BE136" i="3" s="1"/>
  <c r="G14" i="2" s="1"/>
  <c r="BC132" i="3"/>
  <c r="K132" i="3"/>
  <c r="I132" i="3"/>
  <c r="G132" i="3"/>
  <c r="BD132" i="3" s="1"/>
  <c r="B14" i="2"/>
  <c r="A14" i="2"/>
  <c r="K136" i="3"/>
  <c r="C136" i="3"/>
  <c r="BG129" i="3"/>
  <c r="BF129" i="3"/>
  <c r="BE129" i="3"/>
  <c r="BC129" i="3"/>
  <c r="K129" i="3"/>
  <c r="I129" i="3"/>
  <c r="G129" i="3"/>
  <c r="BD129" i="3" s="1"/>
  <c r="BG128" i="3"/>
  <c r="BF128" i="3"/>
  <c r="BE128" i="3"/>
  <c r="BC128" i="3"/>
  <c r="K128" i="3"/>
  <c r="I128" i="3"/>
  <c r="G128" i="3"/>
  <c r="BD128" i="3" s="1"/>
  <c r="BG127" i="3"/>
  <c r="BF127" i="3"/>
  <c r="BE127" i="3"/>
  <c r="BC127" i="3"/>
  <c r="K127" i="3"/>
  <c r="I127" i="3"/>
  <c r="G127" i="3"/>
  <c r="BD127" i="3" s="1"/>
  <c r="BG126" i="3"/>
  <c r="BF126" i="3"/>
  <c r="BE126" i="3"/>
  <c r="BC126" i="3"/>
  <c r="K126" i="3"/>
  <c r="I126" i="3"/>
  <c r="G126" i="3"/>
  <c r="BD126" i="3" s="1"/>
  <c r="BG125" i="3"/>
  <c r="BF125" i="3"/>
  <c r="BE125" i="3"/>
  <c r="BC125" i="3"/>
  <c r="K125" i="3"/>
  <c r="I125" i="3"/>
  <c r="G125" i="3"/>
  <c r="BD125" i="3" s="1"/>
  <c r="BG124" i="3"/>
  <c r="BF124" i="3"/>
  <c r="BE124" i="3"/>
  <c r="BC124" i="3"/>
  <c r="K124" i="3"/>
  <c r="I124" i="3"/>
  <c r="G124" i="3"/>
  <c r="BD124" i="3" s="1"/>
  <c r="BG123" i="3"/>
  <c r="BF123" i="3"/>
  <c r="BE123" i="3"/>
  <c r="BC123" i="3"/>
  <c r="K123" i="3"/>
  <c r="I123" i="3"/>
  <c r="G123" i="3"/>
  <c r="BD123" i="3" s="1"/>
  <c r="BG120" i="3"/>
  <c r="BF120" i="3"/>
  <c r="BE120" i="3"/>
  <c r="BC120" i="3"/>
  <c r="K120" i="3"/>
  <c r="I120" i="3"/>
  <c r="G120" i="3"/>
  <c r="BD120" i="3" s="1"/>
  <c r="BG119" i="3"/>
  <c r="BF119" i="3"/>
  <c r="BE119" i="3"/>
  <c r="BC119" i="3"/>
  <c r="BC130" i="3" s="1"/>
  <c r="E13" i="2" s="1"/>
  <c r="K119" i="3"/>
  <c r="I119" i="3"/>
  <c r="I130" i="3" s="1"/>
  <c r="G119" i="3"/>
  <c r="BD119" i="3" s="1"/>
  <c r="B13" i="2"/>
  <c r="A13" i="2"/>
  <c r="BF130" i="3"/>
  <c r="H13" i="2" s="1"/>
  <c r="K130" i="3"/>
  <c r="G130" i="3"/>
  <c r="C130" i="3"/>
  <c r="BG116" i="3"/>
  <c r="BG117" i="3" s="1"/>
  <c r="I12" i="2" s="1"/>
  <c r="BF116" i="3"/>
  <c r="BE116" i="3"/>
  <c r="BE117" i="3" s="1"/>
  <c r="G12" i="2" s="1"/>
  <c r="BD116" i="3"/>
  <c r="BC116" i="3"/>
  <c r="BC117" i="3" s="1"/>
  <c r="E12" i="2" s="1"/>
  <c r="K116" i="3"/>
  <c r="I116" i="3"/>
  <c r="I117" i="3" s="1"/>
  <c r="G116" i="3"/>
  <c r="B12" i="2"/>
  <c r="A12" i="2"/>
  <c r="BF117" i="3"/>
  <c r="H12" i="2" s="1"/>
  <c r="BD117" i="3"/>
  <c r="F12" i="2" s="1"/>
  <c r="K117" i="3"/>
  <c r="G117" i="3"/>
  <c r="C117" i="3"/>
  <c r="BG113" i="3"/>
  <c r="BF113" i="3"/>
  <c r="BE113" i="3"/>
  <c r="BD113" i="3"/>
  <c r="K113" i="3"/>
  <c r="I113" i="3"/>
  <c r="G113" i="3"/>
  <c r="BC113" i="3" s="1"/>
  <c r="BG110" i="3"/>
  <c r="BF110" i="3"/>
  <c r="BE110" i="3"/>
  <c r="BD110" i="3"/>
  <c r="K110" i="3"/>
  <c r="I110" i="3"/>
  <c r="G110" i="3"/>
  <c r="BC110" i="3" s="1"/>
  <c r="BG104" i="3"/>
  <c r="BF104" i="3"/>
  <c r="BE104" i="3"/>
  <c r="BD104" i="3"/>
  <c r="K104" i="3"/>
  <c r="I104" i="3"/>
  <c r="G104" i="3"/>
  <c r="BC104" i="3" s="1"/>
  <c r="BG98" i="3"/>
  <c r="BF98" i="3"/>
  <c r="BE98" i="3"/>
  <c r="BD98" i="3"/>
  <c r="K98" i="3"/>
  <c r="I98" i="3"/>
  <c r="G98" i="3"/>
  <c r="BC98" i="3" s="1"/>
  <c r="BG93" i="3"/>
  <c r="BF93" i="3"/>
  <c r="BE93" i="3"/>
  <c r="BD93" i="3"/>
  <c r="K93" i="3"/>
  <c r="I93" i="3"/>
  <c r="G93" i="3"/>
  <c r="BC93" i="3" s="1"/>
  <c r="BG90" i="3"/>
  <c r="BF90" i="3"/>
  <c r="BE90" i="3"/>
  <c r="BD90" i="3"/>
  <c r="K90" i="3"/>
  <c r="I90" i="3"/>
  <c r="G90" i="3"/>
  <c r="BC90" i="3" s="1"/>
  <c r="BC114" i="3" s="1"/>
  <c r="E11" i="2" s="1"/>
  <c r="B11" i="2"/>
  <c r="A11" i="2"/>
  <c r="BG114" i="3"/>
  <c r="I11" i="2" s="1"/>
  <c r="BF114" i="3"/>
  <c r="H11" i="2" s="1"/>
  <c r="BE114" i="3"/>
  <c r="G11" i="2" s="1"/>
  <c r="BD114" i="3"/>
  <c r="F11" i="2" s="1"/>
  <c r="K114" i="3"/>
  <c r="I114" i="3"/>
  <c r="G114" i="3"/>
  <c r="C114" i="3"/>
  <c r="BG85" i="3"/>
  <c r="BF85" i="3"/>
  <c r="BE85" i="3"/>
  <c r="BD85" i="3"/>
  <c r="K85" i="3"/>
  <c r="I85" i="3"/>
  <c r="G85" i="3"/>
  <c r="BC85" i="3" s="1"/>
  <c r="BG84" i="3"/>
  <c r="BF84" i="3"/>
  <c r="BE84" i="3"/>
  <c r="BD84" i="3"/>
  <c r="K84" i="3"/>
  <c r="I84" i="3"/>
  <c r="G84" i="3"/>
  <c r="BC84" i="3" s="1"/>
  <c r="BG83" i="3"/>
  <c r="BF83" i="3"/>
  <c r="BE83" i="3"/>
  <c r="BD83" i="3"/>
  <c r="K83" i="3"/>
  <c r="I83" i="3"/>
  <c r="G83" i="3"/>
  <c r="BC83" i="3" s="1"/>
  <c r="BG80" i="3"/>
  <c r="BF80" i="3"/>
  <c r="BE80" i="3"/>
  <c r="BD80" i="3"/>
  <c r="BC80" i="3"/>
  <c r="K80" i="3"/>
  <c r="I80" i="3"/>
  <c r="G80" i="3"/>
  <c r="BG77" i="3"/>
  <c r="BF77" i="3"/>
  <c r="BE77" i="3"/>
  <c r="BD77" i="3"/>
  <c r="K77" i="3"/>
  <c r="I77" i="3"/>
  <c r="G77" i="3"/>
  <c r="BC77" i="3" s="1"/>
  <c r="BG74" i="3"/>
  <c r="BF74" i="3"/>
  <c r="BE74" i="3"/>
  <c r="BD74" i="3"/>
  <c r="K74" i="3"/>
  <c r="I74" i="3"/>
  <c r="G74" i="3"/>
  <c r="BC74" i="3" s="1"/>
  <c r="BG73" i="3"/>
  <c r="BF73" i="3"/>
  <c r="BE73" i="3"/>
  <c r="BD73" i="3"/>
  <c r="K73" i="3"/>
  <c r="I73" i="3"/>
  <c r="G73" i="3"/>
  <c r="BC73" i="3" s="1"/>
  <c r="BG70" i="3"/>
  <c r="BF70" i="3"/>
  <c r="BE70" i="3"/>
  <c r="BD70" i="3"/>
  <c r="K70" i="3"/>
  <c r="I70" i="3"/>
  <c r="G70" i="3"/>
  <c r="BC70" i="3" s="1"/>
  <c r="BG67" i="3"/>
  <c r="BF67" i="3"/>
  <c r="BE67" i="3"/>
  <c r="BD67" i="3"/>
  <c r="K67" i="3"/>
  <c r="I67" i="3"/>
  <c r="G67" i="3"/>
  <c r="BC67" i="3" s="1"/>
  <c r="BG64" i="3"/>
  <c r="BF64" i="3"/>
  <c r="BE64" i="3"/>
  <c r="BD64" i="3"/>
  <c r="K64" i="3"/>
  <c r="I64" i="3"/>
  <c r="G64" i="3"/>
  <c r="BC64" i="3" s="1"/>
  <c r="BG61" i="3"/>
  <c r="BF61" i="3"/>
  <c r="BE61" i="3"/>
  <c r="BD61" i="3"/>
  <c r="K61" i="3"/>
  <c r="I61" i="3"/>
  <c r="G61" i="3"/>
  <c r="BC61" i="3" s="1"/>
  <c r="B10" i="2"/>
  <c r="A10" i="2"/>
  <c r="BG88" i="3"/>
  <c r="I10" i="2" s="1"/>
  <c r="BF88" i="3"/>
  <c r="H10" i="2" s="1"/>
  <c r="BE88" i="3"/>
  <c r="G10" i="2" s="1"/>
  <c r="BD88" i="3"/>
  <c r="F10" i="2" s="1"/>
  <c r="K88" i="3"/>
  <c r="I88" i="3"/>
  <c r="G88" i="3"/>
  <c r="C88" i="3"/>
  <c r="BG56" i="3"/>
  <c r="BF56" i="3"/>
  <c r="BE56" i="3"/>
  <c r="BD56" i="3"/>
  <c r="K56" i="3"/>
  <c r="I56" i="3"/>
  <c r="G56" i="3"/>
  <c r="BC56" i="3" s="1"/>
  <c r="BG55" i="3"/>
  <c r="BF55" i="3"/>
  <c r="BE55" i="3"/>
  <c r="BD55" i="3"/>
  <c r="K55" i="3"/>
  <c r="I55" i="3"/>
  <c r="G55" i="3"/>
  <c r="BC55" i="3" s="1"/>
  <c r="B9" i="2"/>
  <c r="A9" i="2"/>
  <c r="BG59" i="3"/>
  <c r="I9" i="2" s="1"/>
  <c r="BF59" i="3"/>
  <c r="H9" i="2" s="1"/>
  <c r="BE59" i="3"/>
  <c r="G9" i="2" s="1"/>
  <c r="BD59" i="3"/>
  <c r="F9" i="2" s="1"/>
  <c r="K59" i="3"/>
  <c r="I59" i="3"/>
  <c r="G59" i="3"/>
  <c r="C59" i="3"/>
  <c r="BG48" i="3"/>
  <c r="BF48" i="3"/>
  <c r="BE48" i="3"/>
  <c r="BD48" i="3"/>
  <c r="K48" i="3"/>
  <c r="I48" i="3"/>
  <c r="G48" i="3"/>
  <c r="BC48" i="3" s="1"/>
  <c r="BG41" i="3"/>
  <c r="BF41" i="3"/>
  <c r="BE41" i="3"/>
  <c r="BD41" i="3"/>
  <c r="K41" i="3"/>
  <c r="I41" i="3"/>
  <c r="G41" i="3"/>
  <c r="BC41" i="3" s="1"/>
  <c r="B8" i="2"/>
  <c r="A8" i="2"/>
  <c r="BG53" i="3"/>
  <c r="I8" i="2" s="1"/>
  <c r="BF53" i="3"/>
  <c r="H8" i="2" s="1"/>
  <c r="BE53" i="3"/>
  <c r="G8" i="2" s="1"/>
  <c r="BD53" i="3"/>
  <c r="F8" i="2" s="1"/>
  <c r="K53" i="3"/>
  <c r="I53" i="3"/>
  <c r="G53" i="3"/>
  <c r="C53" i="3"/>
  <c r="BG33" i="3"/>
  <c r="BF33" i="3"/>
  <c r="BE33" i="3"/>
  <c r="BD33" i="3"/>
  <c r="K33" i="3"/>
  <c r="I33" i="3"/>
  <c r="G33" i="3"/>
  <c r="BC33" i="3" s="1"/>
  <c r="BG32" i="3"/>
  <c r="BF32" i="3"/>
  <c r="BE32" i="3"/>
  <c r="BD32" i="3"/>
  <c r="K32" i="3"/>
  <c r="I32" i="3"/>
  <c r="G32" i="3"/>
  <c r="BC32" i="3" s="1"/>
  <c r="BG31" i="3"/>
  <c r="BF31" i="3"/>
  <c r="BE31" i="3"/>
  <c r="BD31" i="3"/>
  <c r="K31" i="3"/>
  <c r="I31" i="3"/>
  <c r="G31" i="3"/>
  <c r="BC31" i="3" s="1"/>
  <c r="BG30" i="3"/>
  <c r="BF30" i="3"/>
  <c r="BE30" i="3"/>
  <c r="BD30" i="3"/>
  <c r="K30" i="3"/>
  <c r="I30" i="3"/>
  <c r="G30" i="3"/>
  <c r="BC30" i="3" s="1"/>
  <c r="BG29" i="3"/>
  <c r="BF29" i="3"/>
  <c r="BE29" i="3"/>
  <c r="BD29" i="3"/>
  <c r="K29" i="3"/>
  <c r="I29" i="3"/>
  <c r="G29" i="3"/>
  <c r="BC29" i="3" s="1"/>
  <c r="BG28" i="3"/>
  <c r="BF28" i="3"/>
  <c r="BE28" i="3"/>
  <c r="BD28" i="3"/>
  <c r="K28" i="3"/>
  <c r="I28" i="3"/>
  <c r="G28" i="3"/>
  <c r="BC28" i="3" s="1"/>
  <c r="BG27" i="3"/>
  <c r="BF27" i="3"/>
  <c r="BE27" i="3"/>
  <c r="BD27" i="3"/>
  <c r="K27" i="3"/>
  <c r="I27" i="3"/>
  <c r="G27" i="3"/>
  <c r="BC27" i="3" s="1"/>
  <c r="BG26" i="3"/>
  <c r="BF26" i="3"/>
  <c r="BE26" i="3"/>
  <c r="BD26" i="3"/>
  <c r="K26" i="3"/>
  <c r="I26" i="3"/>
  <c r="G26" i="3"/>
  <c r="BC26" i="3" s="1"/>
  <c r="BG23" i="3"/>
  <c r="BF23" i="3"/>
  <c r="BE23" i="3"/>
  <c r="BD23" i="3"/>
  <c r="K23" i="3"/>
  <c r="I23" i="3"/>
  <c r="G23" i="3"/>
  <c r="BC23" i="3" s="1"/>
  <c r="BG20" i="3"/>
  <c r="BF20" i="3"/>
  <c r="BE20" i="3"/>
  <c r="BD20" i="3"/>
  <c r="K20" i="3"/>
  <c r="I20" i="3"/>
  <c r="G20" i="3"/>
  <c r="BC20" i="3" s="1"/>
  <c r="BG13" i="3"/>
  <c r="BF13" i="3"/>
  <c r="BE13" i="3"/>
  <c r="BD13" i="3"/>
  <c r="K13" i="3"/>
  <c r="I13" i="3"/>
  <c r="G13" i="3"/>
  <c r="BC13" i="3" s="1"/>
  <c r="BG8" i="3"/>
  <c r="BF8" i="3"/>
  <c r="BE8" i="3"/>
  <c r="BD8" i="3"/>
  <c r="K8" i="3"/>
  <c r="I8" i="3"/>
  <c r="G8" i="3"/>
  <c r="BC8" i="3" s="1"/>
  <c r="B7" i="2"/>
  <c r="A7" i="2"/>
  <c r="BG39" i="3"/>
  <c r="I7" i="2" s="1"/>
  <c r="BF39" i="3"/>
  <c r="H7" i="2" s="1"/>
  <c r="BE39" i="3"/>
  <c r="G7" i="2" s="1"/>
  <c r="BD39" i="3"/>
  <c r="F7" i="2" s="1"/>
  <c r="K39" i="3"/>
  <c r="I39" i="3"/>
  <c r="G39" i="3"/>
  <c r="C39" i="3"/>
  <c r="C4" i="3"/>
  <c r="H3" i="3"/>
  <c r="C3" i="3"/>
  <c r="C2" i="2"/>
  <c r="C1" i="2"/>
  <c r="F31" i="1"/>
  <c r="G8" i="1"/>
  <c r="BF136" i="3" l="1"/>
  <c r="H14" i="2" s="1"/>
  <c r="BD130" i="3"/>
  <c r="F13" i="2" s="1"/>
  <c r="BE130" i="3"/>
  <c r="G13" i="2" s="1"/>
  <c r="G16" i="2" s="1"/>
  <c r="C14" i="1" s="1"/>
  <c r="BG130" i="3"/>
  <c r="I13" i="2" s="1"/>
  <c r="I16" i="2" s="1"/>
  <c r="C20" i="1" s="1"/>
  <c r="G136" i="3"/>
  <c r="I136" i="3"/>
  <c r="BC136" i="3"/>
  <c r="E14" i="2" s="1"/>
  <c r="H16" i="2"/>
  <c r="C15" i="1" s="1"/>
  <c r="BC39" i="3"/>
  <c r="E7" i="2" s="1"/>
  <c r="BC53" i="3"/>
  <c r="E8" i="2" s="1"/>
  <c r="BC59" i="3"/>
  <c r="E9" i="2" s="1"/>
  <c r="BC88" i="3"/>
  <c r="E10" i="2" s="1"/>
  <c r="BD136" i="3"/>
  <c r="F14" i="2" s="1"/>
  <c r="F16" i="2" s="1"/>
  <c r="C17" i="1" s="1"/>
  <c r="E16" i="2" l="1"/>
  <c r="C16" i="1" l="1"/>
  <c r="C18" i="1" s="1"/>
  <c r="C21" i="1" s="1"/>
  <c r="C22" i="1" l="1"/>
  <c r="F32" i="1" s="1"/>
  <c r="F33" i="1" l="1"/>
  <c r="F34" i="1" s="1"/>
</calcChain>
</file>

<file path=xl/sharedStrings.xml><?xml version="1.0" encoding="utf-8"?>
<sst xmlns="http://schemas.openxmlformats.org/spreadsheetml/2006/main" count="345" uniqueCount="223">
  <si>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</si>
  <si>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</si>
  <si>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</si>
  <si>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</si>
  <si>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</si>
  <si>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</si>
  <si>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</si>
  <si>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</si>
  <si>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</si>
  <si>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</si>
  <si>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</si>
  <si>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</si>
  <si>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</si>
  <si>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</si>
  <si>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</si>
  <si>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</si>
  <si>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</si>
  <si>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</si>
  <si>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</si>
  <si>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</si>
  <si>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</si>
  <si>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</si>
  <si>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</si>
  <si>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</si>
  <si>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</si>
  <si>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</si>
  <si>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</si>
  <si>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ZRN+VRN+HZS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</si>
  <si>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</si>
  <si>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</si>
  <si>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</si>
  <si>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</si>
  <si>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</si>
  <si>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</si>
  <si>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</si>
  <si>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</si>
  <si>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</si>
  <si>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</si>
  <si>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</si>
  <si>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</si>
  <si>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</si>
  <si>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</si>
  <si>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</si>
  <si>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</si>
  <si>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</si>
  <si>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</si>
  <si>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</si>
  <si>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%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</si>
  <si>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</si>
  <si>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</si>
  <si>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</si>
  <si>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</si>
  <si>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</si>
  <si>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</si>
  <si>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</si>
  <si>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</si>
  <si>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</si>
  <si>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demhmot / MJ</t>
  </si>
  <si>
    <t>demhmot celk.(t)</t>
  </si>
  <si>
    <t>Díl:</t>
  </si>
  <si>
    <t>1</t>
  </si>
  <si>
    <t>Zemní práce</t>
  </si>
  <si>
    <t>ks</t>
  </si>
  <si>
    <t>Celkem za</t>
  </si>
  <si>
    <t>2012/30 C Sportovní areál - ROHATEC</t>
  </si>
  <si>
    <t>SO 02 Zpevněné plochy, mobiliář</t>
  </si>
  <si>
    <t>122 20-1101.R00</t>
  </si>
  <si>
    <t>Odkopávky nezapažené v hor. 3 do 100 m3</t>
  </si>
  <si>
    <t>m3</t>
  </si>
  <si>
    <t>bet. dlažba:490*0,33*1,05</t>
  </si>
  <si>
    <t>zatravňovací panely:290*0,33*1,05</t>
  </si>
  <si>
    <t>150*0,2*1,05</t>
  </si>
  <si>
    <t>139 60-1102.R00</t>
  </si>
  <si>
    <t>Ruční výkop jam, rýh a šachet v hornině tř. 3</t>
  </si>
  <si>
    <t>lavičky:14*2*0,6*0,3*0,8</t>
  </si>
  <si>
    <t>koše:4*0,6*0,5*0,8</t>
  </si>
  <si>
    <t>stojany:6*0,3*1*0,8</t>
  </si>
  <si>
    <t>oplocení:0,3*0,3*0,8*71</t>
  </si>
  <si>
    <t>0,8*0,3*0,8*20</t>
  </si>
  <si>
    <t>162 20-7112.R00</t>
  </si>
  <si>
    <t>Vodorovné přemístění výkopku hor. 1-4 do 100 m</t>
  </si>
  <si>
    <t>301,77+15,384</t>
  </si>
  <si>
    <t>167 10-1101.R00</t>
  </si>
  <si>
    <t>Nakládání výkopku z hor.1-4 v množství do 100 m3</t>
  </si>
  <si>
    <t>171 20-1101.R00</t>
  </si>
  <si>
    <t>Uložení sypaniny do násypů nezhutněných</t>
  </si>
  <si>
    <t>180 40-2111.R00</t>
  </si>
  <si>
    <t>Založení trávníku parkového výsevem v rovině</t>
  </si>
  <si>
    <t>m2</t>
  </si>
  <si>
    <t>181 10-1102.R00</t>
  </si>
  <si>
    <t>Úprava pláně v zářezech v hor. 1-4, se zhutněním</t>
  </si>
  <si>
    <t>181 30-1116.R00</t>
  </si>
  <si>
    <t>Rozprostření ornice, rovina, tl.30-40 cm,nad 500m2</t>
  </si>
  <si>
    <t>183 40-3153.R00</t>
  </si>
  <si>
    <t>Obdělání půdy hrabáním, v rovině</t>
  </si>
  <si>
    <t>183 40-3161.R00</t>
  </si>
  <si>
    <t>Obdělání půdy válením, v rovině</t>
  </si>
  <si>
    <t>183 90-1142.T00</t>
  </si>
  <si>
    <t>Doplnění zeminy tl. vrstvy 0,1m, veget. tvárnice</t>
  </si>
  <si>
    <t>005-72400</t>
  </si>
  <si>
    <t>Směs travní parková I. běžná zátěž</t>
  </si>
  <si>
    <t>kg</t>
  </si>
  <si>
    <t>Začátek provozního součtu</t>
  </si>
  <si>
    <t>1900/30</t>
  </si>
  <si>
    <t>Konec provozního součtu</t>
  </si>
  <si>
    <t>2</t>
  </si>
  <si>
    <t>Základy a zvláštní zakládání</t>
  </si>
  <si>
    <t>271 53-1111.R00</t>
  </si>
  <si>
    <t>Polštář základu z kameniva hr. drceného 16-63 mm</t>
  </si>
  <si>
    <t>lavičky:14*2*0,6*0,3*0,1</t>
  </si>
  <si>
    <t>koše:4*0,6*0,5*0,1</t>
  </si>
  <si>
    <t>oplocení:0,3*0,3*0,1*71</t>
  </si>
  <si>
    <t>0,8*0,3*0,1*20</t>
  </si>
  <si>
    <t>275 31-3611.R00</t>
  </si>
  <si>
    <t>Beton základových patek prostý C 16/20 (B 20)</t>
  </si>
  <si>
    <t>lavičky:14*2*0,6*0,3*0,7</t>
  </si>
  <si>
    <t>koše:4*0,6*0,5*0,7</t>
  </si>
  <si>
    <t>4</t>
  </si>
  <si>
    <t>Vodorovné konstrukce</t>
  </si>
  <si>
    <t>465 92-8111.R00</t>
  </si>
  <si>
    <t>Kladení melior. žlabů do dna, do 60kg, spáry písek</t>
  </si>
  <si>
    <t>kus</t>
  </si>
  <si>
    <t>592-27518</t>
  </si>
  <si>
    <t>Žlabovka příkopová TBM 1/65/33  33x63x15</t>
  </si>
  <si>
    <t>35*3</t>
  </si>
  <si>
    <t>5</t>
  </si>
  <si>
    <t>Komunikace</t>
  </si>
  <si>
    <t>564 23-1111.R00</t>
  </si>
  <si>
    <t>Podklad ze štěrkopísku po zhutnění tloušťky 10 cm</t>
  </si>
  <si>
    <t>žlab:35*0,8</t>
  </si>
  <si>
    <t>564 83-1111.R00</t>
  </si>
  <si>
    <t>Podklad ze štěrkodrti po zhutnění tloušťky 10 cm</t>
  </si>
  <si>
    <t>564 84-1112.R00</t>
  </si>
  <si>
    <t>Podklad ze štěrkodrti po zhutnění tloušťky 13 cm</t>
  </si>
  <si>
    <t>564 86-1111.R00</t>
  </si>
  <si>
    <t>Podklad ze štěrkodrti po zhutnění tloušťky 20 cm</t>
  </si>
  <si>
    <t>490+290</t>
  </si>
  <si>
    <t>564 93-1111.R00</t>
  </si>
  <si>
    <t>Podklad/podsyp/kryt z hlinopísku tloušťky 10 cm</t>
  </si>
  <si>
    <t>596 21-5041.R00</t>
  </si>
  <si>
    <t>Kladení zámkové dlažby tl. 8 cm do drtě tl. 5 cm</t>
  </si>
  <si>
    <t>596 21-5049.R00</t>
  </si>
  <si>
    <t>Příplatek za více tvarů dlažby tl. 8 cm, do drtě</t>
  </si>
  <si>
    <t>596 81-1111.RT2</t>
  </si>
  <si>
    <t>Kladení dlaždic kom.pro pěší, lože z kameniva těž. včetně dlaždic betonových HBB 30/30/3,3 cm</t>
  </si>
  <si>
    <t>oplocení:190*0,6</t>
  </si>
  <si>
    <t>596 92-1113.R00</t>
  </si>
  <si>
    <t>Kladení veget. dlaždic,lože tl. 50 mm,pl.do 500 m2</t>
  </si>
  <si>
    <t>500-01 1001</t>
  </si>
  <si>
    <t>Geomříž tkaná stabilizace</t>
  </si>
  <si>
    <t>592-48040</t>
  </si>
  <si>
    <t>Dlažba zámková 20/10/8 II přírodní</t>
  </si>
  <si>
    <t>bet. dlažba:490*1,03</t>
  </si>
  <si>
    <t>91</t>
  </si>
  <si>
    <t>Doplňující práce na komunikaci</t>
  </si>
  <si>
    <t>916 56-1111.RT2</t>
  </si>
  <si>
    <t>Osazení záhon.obrubníků do lože z B 12,5 s opěrou včetně obrubníku   50/5/20 cm</t>
  </si>
  <si>
    <t>m</t>
  </si>
  <si>
    <t>oplocení:200-3*3-1</t>
  </si>
  <si>
    <t>917 86-2111.R00</t>
  </si>
  <si>
    <t>Osazení stojat. obrub. bet. s opěrou,lože z B 12,5</t>
  </si>
  <si>
    <t>boN:9,3</t>
  </si>
  <si>
    <t>boCh:(10,3+23+23)*2+6+2+17,8*2+1,8+5,5*2+1,8+4+4</t>
  </si>
  <si>
    <t>boS:(10,3+23+23)*2+Pi*3+18,9+25,3+5,5+8+3,5</t>
  </si>
  <si>
    <t>592-17421</t>
  </si>
  <si>
    <t>Obrubník chodníkový ABO 14-10 1000/100/250</t>
  </si>
  <si>
    <t>boCh:((10,3+23+23)*2+6+2+17,8*2+1,8+5,5*2+1,8+4+4)*1,05</t>
  </si>
  <si>
    <t>592-17472</t>
  </si>
  <si>
    <t>Obrubník silniční 1000/150/250 šedý</t>
  </si>
  <si>
    <t>boS:((10,3+23+23)*2+Pi*3+18,9+25,3+5,5+8+3,5)*1,05</t>
  </si>
  <si>
    <t>592-17476</t>
  </si>
  <si>
    <t>Obrubník silniční nájezdový 1000/150/150 šedý</t>
  </si>
  <si>
    <t>boN:10</t>
  </si>
  <si>
    <t>PC</t>
  </si>
  <si>
    <t>kpl</t>
  </si>
  <si>
    <t>99</t>
  </si>
  <si>
    <t>Staveništní přesun hmot</t>
  </si>
  <si>
    <t>998 22-3011.R00</t>
  </si>
  <si>
    <t>Přesun hmot, pozemní komunikace, kryt dlážděný</t>
  </si>
  <si>
    <t>t</t>
  </si>
  <si>
    <t>76702</t>
  </si>
  <si>
    <t>Oplocení</t>
  </si>
  <si>
    <t>338 17-1122.R00</t>
  </si>
  <si>
    <t>Osazení sloupků plot.ocel. do 2,6 m, zabet.C 25/30</t>
  </si>
  <si>
    <t>767 91-1130.R00</t>
  </si>
  <si>
    <t>Montáž oplocení strojového pletiva H do 2,0 m</t>
  </si>
  <si>
    <t>313-27503</t>
  </si>
  <si>
    <t>Pletivo 4hr drátěné plastifik 50x2,2x1750mm</t>
  </si>
  <si>
    <t>314-78150</t>
  </si>
  <si>
    <t>Drát napínací PVC pr. drátu 2,2 mm</t>
  </si>
  <si>
    <t>553-42343</t>
  </si>
  <si>
    <t>Sloupek plotový kraj a roh komaxit 2400/48x1,5 mm</t>
  </si>
  <si>
    <t>553-42347</t>
  </si>
  <si>
    <t>Vzpěra plotová komaxit 2700/48x1,5 mm</t>
  </si>
  <si>
    <t>553-42604</t>
  </si>
  <si>
    <t>Branka ocelová h = 1800 mm š = 1000 mm, 2 sloupky</t>
  </si>
  <si>
    <t>553-42654</t>
  </si>
  <si>
    <t>Brána ocelová h = 1800 mm š = 3000 mm, 2 sloupky</t>
  </si>
  <si>
    <t>998 76-7201.R00</t>
  </si>
  <si>
    <t>Přesun hmot pro zámečnické konstr., výšky do 6 m</t>
  </si>
  <si>
    <t>799</t>
  </si>
  <si>
    <t>Ostatní</t>
  </si>
  <si>
    <t>799 01-1001</t>
  </si>
  <si>
    <t>D+M parková lavička jednostranná 1816x598x844 mm kov, dřevo</t>
  </si>
  <si>
    <t>799 01-1002</t>
  </si>
  <si>
    <t>D+M odpadkový koš, objem 35l kov, dřevo</t>
  </si>
  <si>
    <t>799 01-1003</t>
  </si>
  <si>
    <t>D+M stojan na kola kov</t>
  </si>
  <si>
    <t>998 76-6201.R00</t>
  </si>
  <si>
    <t>Přesun hmot pro truhlářské konstr., výšky do 6 m</t>
  </si>
  <si>
    <t>Prost Hodonín s.r.o</t>
  </si>
  <si>
    <t>Obec Rohatec</t>
  </si>
  <si>
    <t>Výkaz výměr</t>
  </si>
  <si>
    <t>zpracováno v rts stavitel</t>
  </si>
  <si>
    <t xml:space="preserve">45.23.11 </t>
  </si>
  <si>
    <t>45.23.12</t>
  </si>
  <si>
    <t>28324270.AR</t>
  </si>
  <si>
    <t>711</t>
  </si>
  <si>
    <t>Izolace proti vodě</t>
  </si>
  <si>
    <t>Přesun hmot pro izolace proti vodě, výšky do 6 m</t>
  </si>
  <si>
    <t>998711201R00</t>
  </si>
  <si>
    <t>Fólie nopová z HDPE tl. 0,6 mm, nopy 8 mm dodávka + montáž</t>
  </si>
  <si>
    <t>Práce nepředvídané a neocenitelné povinně 5% z nab.ceny položka se nenaceňuje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</si>
</sst>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#,##0\ &quot;Kč&quot;"/>
    <numFmt numFmtId="166" formatCode="0.0"/>
    <numFmt numFmtId="167" formatCode="#,##0.00000"/>
  </numFmts>
  <fonts count="24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color indexed="12"/>
      <name val="Arial CE"/>
      <family val="2"/>
      <charset val="238"/>
    </font>
    <font>
      <sz val="10"/>
      <color indexed="9"/>
      <name val="Arial CE"/>
    </font>
    <font>
      <i/>
      <sz val="8"/>
      <name val="Arial CE"/>
      <family val="2"/>
      <charset val="238"/>
    </font>
    <font>
      <i/>
      <sz val="9"/>
      <name val="Arial CE"/>
    </font>
    <font>
      <sz val="8"/>
      <color indexed="21"/>
      <name val="Arial CE"/>
      <family val="2"/>
      <charset val="238"/>
    </font>
    <font>
      <strike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2" fillId="2" borderId="6" xfId="0" applyNumberFormat="1" applyFont="1" applyFill="1" applyBorder="1"/>
    <xf numFmtId="49" fontId="0" fillId="2" borderId="7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0" fillId="0" borderId="8" xfId="0" applyNumberFormat="1" applyBorder="1" applyAlignment="1">
      <alignment horizontal="left"/>
    </xf>
    <xf numFmtId="0" fontId="0" fillId="0" borderId="13" xfId="0" applyNumberFormat="1" applyBorder="1"/>
    <xf numFmtId="0" fontId="0" fillId="0" borderId="12" xfId="0" applyNumberFormat="1" applyBorder="1"/>
    <xf numFmtId="0" fontId="0" fillId="0" borderId="14" xfId="0" applyNumberFormat="1" applyBorder="1"/>
    <xf numFmtId="0" fontId="0" fillId="0" borderId="0" xfId="0" applyNumberFormat="1"/>
    <xf numFmtId="3" fontId="0" fillId="0" borderId="14" xfId="0" applyNumberFormat="1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6" xfId="0" applyBorder="1"/>
    <xf numFmtId="0" fontId="0" fillId="0" borderId="0" xfId="0" applyBorder="1"/>
    <xf numFmtId="3" fontId="0" fillId="0" borderId="0" xfId="0" applyNumberFormat="1"/>
    <xf numFmtId="0" fontId="1" fillId="0" borderId="23" xfId="0" applyFont="1" applyBorder="1" applyAlignment="1">
      <alignment horizontal="centerContinuous" vertical="center"/>
    </xf>
    <xf numFmtId="0" fontId="6" fillId="0" borderId="24" xfId="0" applyFont="1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25" xfId="0" applyBorder="1" applyAlignment="1">
      <alignment horizontal="centerContinuous" vertical="center"/>
    </xf>
    <xf numFmtId="0" fontId="5" fillId="0" borderId="26" xfId="0" applyFont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Continuous"/>
    </xf>
    <xf numFmtId="0" fontId="5" fillId="0" borderId="27" xfId="0" applyFont="1" applyBorder="1" applyAlignment="1">
      <alignment horizontal="centerContinuous"/>
    </xf>
    <xf numFmtId="0" fontId="0" fillId="0" borderId="27" xfId="0" applyBorder="1" applyAlignment="1">
      <alignment horizontal="centerContinuous"/>
    </xf>
    <xf numFmtId="0" fontId="0" fillId="0" borderId="29" xfId="0" applyBorder="1"/>
    <xf numFmtId="0" fontId="0" fillId="0" borderId="21" xfId="0" applyBorder="1"/>
    <xf numFmtId="3" fontId="0" fillId="0" borderId="30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3" fontId="0" fillId="0" borderId="15" xfId="0" applyNumberFormat="1" applyBorder="1"/>
    <xf numFmtId="0" fontId="0" fillId="0" borderId="16" xfId="0" applyBorder="1"/>
    <xf numFmtId="0" fontId="0" fillId="0" borderId="34" xfId="0" applyBorder="1"/>
    <xf numFmtId="0" fontId="0" fillId="0" borderId="35" xfId="0" applyBorder="1"/>
    <xf numFmtId="0" fontId="7" fillId="0" borderId="17" xfId="0" applyFont="1" applyBorder="1"/>
    <xf numFmtId="3" fontId="0" fillId="0" borderId="36" xfId="0" applyNumberFormat="1" applyBorder="1"/>
    <xf numFmtId="0" fontId="0" fillId="0" borderId="37" xfId="0" applyBorder="1"/>
    <xf numFmtId="3" fontId="0" fillId="0" borderId="38" xfId="0" applyNumberFormat="1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3" xfId="0" applyNumberFormat="1" applyBorder="1" applyAlignment="1">
      <alignment horizontal="right"/>
    </xf>
    <xf numFmtId="165" fontId="0" fillId="0" borderId="15" xfId="0" applyNumberFormat="1" applyBorder="1"/>
    <xf numFmtId="165" fontId="0" fillId="0" borderId="0" xfId="0" applyNumberFormat="1" applyBorder="1"/>
    <xf numFmtId="0" fontId="6" fillId="0" borderId="37" xfId="0" applyFont="1" applyFill="1" applyBorder="1"/>
    <xf numFmtId="0" fontId="6" fillId="0" borderId="38" xfId="0" applyFont="1" applyFill="1" applyBorder="1"/>
    <xf numFmtId="0" fontId="6" fillId="0" borderId="40" xfId="0" applyFont="1" applyFill="1" applyBorder="1"/>
    <xf numFmtId="165" fontId="6" fillId="0" borderId="38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49" fontId="5" fillId="0" borderId="26" xfId="0" applyNumberFormat="1" applyFont="1" applyFill="1" applyBorder="1"/>
    <xf numFmtId="0" fontId="5" fillId="0" borderId="27" xfId="0" applyFont="1" applyFill="1" applyBorder="1"/>
    <xf numFmtId="0" fontId="5" fillId="0" borderId="2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9" xfId="0" applyNumberFormat="1" applyFont="1" applyFill="1" applyBorder="1"/>
    <xf numFmtId="0" fontId="5" fillId="0" borderId="26" xfId="0" applyFont="1" applyFill="1" applyBorder="1"/>
    <xf numFmtId="3" fontId="5" fillId="0" borderId="28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1" xfId="0" applyFont="1" applyFill="1" applyBorder="1"/>
    <xf numFmtId="0" fontId="11" fillId="0" borderId="32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right"/>
    </xf>
    <xf numFmtId="0" fontId="11" fillId="0" borderId="33" xfId="0" applyFont="1" applyFill="1" applyBorder="1" applyAlignment="1">
      <alignment horizontal="center"/>
    </xf>
    <xf numFmtId="4" fontId="12" fillId="0" borderId="32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5" xfId="0" applyFont="1" applyFill="1" applyBorder="1"/>
    <xf numFmtId="0" fontId="7" fillId="0" borderId="21" xfId="0" applyFont="1" applyFill="1" applyBorder="1"/>
    <xf numFmtId="0" fontId="7" fillId="0" borderId="22" xfId="0" applyFont="1" applyFill="1" applyBorder="1"/>
    <xf numFmtId="3" fontId="7" fillId="0" borderId="34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Fill="1" applyBorder="1" applyAlignment="1">
      <alignment horizontal="right"/>
    </xf>
    <xf numFmtId="0" fontId="0" fillId="0" borderId="37" xfId="0" applyFill="1" applyBorder="1"/>
    <xf numFmtId="0" fontId="5" fillId="0" borderId="38" xfId="0" applyFont="1" applyFill="1" applyBorder="1"/>
    <xf numFmtId="0" fontId="0" fillId="0" borderId="38" xfId="0" applyFill="1" applyBorder="1"/>
    <xf numFmtId="4" fontId="0" fillId="0" borderId="59" xfId="0" applyNumberFormat="1" applyFill="1" applyBorder="1"/>
    <xf numFmtId="4" fontId="0" fillId="0" borderId="37" xfId="0" applyNumberFormat="1" applyFill="1" applyBorder="1"/>
    <xf numFmtId="4" fontId="0" fillId="0" borderId="38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9" fillId="0" borderId="44" xfId="1" applyFont="1" applyBorder="1" applyAlignment="1">
      <alignment horizontal="center"/>
    </xf>
    <xf numFmtId="0" fontId="9" fillId="0" borderId="44" xfId="1" applyBorder="1" applyAlignment="1">
      <alignment horizontal="left"/>
    </xf>
    <xf numFmtId="0" fontId="9" fillId="0" borderId="45" xfId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6" xfId="1" applyFont="1" applyFill="1" applyBorder="1" applyAlignment="1">
      <alignment horizontal="center"/>
    </xf>
    <xf numFmtId="0" fontId="4" fillId="0" borderId="16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16" fillId="0" borderId="57" xfId="1" applyFont="1" applyFill="1" applyBorder="1"/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8" fillId="0" borderId="60" xfId="1" applyNumberFormat="1" applyFont="1" applyFill="1" applyBorder="1"/>
    <xf numFmtId="0" fontId="17" fillId="0" borderId="0" xfId="1" applyFont="1"/>
    <xf numFmtId="0" fontId="7" fillId="0" borderId="53" xfId="1" applyFont="1" applyFill="1" applyBorder="1" applyAlignment="1">
      <alignment horizontal="center"/>
    </xf>
    <xf numFmtId="49" fontId="7" fillId="0" borderId="53" xfId="1" applyNumberFormat="1" applyFont="1" applyFill="1" applyBorder="1" applyAlignment="1">
      <alignment horizontal="left"/>
    </xf>
    <xf numFmtId="0" fontId="7" fillId="0" borderId="53" xfId="1" applyFont="1" applyFill="1" applyBorder="1" applyAlignment="1">
      <alignment wrapText="1"/>
    </xf>
    <xf numFmtId="49" fontId="7" fillId="0" borderId="53" xfId="1" applyNumberFormat="1" applyFont="1" applyFill="1" applyBorder="1" applyAlignment="1">
      <alignment horizontal="center" shrinkToFit="1"/>
    </xf>
    <xf numFmtId="4" fontId="7" fillId="0" borderId="53" xfId="1" applyNumberFormat="1" applyFont="1" applyFill="1" applyBorder="1" applyAlignment="1">
      <alignment horizontal="right"/>
    </xf>
    <xf numFmtId="4" fontId="7" fillId="0" borderId="53" xfId="1" applyNumberFormat="1" applyFont="1" applyFill="1" applyBorder="1"/>
    <xf numFmtId="167" fontId="7" fillId="0" borderId="53" xfId="1" applyNumberFormat="1" applyFont="1" applyFill="1" applyBorder="1"/>
    <xf numFmtId="0" fontId="10" fillId="0" borderId="53" xfId="1" applyFont="1" applyFill="1" applyBorder="1" applyAlignment="1">
      <alignment horizontal="center"/>
    </xf>
    <xf numFmtId="49" fontId="10" fillId="0" borderId="53" xfId="1" applyNumberFormat="1" applyFont="1" applyFill="1" applyBorder="1" applyAlignment="1">
      <alignment horizontal="left"/>
    </xf>
    <xf numFmtId="4" fontId="18" fillId="0" borderId="53" xfId="1" applyNumberFormat="1" applyFont="1" applyFill="1" applyBorder="1" applyAlignment="1">
      <alignment horizontal="right" wrapText="1"/>
    </xf>
    <xf numFmtId="0" fontId="18" fillId="0" borderId="53" xfId="1" applyFont="1" applyFill="1" applyBorder="1" applyAlignment="1">
      <alignment horizontal="left" wrapText="1"/>
    </xf>
    <xf numFmtId="0" fontId="18" fillId="0" borderId="53" xfId="0" applyFont="1" applyFill="1" applyBorder="1" applyAlignment="1">
      <alignment horizontal="right"/>
    </xf>
    <xf numFmtId="0" fontId="9" fillId="0" borderId="53" xfId="1" applyFill="1" applyBorder="1"/>
    <xf numFmtId="0" fontId="19" fillId="0" borderId="0" xfId="1" applyFont="1"/>
    <xf numFmtId="0" fontId="9" fillId="0" borderId="61" xfId="1" applyFill="1" applyBorder="1" applyAlignment="1">
      <alignment horizontal="center"/>
    </xf>
    <xf numFmtId="49" fontId="3" fillId="0" borderId="61" xfId="1" applyNumberFormat="1" applyFont="1" applyFill="1" applyBorder="1" applyAlignment="1">
      <alignment horizontal="left"/>
    </xf>
    <xf numFmtId="0" fontId="3" fillId="0" borderId="61" xfId="1" applyFont="1" applyFill="1" applyBorder="1"/>
    <xf numFmtId="4" fontId="9" fillId="0" borderId="61" xfId="1" applyNumberFormat="1" applyFill="1" applyBorder="1" applyAlignment="1">
      <alignment horizontal="right"/>
    </xf>
    <xf numFmtId="4" fontId="5" fillId="0" borderId="61" xfId="1" applyNumberFormat="1" applyFont="1" applyFill="1" applyBorder="1"/>
    <xf numFmtId="0" fontId="5" fillId="0" borderId="61" xfId="1" applyFont="1" applyFill="1" applyBorder="1"/>
    <xf numFmtId="167" fontId="5" fillId="0" borderId="61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20" fillId="0" borderId="0" xfId="1" applyFont="1" applyAlignment="1"/>
    <xf numFmtId="0" fontId="9" fillId="0" borderId="0" xfId="1" applyAlignment="1">
      <alignment horizontal="right"/>
    </xf>
    <xf numFmtId="0" fontId="21" fillId="0" borderId="0" xfId="1" applyFont="1" applyBorder="1"/>
    <xf numFmtId="3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/>
    <xf numFmtId="0" fontId="20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6" xfId="0" applyNumberFormat="1" applyFont="1" applyFill="1" applyBorder="1"/>
    <xf numFmtId="3" fontId="7" fillId="0" borderId="7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4" fontId="22" fillId="0" borderId="53" xfId="1" applyNumberFormat="1" applyFont="1" applyFill="1" applyBorder="1" applyAlignment="1">
      <alignment horizontal="right" wrapText="1"/>
    </xf>
    <xf numFmtId="0" fontId="0" fillId="0" borderId="0" xfId="0" applyAlignment="1">
      <alignment horizontal="left" wrapText="1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9" fillId="0" borderId="48" xfId="1" applyFont="1" applyBorder="1" applyAlignment="1">
      <alignment horizontal="left" shrinkToFit="1"/>
    </xf>
    <xf numFmtId="0" fontId="9" fillId="0" borderId="49" xfId="1" applyFont="1" applyBorder="1" applyAlignment="1">
      <alignment horizontal="left" shrinkToFit="1"/>
    </xf>
    <xf numFmtId="3" fontId="5" fillId="0" borderId="38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0" fontId="18" fillId="0" borderId="8" xfId="1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13" fillId="0" borderId="0" xfId="1" applyFont="1" applyAlignment="1">
      <alignment horizontal="center"/>
    </xf>
    <xf numFmtId="49" fontId="9" fillId="0" borderId="46" xfId="1" applyNumberFormat="1" applyFont="1" applyBorder="1" applyAlignment="1">
      <alignment horizontal="center"/>
    </xf>
    <xf numFmtId="0" fontId="9" fillId="0" borderId="48" xfId="1" applyBorder="1" applyAlignment="1">
      <alignment horizontal="left" shrinkToFit="1"/>
    </xf>
    <xf numFmtId="0" fontId="9" fillId="0" borderId="49" xfId="1" applyBorder="1" applyAlignment="1">
      <alignment horizontal="left" shrinkToFit="1"/>
    </xf>
    <xf numFmtId="3" fontId="18" fillId="0" borderId="8" xfId="1" applyNumberFormat="1" applyFont="1" applyFill="1" applyBorder="1" applyAlignment="1">
      <alignment horizontal="left" wrapText="1"/>
    </xf>
    <xf numFmtId="0" fontId="22" fillId="0" borderId="8" xfId="1" applyFont="1" applyFill="1" applyBorder="1" applyAlignment="1">
      <alignment horizontal="left" wrapText="1"/>
    </xf>
    <xf numFmtId="0" fontId="23" fillId="0" borderId="53" xfId="1" applyFont="1" applyFill="1" applyBorder="1" applyAlignment="1">
      <alignment horizontal="center"/>
    </xf>
    <xf numFmtId="49" fontId="23" fillId="3" borderId="53" xfId="1" applyNumberFormat="1" applyFont="1" applyFill="1" applyBorder="1" applyAlignment="1">
      <alignment horizontal="left"/>
    </xf>
    <xf numFmtId="0" fontId="23" fillId="3" borderId="53" xfId="1" applyFont="1" applyFill="1" applyBorder="1" applyAlignment="1">
      <alignment wrapText="1"/>
    </xf>
    <xf numFmtId="49" fontId="23" fillId="3" borderId="53" xfId="1" applyNumberFormat="1" applyFont="1" applyFill="1" applyBorder="1" applyAlignment="1">
      <alignment horizontal="center" shrinkToFit="1"/>
    </xf>
    <xf numFmtId="4" fontId="23" fillId="3" borderId="53" xfId="1" applyNumberFormat="1" applyFont="1" applyFill="1" applyBorder="1" applyAlignment="1">
      <alignment horizontal="right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workbookViewId="0">
      <selection activeCell="F32" sqref="F32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 x14ac:dyDescent="0.25">
      <c r="A1" s="1" t="s">
        <v>212</v>
      </c>
      <c r="B1" s="2"/>
      <c r="C1" s="2"/>
      <c r="D1" s="2"/>
      <c r="E1" s="2"/>
      <c r="F1" s="2"/>
      <c r="G1" s="2"/>
    </row>
    <row r="2" spans="1:57" ht="15" customHeight="1" thickBot="1" x14ac:dyDescent="0.25"/>
    <row r="3" spans="1:57" ht="12.95" customHeight="1" x14ac:dyDescent="0.2">
      <c r="A3" s="3" t="s">
        <v>0</v>
      </c>
      <c r="B3" s="4"/>
      <c r="C3" s="5" t="s">
        <v>1</v>
      </c>
      <c r="D3" s="5"/>
      <c r="E3" s="5"/>
      <c r="F3" s="6" t="s">
        <v>2</v>
      </c>
      <c r="G3" s="7"/>
    </row>
    <row r="4" spans="1:57" ht="12.95" customHeight="1" x14ac:dyDescent="0.2">
      <c r="A4" s="8"/>
      <c r="B4" s="9"/>
      <c r="C4" s="10" t="s">
        <v>65</v>
      </c>
      <c r="D4" s="11"/>
      <c r="E4" s="11"/>
      <c r="F4" s="12"/>
      <c r="G4" s="13"/>
    </row>
    <row r="5" spans="1:57" ht="12.95" customHeight="1" x14ac:dyDescent="0.2">
      <c r="A5" s="14" t="s">
        <v>4</v>
      </c>
      <c r="B5" s="15"/>
      <c r="C5" s="16" t="s">
        <v>5</v>
      </c>
      <c r="D5" s="16"/>
      <c r="E5" s="16"/>
      <c r="F5" s="17" t="s">
        <v>6</v>
      </c>
      <c r="G5" s="18" t="s">
        <v>214</v>
      </c>
    </row>
    <row r="6" spans="1:57" ht="12.95" customHeight="1" x14ac:dyDescent="0.2">
      <c r="A6" s="8"/>
      <c r="B6" s="9"/>
      <c r="C6" s="10" t="s">
        <v>64</v>
      </c>
      <c r="D6" s="11"/>
      <c r="E6" s="11"/>
      <c r="F6" s="19"/>
      <c r="G6" s="13" t="s">
        <v>215</v>
      </c>
    </row>
    <row r="7" spans="1:57" x14ac:dyDescent="0.2">
      <c r="A7" s="14" t="s">
        <v>7</v>
      </c>
      <c r="B7" s="16"/>
      <c r="C7" s="183" t="s">
        <v>210</v>
      </c>
      <c r="D7" s="184"/>
      <c r="E7" s="20" t="s">
        <v>8</v>
      </c>
      <c r="F7" s="21"/>
      <c r="G7" s="22">
        <v>0</v>
      </c>
      <c r="H7" s="23"/>
      <c r="I7" s="23"/>
    </row>
    <row r="8" spans="1:57" x14ac:dyDescent="0.2">
      <c r="A8" s="14" t="s">
        <v>9</v>
      </c>
      <c r="B8" s="16"/>
      <c r="C8" s="183" t="s">
        <v>211</v>
      </c>
      <c r="D8" s="184"/>
      <c r="E8" s="17" t="s">
        <v>10</v>
      </c>
      <c r="F8" s="16"/>
      <c r="G8" s="24">
        <f>IF(PocetMJ=0,,ROUND((F30+F32)/PocetMJ,1))</f>
        <v>0</v>
      </c>
    </row>
    <row r="9" spans="1:57" x14ac:dyDescent="0.2">
      <c r="A9" s="25" t="s">
        <v>11</v>
      </c>
      <c r="B9" s="26"/>
      <c r="C9" s="26"/>
      <c r="D9" s="26"/>
      <c r="E9" s="27" t="s">
        <v>12</v>
      </c>
      <c r="F9" s="26"/>
      <c r="G9" s="28"/>
    </row>
    <row r="10" spans="1:57" x14ac:dyDescent="0.2">
      <c r="A10" s="29" t="s">
        <v>13</v>
      </c>
      <c r="B10" s="30"/>
      <c r="C10" s="30"/>
      <c r="D10" s="30"/>
      <c r="E10" s="12" t="s">
        <v>14</v>
      </c>
      <c r="F10" s="30"/>
      <c r="G10" s="13"/>
      <c r="BA10" s="31"/>
      <c r="BB10" s="31"/>
      <c r="BC10" s="31"/>
      <c r="BD10" s="31"/>
      <c r="BE10" s="31"/>
    </row>
    <row r="11" spans="1:57" x14ac:dyDescent="0.2">
      <c r="A11" s="29"/>
      <c r="B11" s="30"/>
      <c r="C11" s="30"/>
      <c r="D11" s="30"/>
      <c r="E11" s="185" t="s">
        <v>210</v>
      </c>
      <c r="F11" s="186"/>
      <c r="G11" s="187"/>
    </row>
    <row r="12" spans="1:57" ht="28.5" customHeight="1" thickBot="1" x14ac:dyDescent="0.25">
      <c r="A12" s="32" t="s">
        <v>15</v>
      </c>
      <c r="B12" s="33"/>
      <c r="C12" s="33"/>
      <c r="D12" s="33"/>
      <c r="E12" s="34"/>
      <c r="F12" s="34"/>
      <c r="G12" s="35"/>
    </row>
    <row r="13" spans="1:57" ht="17.25" customHeight="1" thickBot="1" x14ac:dyDescent="0.25">
      <c r="A13" s="36" t="s">
        <v>16</v>
      </c>
      <c r="B13" s="37"/>
      <c r="C13" s="38"/>
      <c r="D13" s="39"/>
      <c r="E13" s="40"/>
      <c r="F13" s="40"/>
      <c r="G13" s="38"/>
    </row>
    <row r="14" spans="1:57" ht="15.95" customHeight="1" x14ac:dyDescent="0.2">
      <c r="A14" s="41"/>
      <c r="B14" s="42" t="s">
        <v>17</v>
      </c>
      <c r="C14" s="43">
        <f>Dodavka</f>
        <v>0</v>
      </c>
      <c r="D14" s="44"/>
      <c r="E14" s="45"/>
      <c r="F14" s="46"/>
      <c r="G14" s="43"/>
    </row>
    <row r="15" spans="1:57" ht="15.95" customHeight="1" x14ac:dyDescent="0.2">
      <c r="A15" s="41" t="s">
        <v>18</v>
      </c>
      <c r="B15" s="42" t="s">
        <v>19</v>
      </c>
      <c r="C15" s="43">
        <f>Mont</f>
        <v>0</v>
      </c>
      <c r="D15" s="25"/>
      <c r="E15" s="47"/>
      <c r="F15" s="48"/>
      <c r="G15" s="43"/>
    </row>
    <row r="16" spans="1:57" ht="15.95" customHeight="1" x14ac:dyDescent="0.2">
      <c r="A16" s="41" t="s">
        <v>20</v>
      </c>
      <c r="B16" s="42" t="s">
        <v>21</v>
      </c>
      <c r="C16" s="43">
        <f>HSV</f>
        <v>0</v>
      </c>
      <c r="D16" s="25"/>
      <c r="E16" s="47"/>
      <c r="F16" s="48"/>
      <c r="G16" s="43"/>
    </row>
    <row r="17" spans="1:7" ht="15.95" customHeight="1" x14ac:dyDescent="0.2">
      <c r="A17" s="49" t="s">
        <v>22</v>
      </c>
      <c r="B17" s="42" t="s">
        <v>23</v>
      </c>
      <c r="C17" s="43">
        <f>PSV</f>
        <v>0</v>
      </c>
      <c r="D17" s="25"/>
      <c r="E17" s="47"/>
      <c r="F17" s="48"/>
      <c r="G17" s="43"/>
    </row>
    <row r="18" spans="1:7" ht="15.95" customHeight="1" x14ac:dyDescent="0.2">
      <c r="A18" s="50" t="s">
        <v>24</v>
      </c>
      <c r="B18" s="42"/>
      <c r="C18" s="43">
        <f>SUM(C14:C17)</f>
        <v>0</v>
      </c>
      <c r="D18" s="51"/>
      <c r="E18" s="47"/>
      <c r="F18" s="48"/>
      <c r="G18" s="43"/>
    </row>
    <row r="19" spans="1:7" ht="15.95" customHeight="1" x14ac:dyDescent="0.2">
      <c r="A19" s="50"/>
      <c r="B19" s="42"/>
      <c r="C19" s="43"/>
      <c r="D19" s="25"/>
      <c r="E19" s="47"/>
      <c r="F19" s="48"/>
      <c r="G19" s="43"/>
    </row>
    <row r="20" spans="1:7" ht="15.95" customHeight="1" x14ac:dyDescent="0.2">
      <c r="A20" s="50" t="s">
        <v>25</v>
      </c>
      <c r="B20" s="42"/>
      <c r="C20" s="43">
        <f>HZS</f>
        <v>0</v>
      </c>
      <c r="D20" s="25"/>
      <c r="E20" s="47"/>
      <c r="F20" s="48"/>
      <c r="G20" s="43"/>
    </row>
    <row r="21" spans="1:7" ht="15.95" customHeight="1" x14ac:dyDescent="0.2">
      <c r="A21" s="29" t="s">
        <v>26</v>
      </c>
      <c r="B21" s="30"/>
      <c r="C21" s="43">
        <f>C18+C20</f>
        <v>0</v>
      </c>
      <c r="D21" s="25"/>
      <c r="E21" s="47"/>
      <c r="F21" s="48"/>
      <c r="G21" s="43"/>
    </row>
    <row r="22" spans="1:7" ht="15.95" customHeight="1" thickBot="1" x14ac:dyDescent="0.25">
      <c r="A22" s="25" t="s">
        <v>27</v>
      </c>
      <c r="B22" s="26"/>
      <c r="C22" s="52">
        <f>C21+G22</f>
        <v>0</v>
      </c>
      <c r="D22" s="53"/>
      <c r="E22" s="54"/>
      <c r="F22" s="55"/>
      <c r="G22" s="43"/>
    </row>
    <row r="23" spans="1:7" x14ac:dyDescent="0.2">
      <c r="A23" s="3" t="s">
        <v>28</v>
      </c>
      <c r="B23" s="5"/>
      <c r="C23" s="6" t="s">
        <v>29</v>
      </c>
      <c r="D23" s="5"/>
      <c r="E23" s="6" t="s">
        <v>30</v>
      </c>
      <c r="F23" s="5"/>
      <c r="G23" s="7"/>
    </row>
    <row r="24" spans="1:7" x14ac:dyDescent="0.2">
      <c r="A24" s="14"/>
      <c r="B24" s="16"/>
      <c r="C24" s="17" t="s">
        <v>31</v>
      </c>
      <c r="D24" s="16"/>
      <c r="E24" s="17" t="s">
        <v>31</v>
      </c>
      <c r="F24" s="16"/>
      <c r="G24" s="18"/>
    </row>
    <row r="25" spans="1:7" x14ac:dyDescent="0.2">
      <c r="A25" s="29" t="s">
        <v>32</v>
      </c>
      <c r="B25" s="56"/>
      <c r="C25" s="12" t="s">
        <v>32</v>
      </c>
      <c r="D25" s="30"/>
      <c r="E25" s="12" t="s">
        <v>32</v>
      </c>
      <c r="F25" s="30"/>
      <c r="G25" s="13"/>
    </row>
    <row r="26" spans="1:7" x14ac:dyDescent="0.2">
      <c r="A26" s="29"/>
      <c r="B26" s="57"/>
      <c r="C26" s="12" t="s">
        <v>33</v>
      </c>
      <c r="D26" s="30"/>
      <c r="E26" s="12" t="s">
        <v>34</v>
      </c>
      <c r="F26" s="30"/>
      <c r="G26" s="13"/>
    </row>
    <row r="27" spans="1:7" x14ac:dyDescent="0.2">
      <c r="A27" s="29"/>
      <c r="B27" s="30"/>
      <c r="C27" s="12"/>
      <c r="D27" s="30"/>
      <c r="E27" s="12"/>
      <c r="F27" s="30"/>
      <c r="G27" s="13"/>
    </row>
    <row r="28" spans="1:7" ht="97.5" customHeight="1" x14ac:dyDescent="0.2">
      <c r="A28" s="29"/>
      <c r="B28" s="30"/>
      <c r="C28" s="12"/>
      <c r="D28" s="30"/>
      <c r="E28" s="12"/>
      <c r="F28" s="30"/>
      <c r="G28" s="13"/>
    </row>
    <row r="29" spans="1:7" x14ac:dyDescent="0.2">
      <c r="A29" s="14" t="s">
        <v>35</v>
      </c>
      <c r="B29" s="16"/>
      <c r="C29" s="58">
        <v>0</v>
      </c>
      <c r="D29" s="16" t="s">
        <v>36</v>
      </c>
      <c r="E29" s="17"/>
      <c r="F29" s="59">
        <v>0</v>
      </c>
      <c r="G29" s="18"/>
    </row>
    <row r="30" spans="1:7" x14ac:dyDescent="0.2">
      <c r="A30" s="14" t="s">
        <v>35</v>
      </c>
      <c r="B30" s="16"/>
      <c r="C30" s="58">
        <v>15</v>
      </c>
      <c r="D30" s="16" t="s">
        <v>36</v>
      </c>
      <c r="E30" s="17"/>
      <c r="F30" s="59">
        <v>0</v>
      </c>
      <c r="G30" s="18"/>
    </row>
    <row r="31" spans="1:7" x14ac:dyDescent="0.2">
      <c r="A31" s="14" t="s">
        <v>37</v>
      </c>
      <c r="B31" s="16"/>
      <c r="C31" s="58">
        <v>15</v>
      </c>
      <c r="D31" s="16" t="s">
        <v>36</v>
      </c>
      <c r="E31" s="17"/>
      <c r="F31" s="60">
        <f>ROUND(PRODUCT(F30,C31/100),1)</f>
        <v>0</v>
      </c>
      <c r="G31" s="28"/>
    </row>
    <row r="32" spans="1:7" x14ac:dyDescent="0.2">
      <c r="A32" s="14" t="s">
        <v>35</v>
      </c>
      <c r="B32" s="16"/>
      <c r="C32" s="58">
        <v>21</v>
      </c>
      <c r="D32" s="16" t="s">
        <v>36</v>
      </c>
      <c r="E32" s="17"/>
      <c r="F32" s="59">
        <f>C22</f>
        <v>0</v>
      </c>
      <c r="G32" s="18"/>
    </row>
    <row r="33" spans="1:8" x14ac:dyDescent="0.2">
      <c r="A33" s="14" t="s">
        <v>37</v>
      </c>
      <c r="B33" s="16"/>
      <c r="C33" s="58">
        <v>21</v>
      </c>
      <c r="D33" s="16" t="s">
        <v>36</v>
      </c>
      <c r="E33" s="17"/>
      <c r="F33" s="60">
        <f>ROUND(PRODUCT(F32,C33/100),1)</f>
        <v>0</v>
      </c>
      <c r="G33" s="28"/>
    </row>
    <row r="34" spans="1:8" s="66" customFormat="1" ht="19.5" customHeight="1" thickBot="1" x14ac:dyDescent="0.3">
      <c r="A34" s="61" t="s">
        <v>38</v>
      </c>
      <c r="B34" s="62"/>
      <c r="C34" s="62"/>
      <c r="D34" s="62"/>
      <c r="E34" s="63"/>
      <c r="F34" s="64">
        <f>CEILING(SUM(F29:F33),IF(SUM(F29:F33)&gt;=0,1,-1))</f>
        <v>0</v>
      </c>
      <c r="G34" s="65"/>
    </row>
    <row r="35" spans="1:8" x14ac:dyDescent="0.2">
      <c r="C35" t="s">
        <v>213</v>
      </c>
    </row>
    <row r="36" spans="1:8" x14ac:dyDescent="0.2">
      <c r="A36" s="67" t="s">
        <v>39</v>
      </c>
      <c r="B36" s="67"/>
      <c r="C36" s="67"/>
      <c r="D36" s="67"/>
      <c r="E36" s="67"/>
      <c r="F36" s="67"/>
      <c r="G36" s="67"/>
      <c r="H36" t="s">
        <v>3</v>
      </c>
    </row>
    <row r="37" spans="1:8" ht="14.25" customHeight="1" x14ac:dyDescent="0.2">
      <c r="A37" s="67"/>
      <c r="B37" s="188"/>
      <c r="C37" s="188"/>
      <c r="D37" s="188"/>
      <c r="E37" s="188"/>
      <c r="F37" s="188"/>
      <c r="G37" s="188"/>
      <c r="H37" t="s">
        <v>3</v>
      </c>
    </row>
    <row r="38" spans="1:8" ht="12.75" customHeight="1" x14ac:dyDescent="0.2">
      <c r="A38" s="68"/>
      <c r="B38" s="188"/>
      <c r="C38" s="188"/>
      <c r="D38" s="188"/>
      <c r="E38" s="188"/>
      <c r="F38" s="188"/>
      <c r="G38" s="188"/>
      <c r="H38" t="s">
        <v>3</v>
      </c>
    </row>
    <row r="39" spans="1:8" x14ac:dyDescent="0.2">
      <c r="A39" s="68"/>
      <c r="B39" s="188"/>
      <c r="C39" s="188"/>
      <c r="D39" s="188"/>
      <c r="E39" s="188"/>
      <c r="F39" s="188"/>
      <c r="G39" s="188"/>
      <c r="H39" t="s">
        <v>3</v>
      </c>
    </row>
    <row r="40" spans="1:8" x14ac:dyDescent="0.2">
      <c r="A40" s="68"/>
      <c r="B40" s="188"/>
      <c r="C40" s="188"/>
      <c r="D40" s="188"/>
      <c r="E40" s="188"/>
      <c r="F40" s="188"/>
      <c r="G40" s="188"/>
      <c r="H40" t="s">
        <v>3</v>
      </c>
    </row>
    <row r="41" spans="1:8" x14ac:dyDescent="0.2">
      <c r="A41" s="68"/>
      <c r="B41" s="188"/>
      <c r="C41" s="188"/>
      <c r="D41" s="188"/>
      <c r="E41" s="188"/>
      <c r="F41" s="188"/>
      <c r="G41" s="188"/>
      <c r="H41" t="s">
        <v>3</v>
      </c>
    </row>
    <row r="42" spans="1:8" x14ac:dyDescent="0.2">
      <c r="A42" s="68"/>
      <c r="B42" s="188"/>
      <c r="C42" s="188"/>
      <c r="D42" s="188"/>
      <c r="E42" s="188"/>
      <c r="F42" s="188"/>
      <c r="G42" s="188"/>
      <c r="H42" t="s">
        <v>3</v>
      </c>
    </row>
    <row r="43" spans="1:8" x14ac:dyDescent="0.2">
      <c r="A43" s="68"/>
      <c r="B43" s="188"/>
      <c r="C43" s="188"/>
      <c r="D43" s="188"/>
      <c r="E43" s="188"/>
      <c r="F43" s="188"/>
      <c r="G43" s="188"/>
      <c r="H43" t="s">
        <v>3</v>
      </c>
    </row>
    <row r="44" spans="1:8" x14ac:dyDescent="0.2">
      <c r="A44" s="68"/>
      <c r="B44" s="188"/>
      <c r="C44" s="188"/>
      <c r="D44" s="188"/>
      <c r="E44" s="188"/>
      <c r="F44" s="188"/>
      <c r="G44" s="188"/>
      <c r="H44" t="s">
        <v>3</v>
      </c>
    </row>
    <row r="45" spans="1:8" x14ac:dyDescent="0.2">
      <c r="A45" s="68"/>
      <c r="B45" s="188"/>
      <c r="C45" s="188"/>
      <c r="D45" s="188"/>
      <c r="E45" s="188"/>
      <c r="F45" s="188"/>
      <c r="G45" s="188"/>
      <c r="H45" t="s">
        <v>3</v>
      </c>
    </row>
    <row r="46" spans="1:8" x14ac:dyDescent="0.2">
      <c r="B46" s="182"/>
      <c r="C46" s="182"/>
      <c r="D46" s="182"/>
      <c r="E46" s="182"/>
      <c r="F46" s="182"/>
      <c r="G46" s="182"/>
    </row>
    <row r="47" spans="1:8" x14ac:dyDescent="0.2">
      <c r="B47" s="182"/>
      <c r="C47" s="182"/>
      <c r="D47" s="182"/>
      <c r="E47" s="182"/>
      <c r="F47" s="182"/>
      <c r="G47" s="182"/>
    </row>
    <row r="48" spans="1:8" x14ac:dyDescent="0.2">
      <c r="B48" s="182"/>
      <c r="C48" s="182"/>
      <c r="D48" s="182"/>
      <c r="E48" s="182"/>
      <c r="F48" s="182"/>
      <c r="G48" s="182"/>
    </row>
    <row r="49" spans="2:7" x14ac:dyDescent="0.2">
      <c r="B49" s="182"/>
      <c r="C49" s="182"/>
      <c r="D49" s="182"/>
      <c r="E49" s="182"/>
      <c r="F49" s="182"/>
      <c r="G49" s="182"/>
    </row>
    <row r="50" spans="2:7" x14ac:dyDescent="0.2">
      <c r="B50" s="182"/>
      <c r="C50" s="182"/>
      <c r="D50" s="182"/>
      <c r="E50" s="182"/>
      <c r="F50" s="182"/>
      <c r="G50" s="182"/>
    </row>
    <row r="51" spans="2:7" x14ac:dyDescent="0.2">
      <c r="B51" s="182"/>
      <c r="C51" s="182"/>
      <c r="D51" s="182"/>
      <c r="E51" s="182"/>
      <c r="F51" s="182"/>
      <c r="G51" s="182"/>
    </row>
    <row r="52" spans="2:7" x14ac:dyDescent="0.2">
      <c r="B52" s="182"/>
      <c r="C52" s="182"/>
      <c r="D52" s="182"/>
      <c r="E52" s="182"/>
      <c r="F52" s="182"/>
      <c r="G52" s="182"/>
    </row>
    <row r="53" spans="2:7" x14ac:dyDescent="0.2">
      <c r="B53" s="182"/>
      <c r="C53" s="182"/>
      <c r="D53" s="182"/>
      <c r="E53" s="182"/>
      <c r="F53" s="182"/>
      <c r="G53" s="182"/>
    </row>
    <row r="54" spans="2:7" x14ac:dyDescent="0.2">
      <c r="B54" s="182"/>
      <c r="C54" s="182"/>
      <c r="D54" s="182"/>
      <c r="E54" s="182"/>
      <c r="F54" s="182"/>
      <c r="G54" s="182"/>
    </row>
    <row r="55" spans="2:7" x14ac:dyDescent="0.2">
      <c r="B55" s="182"/>
      <c r="C55" s="182"/>
      <c r="D55" s="182"/>
      <c r="E55" s="182"/>
      <c r="F55" s="182"/>
      <c r="G55" s="182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B47:G47"/>
    <mergeCell ref="C7:D7"/>
    <mergeCell ref="C8:D8"/>
    <mergeCell ref="E11:G11"/>
    <mergeCell ref="B37:G45"/>
    <mergeCell ref="B46:G46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0"/>
  <sheetViews>
    <sheetView workbookViewId="0">
      <selection activeCell="H36" sqref="H36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189" t="s">
        <v>4</v>
      </c>
      <c r="B1" s="190"/>
      <c r="C1" s="69" t="str">
        <f>CONCATENATE(cislostavby," ",nazevstavby)</f>
        <v xml:space="preserve"> 2012/30 C Sportovní areál - ROHATEC</v>
      </c>
      <c r="D1" s="70"/>
      <c r="E1" s="71"/>
      <c r="F1" s="70"/>
      <c r="G1" s="72"/>
      <c r="H1" s="73"/>
      <c r="I1" s="74"/>
    </row>
    <row r="2" spans="1:9" ht="13.5" thickBot="1" x14ac:dyDescent="0.25">
      <c r="A2" s="191" t="s">
        <v>0</v>
      </c>
      <c r="B2" s="192"/>
      <c r="C2" s="75" t="str">
        <f>CONCATENATE(cisloobjektu," ",nazevobjektu)</f>
        <v xml:space="preserve"> SO 02 Zpevněné plochy, mobiliář</v>
      </c>
      <c r="D2" s="76"/>
      <c r="E2" s="77"/>
      <c r="F2" s="76"/>
      <c r="G2" s="193"/>
      <c r="H2" s="193"/>
      <c r="I2" s="194"/>
    </row>
    <row r="3" spans="1:9" ht="13.5" thickTop="1" x14ac:dyDescent="0.2"/>
    <row r="4" spans="1:9" ht="19.5" customHeight="1" x14ac:dyDescent="0.25">
      <c r="A4" s="78" t="s">
        <v>40</v>
      </c>
      <c r="B4" s="1"/>
      <c r="C4" s="1"/>
      <c r="D4" s="1"/>
      <c r="E4" s="1"/>
      <c r="F4" s="1"/>
      <c r="G4" s="1"/>
      <c r="H4" s="1"/>
      <c r="I4" s="1"/>
    </row>
    <row r="5" spans="1:9" ht="13.5" thickBot="1" x14ac:dyDescent="0.25"/>
    <row r="6" spans="1:9" s="30" customFormat="1" ht="13.5" thickBot="1" x14ac:dyDescent="0.25">
      <c r="A6" s="79"/>
      <c r="B6" s="80" t="s">
        <v>41</v>
      </c>
      <c r="C6" s="80"/>
      <c r="D6" s="81"/>
      <c r="E6" s="82" t="s">
        <v>42</v>
      </c>
      <c r="F6" s="83" t="s">
        <v>43</v>
      </c>
      <c r="G6" s="83" t="s">
        <v>44</v>
      </c>
      <c r="H6" s="83" t="s">
        <v>45</v>
      </c>
      <c r="I6" s="84" t="s">
        <v>25</v>
      </c>
    </row>
    <row r="7" spans="1:9" s="30" customFormat="1" x14ac:dyDescent="0.2">
      <c r="A7" s="177" t="str">
        <f>Položky!B7</f>
        <v>1</v>
      </c>
      <c r="B7" s="85" t="str">
        <f>Položky!C7</f>
        <v>Zemní práce</v>
      </c>
      <c r="C7" s="86"/>
      <c r="D7" s="87"/>
      <c r="E7" s="178">
        <f>Položky!BC39</f>
        <v>0</v>
      </c>
      <c r="F7" s="179">
        <f>Položky!BD39</f>
        <v>0</v>
      </c>
      <c r="G7" s="179">
        <f>Položky!BE39</f>
        <v>0</v>
      </c>
      <c r="H7" s="179">
        <f>Položky!BF39</f>
        <v>0</v>
      </c>
      <c r="I7" s="180">
        <f>Položky!BG39</f>
        <v>0</v>
      </c>
    </row>
    <row r="8" spans="1:9" s="30" customFormat="1" x14ac:dyDescent="0.2">
      <c r="A8" s="177" t="str">
        <f>Položky!B40</f>
        <v>2</v>
      </c>
      <c r="B8" s="85" t="str">
        <f>Položky!C40</f>
        <v>Základy a zvláštní zakládání</v>
      </c>
      <c r="C8" s="86"/>
      <c r="D8" s="87"/>
      <c r="E8" s="178">
        <f>Položky!BC53</f>
        <v>0</v>
      </c>
      <c r="F8" s="179">
        <f>Položky!BD53</f>
        <v>0</v>
      </c>
      <c r="G8" s="179">
        <f>Položky!BE53</f>
        <v>0</v>
      </c>
      <c r="H8" s="179">
        <f>Položky!BF53</f>
        <v>0</v>
      </c>
      <c r="I8" s="180">
        <f>Položky!BG53</f>
        <v>0</v>
      </c>
    </row>
    <row r="9" spans="1:9" s="30" customFormat="1" x14ac:dyDescent="0.2">
      <c r="A9" s="177" t="str">
        <f>Položky!B54</f>
        <v>4</v>
      </c>
      <c r="B9" s="85" t="str">
        <f>Položky!C54</f>
        <v>Vodorovné konstrukce</v>
      </c>
      <c r="C9" s="86"/>
      <c r="D9" s="87"/>
      <c r="E9" s="178">
        <f>Položky!BC59</f>
        <v>0</v>
      </c>
      <c r="F9" s="179">
        <f>Položky!BD59</f>
        <v>0</v>
      </c>
      <c r="G9" s="179">
        <f>Položky!BE59</f>
        <v>0</v>
      </c>
      <c r="H9" s="179">
        <f>Položky!BF59</f>
        <v>0</v>
      </c>
      <c r="I9" s="180">
        <f>Položky!BG59</f>
        <v>0</v>
      </c>
    </row>
    <row r="10" spans="1:9" s="30" customFormat="1" x14ac:dyDescent="0.2">
      <c r="A10" s="177" t="str">
        <f>Položky!B60</f>
        <v>5</v>
      </c>
      <c r="B10" s="85" t="str">
        <f>Položky!C60</f>
        <v>Komunikace</v>
      </c>
      <c r="C10" s="86"/>
      <c r="D10" s="87"/>
      <c r="E10" s="178">
        <f>Položky!BC88</f>
        <v>0</v>
      </c>
      <c r="F10" s="179">
        <f>Položky!BD88</f>
        <v>0</v>
      </c>
      <c r="G10" s="179">
        <f>Položky!BE88</f>
        <v>0</v>
      </c>
      <c r="H10" s="179">
        <f>Položky!BF88</f>
        <v>0</v>
      </c>
      <c r="I10" s="180">
        <f>Položky!BG88</f>
        <v>0</v>
      </c>
    </row>
    <row r="11" spans="1:9" s="30" customFormat="1" x14ac:dyDescent="0.2">
      <c r="A11" s="177" t="str">
        <f>Položky!B89</f>
        <v>91</v>
      </c>
      <c r="B11" s="85" t="str">
        <f>Položky!C89</f>
        <v>Doplňující práce na komunikaci</v>
      </c>
      <c r="C11" s="86"/>
      <c r="D11" s="87"/>
      <c r="E11" s="178">
        <f>Položky!BC114</f>
        <v>0</v>
      </c>
      <c r="F11" s="179">
        <f>Položky!BD114</f>
        <v>0</v>
      </c>
      <c r="G11" s="179">
        <f>Položky!BE114</f>
        <v>0</v>
      </c>
      <c r="H11" s="179">
        <f>Položky!BF114</f>
        <v>0</v>
      </c>
      <c r="I11" s="180">
        <f>Položky!BG114</f>
        <v>0</v>
      </c>
    </row>
    <row r="12" spans="1:9" s="30" customFormat="1" x14ac:dyDescent="0.2">
      <c r="A12" s="177" t="str">
        <f>Položky!B115</f>
        <v>99</v>
      </c>
      <c r="B12" s="85" t="str">
        <f>Položky!C115</f>
        <v>Staveništní přesun hmot</v>
      </c>
      <c r="C12" s="86"/>
      <c r="D12" s="87"/>
      <c r="E12" s="178">
        <f>Položky!BC117</f>
        <v>0</v>
      </c>
      <c r="F12" s="179">
        <f>Položky!BD117</f>
        <v>0</v>
      </c>
      <c r="G12" s="179">
        <f>Položky!BE117</f>
        <v>0</v>
      </c>
      <c r="H12" s="179">
        <f>Položky!BF117</f>
        <v>0</v>
      </c>
      <c r="I12" s="180">
        <f>Položky!BG117</f>
        <v>0</v>
      </c>
    </row>
    <row r="13" spans="1:9" s="30" customFormat="1" x14ac:dyDescent="0.2">
      <c r="A13" s="177" t="str">
        <f>Položky!B118</f>
        <v>76702</v>
      </c>
      <c r="B13" s="85" t="str">
        <f>Položky!C118</f>
        <v>Oplocení</v>
      </c>
      <c r="C13" s="86"/>
      <c r="D13" s="87"/>
      <c r="E13" s="178">
        <f>Položky!BC130</f>
        <v>0</v>
      </c>
      <c r="F13" s="179">
        <f>Položky!BD130</f>
        <v>0</v>
      </c>
      <c r="G13" s="179">
        <f>Položky!BE130</f>
        <v>0</v>
      </c>
      <c r="H13" s="179">
        <f>Položky!BF130</f>
        <v>0</v>
      </c>
      <c r="I13" s="180">
        <f>Položky!BG130</f>
        <v>0</v>
      </c>
    </row>
    <row r="14" spans="1:9" s="30" customFormat="1" x14ac:dyDescent="0.2">
      <c r="A14" s="177" t="str">
        <f>Položky!B131</f>
        <v>799</v>
      </c>
      <c r="B14" s="85" t="str">
        <f>Položky!C131</f>
        <v>Ostatní</v>
      </c>
      <c r="C14" s="86"/>
      <c r="D14" s="87"/>
      <c r="E14" s="178">
        <f>Položky!BC136</f>
        <v>0</v>
      </c>
      <c r="F14" s="179">
        <f>Položky!BD136</f>
        <v>0</v>
      </c>
      <c r="G14" s="179">
        <f>Položky!BE136</f>
        <v>0</v>
      </c>
      <c r="H14" s="179">
        <f>Položky!BF136</f>
        <v>0</v>
      </c>
      <c r="I14" s="180">
        <f>Položky!BG136</f>
        <v>0</v>
      </c>
    </row>
    <row r="15" spans="1:9" s="30" customFormat="1" ht="13.5" thickBot="1" x14ac:dyDescent="0.25">
      <c r="A15" s="177" t="str">
        <f>Položky!B137</f>
        <v>711</v>
      </c>
      <c r="B15" s="85" t="str">
        <f>Položky!C137</f>
        <v>Izolace proti vodě</v>
      </c>
      <c r="C15" s="86"/>
      <c r="D15" s="87"/>
      <c r="E15" s="178">
        <f>Položky!BC140</f>
        <v>0</v>
      </c>
      <c r="F15" s="179">
        <f>Položky!BD140</f>
        <v>0</v>
      </c>
      <c r="G15" s="179">
        <f>Položky!BE140</f>
        <v>0</v>
      </c>
      <c r="H15" s="179">
        <f>Položky!BF140</f>
        <v>0</v>
      </c>
      <c r="I15" s="180">
        <f>Položky!BG140</f>
        <v>0</v>
      </c>
    </row>
    <row r="16" spans="1:9" s="93" customFormat="1" ht="13.5" thickBot="1" x14ac:dyDescent="0.25">
      <c r="A16" s="88"/>
      <c r="B16" s="80" t="s">
        <v>46</v>
      </c>
      <c r="C16" s="80"/>
      <c r="D16" s="89"/>
      <c r="E16" s="90">
        <f>SUM(E7:E15)</f>
        <v>0</v>
      </c>
      <c r="F16" s="91">
        <f>SUM(F7:F15)</f>
        <v>0</v>
      </c>
      <c r="G16" s="91">
        <f>SUM(G7:G15)</f>
        <v>0</v>
      </c>
      <c r="H16" s="91">
        <f>SUM(H7:H15)</f>
        <v>0</v>
      </c>
      <c r="I16" s="92">
        <f>SUM(I7:I15)</f>
        <v>0</v>
      </c>
    </row>
    <row r="17" spans="1:57" x14ac:dyDescent="0.2">
      <c r="A17" s="86"/>
      <c r="B17" s="86"/>
      <c r="C17" s="86"/>
      <c r="D17" s="86"/>
      <c r="E17" s="86"/>
      <c r="F17" s="86"/>
      <c r="G17" s="86"/>
      <c r="H17" s="86"/>
      <c r="I17" s="86"/>
    </row>
    <row r="18" spans="1:57" ht="19.5" customHeight="1" x14ac:dyDescent="0.25">
      <c r="A18" s="94"/>
      <c r="B18" s="94"/>
      <c r="C18" s="94"/>
      <c r="D18" s="94"/>
      <c r="E18" s="94"/>
      <c r="F18" s="94"/>
      <c r="G18" s="95"/>
      <c r="H18" s="94"/>
      <c r="I18" s="94"/>
      <c r="BA18" s="31"/>
      <c r="BB18" s="31"/>
      <c r="BC18" s="31"/>
      <c r="BD18" s="31"/>
      <c r="BE18" s="31"/>
    </row>
    <row r="19" spans="1:57" ht="13.5" thickBot="1" x14ac:dyDescent="0.25">
      <c r="A19" s="96"/>
      <c r="B19" s="96"/>
      <c r="C19" s="96"/>
      <c r="D19" s="96"/>
      <c r="E19" s="96"/>
      <c r="F19" s="96"/>
      <c r="G19" s="96"/>
      <c r="H19" s="96"/>
      <c r="I19" s="96"/>
    </row>
    <row r="20" spans="1:57" x14ac:dyDescent="0.2">
      <c r="A20" s="97"/>
      <c r="B20" s="98"/>
      <c r="C20" s="98"/>
      <c r="D20" s="99"/>
      <c r="E20" s="100"/>
      <c r="F20" s="101"/>
      <c r="G20" s="102"/>
      <c r="H20" s="103"/>
      <c r="I20" s="104"/>
    </row>
    <row r="21" spans="1:57" x14ac:dyDescent="0.2">
      <c r="A21" s="105"/>
      <c r="B21" s="106"/>
      <c r="C21" s="106"/>
      <c r="D21" s="107"/>
      <c r="E21" s="108"/>
      <c r="F21" s="109"/>
      <c r="G21" s="110"/>
      <c r="H21" s="111"/>
      <c r="I21" s="112"/>
      <c r="BA21">
        <v>0</v>
      </c>
    </row>
    <row r="22" spans="1:57" x14ac:dyDescent="0.2">
      <c r="A22" s="105"/>
      <c r="B22" s="106"/>
      <c r="C22" s="106"/>
      <c r="D22" s="107"/>
      <c r="E22" s="108"/>
      <c r="F22" s="109"/>
      <c r="G22" s="110"/>
      <c r="H22" s="111"/>
      <c r="I22" s="112"/>
      <c r="BA22">
        <v>0</v>
      </c>
    </row>
    <row r="23" spans="1:57" x14ac:dyDescent="0.2">
      <c r="A23" s="105"/>
      <c r="B23" s="106"/>
      <c r="C23" s="106"/>
      <c r="D23" s="107"/>
      <c r="E23" s="108"/>
      <c r="F23" s="109"/>
      <c r="G23" s="110"/>
      <c r="H23" s="111"/>
      <c r="I23" s="112"/>
      <c r="BA23">
        <v>0</v>
      </c>
    </row>
    <row r="24" spans="1:57" x14ac:dyDescent="0.2">
      <c r="A24" s="105"/>
      <c r="B24" s="106"/>
      <c r="C24" s="106"/>
      <c r="D24" s="107"/>
      <c r="E24" s="108"/>
      <c r="F24" s="109"/>
      <c r="G24" s="110"/>
      <c r="H24" s="111"/>
      <c r="I24" s="112"/>
      <c r="BA24">
        <v>0</v>
      </c>
    </row>
    <row r="25" spans="1:57" x14ac:dyDescent="0.2">
      <c r="A25" s="105"/>
      <c r="B25" s="106"/>
      <c r="C25" s="106"/>
      <c r="D25" s="107"/>
      <c r="E25" s="108"/>
      <c r="F25" s="109"/>
      <c r="G25" s="110"/>
      <c r="H25" s="111"/>
      <c r="I25" s="112"/>
      <c r="BA25">
        <v>0</v>
      </c>
    </row>
    <row r="26" spans="1:57" x14ac:dyDescent="0.2">
      <c r="A26" s="105"/>
      <c r="B26" s="106"/>
      <c r="C26" s="106"/>
      <c r="D26" s="107"/>
      <c r="E26" s="108"/>
      <c r="F26" s="109"/>
      <c r="G26" s="110"/>
      <c r="H26" s="111"/>
      <c r="I26" s="112"/>
      <c r="BA26">
        <v>0</v>
      </c>
    </row>
    <row r="27" spans="1:57" x14ac:dyDescent="0.2">
      <c r="A27" s="105"/>
      <c r="B27" s="106"/>
      <c r="C27" s="106"/>
      <c r="D27" s="107"/>
      <c r="E27" s="108"/>
      <c r="F27" s="109"/>
      <c r="G27" s="110"/>
      <c r="H27" s="111"/>
      <c r="I27" s="112"/>
      <c r="BA27">
        <v>0</v>
      </c>
    </row>
    <row r="28" spans="1:57" x14ac:dyDescent="0.2">
      <c r="A28" s="105"/>
      <c r="B28" s="106"/>
      <c r="C28" s="106"/>
      <c r="D28" s="107"/>
      <c r="E28" s="108"/>
      <c r="F28" s="109"/>
      <c r="G28" s="110"/>
      <c r="H28" s="111"/>
      <c r="I28" s="112"/>
      <c r="BA28">
        <v>0</v>
      </c>
    </row>
    <row r="29" spans="1:57" ht="13.5" thickBot="1" x14ac:dyDescent="0.25">
      <c r="A29" s="113"/>
      <c r="B29" s="114"/>
      <c r="C29" s="115"/>
      <c r="D29" s="116"/>
      <c r="E29" s="117"/>
      <c r="F29" s="118"/>
      <c r="G29" s="118"/>
      <c r="H29" s="195"/>
      <c r="I29" s="196"/>
    </row>
    <row r="31" spans="1:57" x14ac:dyDescent="0.2">
      <c r="B31" s="93"/>
      <c r="F31" s="119"/>
      <c r="G31" s="120"/>
      <c r="H31" s="120"/>
      <c r="I31" s="121"/>
    </row>
    <row r="32" spans="1:57" x14ac:dyDescent="0.2">
      <c r="F32" s="119"/>
      <c r="G32" s="120"/>
      <c r="H32" s="120"/>
      <c r="I32" s="121"/>
    </row>
    <row r="33" spans="6:9" x14ac:dyDescent="0.2">
      <c r="F33" s="119"/>
      <c r="G33" s="120"/>
      <c r="H33" s="120"/>
      <c r="I33" s="121"/>
    </row>
    <row r="34" spans="6:9" x14ac:dyDescent="0.2">
      <c r="F34" s="119"/>
      <c r="G34" s="120"/>
      <c r="H34" s="120"/>
      <c r="I34" s="121"/>
    </row>
    <row r="35" spans="6:9" x14ac:dyDescent="0.2">
      <c r="F35" s="119"/>
      <c r="G35" s="120"/>
      <c r="H35" s="120"/>
      <c r="I35" s="121"/>
    </row>
    <row r="36" spans="6:9" x14ac:dyDescent="0.2">
      <c r="F36" s="119"/>
      <c r="G36" s="120"/>
      <c r="H36" s="120"/>
      <c r="I36" s="121"/>
    </row>
    <row r="37" spans="6:9" x14ac:dyDescent="0.2">
      <c r="F37" s="119"/>
      <c r="G37" s="120"/>
      <c r="H37" s="120"/>
      <c r="I37" s="121"/>
    </row>
    <row r="38" spans="6:9" x14ac:dyDescent="0.2">
      <c r="F38" s="119"/>
      <c r="G38" s="120"/>
      <c r="H38" s="120"/>
      <c r="I38" s="121"/>
    </row>
    <row r="39" spans="6:9" x14ac:dyDescent="0.2">
      <c r="F39" s="119"/>
      <c r="G39" s="120"/>
      <c r="H39" s="120"/>
      <c r="I39" s="121"/>
    </row>
    <row r="40" spans="6:9" x14ac:dyDescent="0.2">
      <c r="F40" s="119"/>
      <c r="G40" s="120"/>
      <c r="H40" s="120"/>
      <c r="I40" s="121"/>
    </row>
    <row r="41" spans="6:9" x14ac:dyDescent="0.2">
      <c r="F41" s="119"/>
      <c r="G41" s="120"/>
      <c r="H41" s="120"/>
      <c r="I41" s="121"/>
    </row>
    <row r="42" spans="6:9" x14ac:dyDescent="0.2">
      <c r="F42" s="119"/>
      <c r="G42" s="120"/>
      <c r="H42" s="120"/>
      <c r="I42" s="121"/>
    </row>
    <row r="43" spans="6:9" x14ac:dyDescent="0.2">
      <c r="F43" s="119"/>
      <c r="G43" s="120"/>
      <c r="H43" s="120"/>
      <c r="I43" s="121"/>
    </row>
    <row r="44" spans="6:9" x14ac:dyDescent="0.2">
      <c r="F44" s="119"/>
      <c r="G44" s="120"/>
      <c r="H44" s="120"/>
      <c r="I44" s="121"/>
    </row>
    <row r="45" spans="6:9" x14ac:dyDescent="0.2">
      <c r="F45" s="119"/>
      <c r="G45" s="120"/>
      <c r="H45" s="120"/>
      <c r="I45" s="121"/>
    </row>
    <row r="46" spans="6:9" x14ac:dyDescent="0.2">
      <c r="F46" s="119"/>
      <c r="G46" s="120"/>
      <c r="H46" s="120"/>
      <c r="I46" s="121"/>
    </row>
    <row r="47" spans="6:9" x14ac:dyDescent="0.2">
      <c r="F47" s="119"/>
      <c r="G47" s="120"/>
      <c r="H47" s="120"/>
      <c r="I47" s="121"/>
    </row>
    <row r="48" spans="6:9" x14ac:dyDescent="0.2">
      <c r="F48" s="119"/>
      <c r="G48" s="120"/>
      <c r="H48" s="120"/>
      <c r="I48" s="121"/>
    </row>
    <row r="49" spans="6:9" x14ac:dyDescent="0.2">
      <c r="F49" s="119"/>
      <c r="G49" s="120"/>
      <c r="H49" s="120"/>
      <c r="I49" s="121"/>
    </row>
    <row r="50" spans="6:9" x14ac:dyDescent="0.2">
      <c r="F50" s="119"/>
      <c r="G50" s="120"/>
      <c r="H50" s="120"/>
      <c r="I50" s="121"/>
    </row>
    <row r="51" spans="6:9" x14ac:dyDescent="0.2">
      <c r="F51" s="119"/>
      <c r="G51" s="120"/>
      <c r="H51" s="120"/>
      <c r="I51" s="121"/>
    </row>
    <row r="52" spans="6:9" x14ac:dyDescent="0.2">
      <c r="F52" s="119"/>
      <c r="G52" s="120"/>
      <c r="H52" s="120"/>
      <c r="I52" s="121"/>
    </row>
    <row r="53" spans="6:9" x14ac:dyDescent="0.2">
      <c r="F53" s="119"/>
      <c r="G53" s="120"/>
      <c r="H53" s="120"/>
      <c r="I53" s="121"/>
    </row>
    <row r="54" spans="6:9" x14ac:dyDescent="0.2">
      <c r="F54" s="119"/>
      <c r="G54" s="120"/>
      <c r="H54" s="120"/>
      <c r="I54" s="121"/>
    </row>
    <row r="55" spans="6:9" x14ac:dyDescent="0.2">
      <c r="F55" s="119"/>
      <c r="G55" s="120"/>
      <c r="H55" s="120"/>
      <c r="I55" s="121"/>
    </row>
    <row r="56" spans="6:9" x14ac:dyDescent="0.2">
      <c r="F56" s="119"/>
      <c r="G56" s="120"/>
      <c r="H56" s="120"/>
      <c r="I56" s="121"/>
    </row>
    <row r="57" spans="6:9" x14ac:dyDescent="0.2">
      <c r="F57" s="119"/>
      <c r="G57" s="120"/>
      <c r="H57" s="120"/>
      <c r="I57" s="121"/>
    </row>
    <row r="58" spans="6:9" x14ac:dyDescent="0.2">
      <c r="F58" s="119"/>
      <c r="G58" s="120"/>
      <c r="H58" s="120"/>
      <c r="I58" s="121"/>
    </row>
    <row r="59" spans="6:9" x14ac:dyDescent="0.2">
      <c r="F59" s="119"/>
      <c r="G59" s="120"/>
      <c r="H59" s="120"/>
      <c r="I59" s="121"/>
    </row>
    <row r="60" spans="6:9" x14ac:dyDescent="0.2">
      <c r="F60" s="119"/>
      <c r="G60" s="120"/>
      <c r="H60" s="120"/>
      <c r="I60" s="121"/>
    </row>
    <row r="61" spans="6:9" x14ac:dyDescent="0.2">
      <c r="F61" s="119"/>
      <c r="G61" s="120"/>
      <c r="H61" s="120"/>
      <c r="I61" s="121"/>
    </row>
    <row r="62" spans="6:9" x14ac:dyDescent="0.2">
      <c r="F62" s="119"/>
      <c r="G62" s="120"/>
      <c r="H62" s="120"/>
      <c r="I62" s="121"/>
    </row>
    <row r="63" spans="6:9" x14ac:dyDescent="0.2">
      <c r="F63" s="119"/>
      <c r="G63" s="120"/>
      <c r="H63" s="120"/>
      <c r="I63" s="121"/>
    </row>
    <row r="64" spans="6:9" x14ac:dyDescent="0.2">
      <c r="F64" s="119"/>
      <c r="G64" s="120"/>
      <c r="H64" s="120"/>
      <c r="I64" s="121"/>
    </row>
    <row r="65" spans="6:9" x14ac:dyDescent="0.2">
      <c r="F65" s="119"/>
      <c r="G65" s="120"/>
      <c r="H65" s="120"/>
      <c r="I65" s="121"/>
    </row>
    <row r="66" spans="6:9" x14ac:dyDescent="0.2">
      <c r="F66" s="119"/>
      <c r="G66" s="120"/>
      <c r="H66" s="120"/>
      <c r="I66" s="121"/>
    </row>
    <row r="67" spans="6:9" x14ac:dyDescent="0.2">
      <c r="F67" s="119"/>
      <c r="G67" s="120"/>
      <c r="H67" s="120"/>
      <c r="I67" s="121"/>
    </row>
    <row r="68" spans="6:9" x14ac:dyDescent="0.2">
      <c r="F68" s="119"/>
      <c r="G68" s="120"/>
      <c r="H68" s="120"/>
      <c r="I68" s="121"/>
    </row>
    <row r="69" spans="6:9" x14ac:dyDescent="0.2">
      <c r="F69" s="119"/>
      <c r="G69" s="120"/>
      <c r="H69" s="120"/>
      <c r="I69" s="121"/>
    </row>
    <row r="70" spans="6:9" x14ac:dyDescent="0.2">
      <c r="F70" s="119"/>
      <c r="G70" s="120"/>
      <c r="H70" s="120"/>
      <c r="I70" s="121"/>
    </row>
    <row r="71" spans="6:9" x14ac:dyDescent="0.2">
      <c r="F71" s="119"/>
      <c r="G71" s="120"/>
      <c r="H71" s="120"/>
      <c r="I71" s="121"/>
    </row>
    <row r="72" spans="6:9" x14ac:dyDescent="0.2">
      <c r="F72" s="119"/>
      <c r="G72" s="120"/>
      <c r="H72" s="120"/>
      <c r="I72" s="121"/>
    </row>
    <row r="73" spans="6:9" x14ac:dyDescent="0.2">
      <c r="F73" s="119"/>
      <c r="G73" s="120"/>
      <c r="H73" s="120"/>
      <c r="I73" s="121"/>
    </row>
    <row r="74" spans="6:9" x14ac:dyDescent="0.2">
      <c r="F74" s="119"/>
      <c r="G74" s="120"/>
      <c r="H74" s="120"/>
      <c r="I74" s="121"/>
    </row>
    <row r="75" spans="6:9" x14ac:dyDescent="0.2">
      <c r="F75" s="119"/>
      <c r="G75" s="120"/>
      <c r="H75" s="120"/>
      <c r="I75" s="121"/>
    </row>
    <row r="76" spans="6:9" x14ac:dyDescent="0.2">
      <c r="F76" s="119"/>
      <c r="G76" s="120"/>
      <c r="H76" s="120"/>
      <c r="I76" s="121"/>
    </row>
    <row r="77" spans="6:9" x14ac:dyDescent="0.2">
      <c r="F77" s="119"/>
      <c r="G77" s="120"/>
      <c r="H77" s="120"/>
      <c r="I77" s="121"/>
    </row>
    <row r="78" spans="6:9" x14ac:dyDescent="0.2">
      <c r="F78" s="119"/>
      <c r="G78" s="120"/>
      <c r="H78" s="120"/>
      <c r="I78" s="121"/>
    </row>
    <row r="79" spans="6:9" x14ac:dyDescent="0.2">
      <c r="F79" s="119"/>
      <c r="G79" s="120"/>
      <c r="H79" s="120"/>
      <c r="I79" s="121"/>
    </row>
    <row r="80" spans="6:9" x14ac:dyDescent="0.2">
      <c r="F80" s="119"/>
      <c r="G80" s="120"/>
      <c r="H80" s="120"/>
      <c r="I80" s="121"/>
    </row>
  </sheetData>
  <mergeCells count="4">
    <mergeCell ref="A1:B1"/>
    <mergeCell ref="A2:B2"/>
    <mergeCell ref="G2:I2"/>
    <mergeCell ref="H29:I29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G207"/>
  <sheetViews>
    <sheetView showGridLines="0" showZeros="0" tabSelected="1" topLeftCell="A98" zoomScale="80" zoomScaleNormal="100" workbookViewId="0">
      <selection activeCell="C103" sqref="C103:D103"/>
    </sheetView>
  </sheetViews>
  <sheetFormatPr defaultRowHeight="12.75" x14ac:dyDescent="0.2"/>
  <cols>
    <col min="1" max="1" width="4.42578125" style="122" customWidth="1"/>
    <col min="2" max="2" width="14.140625" style="122" customWidth="1"/>
    <col min="3" max="3" width="47.5703125" style="122" customWidth="1"/>
    <col min="4" max="4" width="5.5703125" style="122" customWidth="1"/>
    <col min="5" max="5" width="10" style="171" customWidth="1"/>
    <col min="6" max="6" width="11.28515625" style="122" customWidth="1"/>
    <col min="7" max="7" width="16.140625" style="122" customWidth="1"/>
    <col min="8" max="8" width="13.140625" style="122" customWidth="1"/>
    <col min="9" max="9" width="14.5703125" style="122" customWidth="1"/>
    <col min="10" max="10" width="13.140625" style="122" customWidth="1"/>
    <col min="11" max="11" width="13.5703125" style="122" customWidth="1"/>
    <col min="12" max="16384" width="9.140625" style="122"/>
  </cols>
  <sheetData>
    <row r="1" spans="1:59" ht="15.75" x14ac:dyDescent="0.25">
      <c r="A1" s="199" t="s">
        <v>212</v>
      </c>
      <c r="B1" s="199"/>
      <c r="C1" s="199"/>
      <c r="D1" s="199"/>
      <c r="E1" s="199"/>
      <c r="F1" s="199"/>
      <c r="G1" s="199"/>
      <c r="H1" s="199"/>
      <c r="I1" s="199"/>
    </row>
    <row r="2" spans="1:59" ht="13.5" thickBot="1" x14ac:dyDescent="0.25">
      <c r="B2" s="123"/>
      <c r="C2" s="124"/>
      <c r="D2" s="124"/>
      <c r="E2" s="125"/>
      <c r="F2" s="124"/>
      <c r="G2" s="124"/>
    </row>
    <row r="3" spans="1:59" ht="13.5" thickTop="1" x14ac:dyDescent="0.2">
      <c r="A3" s="189" t="s">
        <v>4</v>
      </c>
      <c r="B3" s="190"/>
      <c r="C3" s="69" t="str">
        <f>CONCATENATE(cislostavby," ",nazevstavby)</f>
        <v xml:space="preserve"> 2012/30 C Sportovní areál - ROHATEC</v>
      </c>
      <c r="D3" s="70"/>
      <c r="E3" s="71"/>
      <c r="F3" s="70"/>
      <c r="G3" s="126"/>
      <c r="H3" s="127">
        <f>Rekapitulace!H1</f>
        <v>0</v>
      </c>
      <c r="I3" s="128"/>
    </row>
    <row r="4" spans="1:59" ht="13.5" thickBot="1" x14ac:dyDescent="0.25">
      <c r="A4" s="200" t="s">
        <v>0</v>
      </c>
      <c r="B4" s="192"/>
      <c r="C4" s="75" t="str">
        <f>CONCATENATE(cisloobjektu," ",nazevobjektu)</f>
        <v xml:space="preserve"> SO 02 Zpevněné plochy, mobiliář</v>
      </c>
      <c r="D4" s="76"/>
      <c r="E4" s="77"/>
      <c r="F4" s="76"/>
      <c r="G4" s="201"/>
      <c r="H4" s="201"/>
      <c r="I4" s="202"/>
    </row>
    <row r="5" spans="1:59" ht="13.5" thickTop="1" x14ac:dyDescent="0.2">
      <c r="A5" s="129"/>
      <c r="B5" s="130"/>
      <c r="C5" s="130"/>
      <c r="D5" s="131"/>
      <c r="E5" s="132"/>
      <c r="F5" s="131"/>
      <c r="G5" s="133"/>
      <c r="H5" s="131"/>
      <c r="I5" s="131"/>
    </row>
    <row r="6" spans="1:59" x14ac:dyDescent="0.2">
      <c r="A6" s="134" t="s">
        <v>48</v>
      </c>
      <c r="B6" s="135" t="s">
        <v>49</v>
      </c>
      <c r="C6" s="135" t="s">
        <v>50</v>
      </c>
      <c r="D6" s="135" t="s">
        <v>51</v>
      </c>
      <c r="E6" s="136" t="s">
        <v>52</v>
      </c>
      <c r="F6" s="135" t="s">
        <v>53</v>
      </c>
      <c r="G6" s="137" t="s">
        <v>54</v>
      </c>
      <c r="H6" s="138" t="s">
        <v>55</v>
      </c>
      <c r="I6" s="138" t="s">
        <v>56</v>
      </c>
      <c r="J6" s="138" t="s">
        <v>57</v>
      </c>
      <c r="K6" s="138" t="s">
        <v>58</v>
      </c>
    </row>
    <row r="7" spans="1:59" x14ac:dyDescent="0.2">
      <c r="A7" s="139" t="s">
        <v>59</v>
      </c>
      <c r="B7" s="140" t="s">
        <v>60</v>
      </c>
      <c r="C7" s="141" t="s">
        <v>61</v>
      </c>
      <c r="D7" s="142"/>
      <c r="E7" s="143"/>
      <c r="F7" s="143"/>
      <c r="G7" s="144"/>
      <c r="H7" s="145"/>
      <c r="I7" s="145"/>
      <c r="J7" s="145"/>
      <c r="K7" s="145"/>
      <c r="Q7" s="146">
        <v>1</v>
      </c>
    </row>
    <row r="8" spans="1:59" x14ac:dyDescent="0.2">
      <c r="A8" s="147">
        <v>1</v>
      </c>
      <c r="B8" s="148" t="s">
        <v>66</v>
      </c>
      <c r="C8" s="149" t="s">
        <v>67</v>
      </c>
      <c r="D8" s="150" t="s">
        <v>68</v>
      </c>
      <c r="E8" s="151">
        <v>301.77</v>
      </c>
      <c r="F8" s="151">
        <v>0</v>
      </c>
      <c r="G8" s="152">
        <f>E8*F8</f>
        <v>0</v>
      </c>
      <c r="H8" s="153">
        <v>0</v>
      </c>
      <c r="I8" s="153">
        <f>E8*H8</f>
        <v>0</v>
      </c>
      <c r="J8" s="153">
        <v>0</v>
      </c>
      <c r="K8" s="153">
        <f>E8*J8</f>
        <v>0</v>
      </c>
      <c r="Q8" s="146">
        <v>2</v>
      </c>
      <c r="AA8" s="122">
        <v>12</v>
      </c>
      <c r="AB8" s="122">
        <v>0</v>
      </c>
      <c r="AC8" s="122">
        <v>1</v>
      </c>
      <c r="BB8" s="122">
        <v>1</v>
      </c>
      <c r="BC8" s="122">
        <f>IF(BB8=1,G8,0)</f>
        <v>0</v>
      </c>
      <c r="BD8" s="122">
        <f>IF(BB8=2,G8,0)</f>
        <v>0</v>
      </c>
      <c r="BE8" s="122">
        <f>IF(BB8=3,G8,0)</f>
        <v>0</v>
      </c>
      <c r="BF8" s="122">
        <f>IF(BB8=4,G8,0)</f>
        <v>0</v>
      </c>
      <c r="BG8" s="122">
        <f>IF(BB8=5,G8,0)</f>
        <v>0</v>
      </c>
    </row>
    <row r="9" spans="1:59" x14ac:dyDescent="0.2">
      <c r="A9" s="154"/>
      <c r="B9" s="155"/>
      <c r="C9" s="197" t="s">
        <v>69</v>
      </c>
      <c r="D9" s="198"/>
      <c r="E9" s="156">
        <v>169.785</v>
      </c>
      <c r="F9" s="157"/>
      <c r="G9" s="158"/>
      <c r="H9" s="159"/>
      <c r="I9" s="159"/>
      <c r="J9" s="159"/>
      <c r="K9" s="159"/>
      <c r="M9" s="122" t="s">
        <v>69</v>
      </c>
      <c r="O9" s="160"/>
      <c r="Q9" s="146"/>
    </row>
    <row r="10" spans="1:59" x14ac:dyDescent="0.2">
      <c r="A10" s="154"/>
      <c r="B10" s="155"/>
      <c r="C10" s="197" t="s">
        <v>70</v>
      </c>
      <c r="D10" s="198"/>
      <c r="E10" s="156">
        <v>100.485</v>
      </c>
      <c r="F10" s="157"/>
      <c r="G10" s="158"/>
      <c r="H10" s="159"/>
      <c r="I10" s="159"/>
      <c r="J10" s="159"/>
      <c r="K10" s="159"/>
      <c r="M10" s="122" t="s">
        <v>70</v>
      </c>
      <c r="O10" s="160"/>
      <c r="Q10" s="146"/>
    </row>
    <row r="11" spans="1:59" x14ac:dyDescent="0.2">
      <c r="A11" s="154"/>
      <c r="B11" s="155"/>
      <c r="C11" s="197" t="s">
        <v>71</v>
      </c>
      <c r="D11" s="198"/>
      <c r="E11" s="156">
        <v>31.5</v>
      </c>
      <c r="F11" s="157"/>
      <c r="G11" s="158"/>
      <c r="H11" s="159"/>
      <c r="I11" s="159"/>
      <c r="J11" s="159"/>
      <c r="K11" s="159"/>
      <c r="M11" s="122" t="s">
        <v>71</v>
      </c>
      <c r="O11" s="160"/>
      <c r="Q11" s="146"/>
    </row>
    <row r="12" spans="1:59" x14ac:dyDescent="0.2">
      <c r="A12" s="154"/>
      <c r="B12" s="155"/>
      <c r="C12" s="197"/>
      <c r="D12" s="198"/>
      <c r="E12" s="156">
        <v>0</v>
      </c>
      <c r="F12" s="157"/>
      <c r="G12" s="158"/>
      <c r="H12" s="159"/>
      <c r="I12" s="159"/>
      <c r="J12" s="159"/>
      <c r="K12" s="159"/>
      <c r="O12" s="160"/>
      <c r="Q12" s="146"/>
    </row>
    <row r="13" spans="1:59" x14ac:dyDescent="0.2">
      <c r="A13" s="147">
        <v>2</v>
      </c>
      <c r="B13" s="148" t="s">
        <v>72</v>
      </c>
      <c r="C13" s="149" t="s">
        <v>73</v>
      </c>
      <c r="D13" s="150" t="s">
        <v>68</v>
      </c>
      <c r="E13" s="151">
        <v>15.384</v>
      </c>
      <c r="F13" s="151">
        <v>0</v>
      </c>
      <c r="G13" s="152">
        <f>E13*F13</f>
        <v>0</v>
      </c>
      <c r="H13" s="153">
        <v>0</v>
      </c>
      <c r="I13" s="153">
        <f>E13*H13</f>
        <v>0</v>
      </c>
      <c r="J13" s="153">
        <v>0</v>
      </c>
      <c r="K13" s="153">
        <f>E13*J13</f>
        <v>0</v>
      </c>
      <c r="Q13" s="146">
        <v>2</v>
      </c>
      <c r="AA13" s="122">
        <v>12</v>
      </c>
      <c r="AB13" s="122">
        <v>0</v>
      </c>
      <c r="AC13" s="122">
        <v>2</v>
      </c>
      <c r="BB13" s="122">
        <v>1</v>
      </c>
      <c r="BC13" s="122">
        <f>IF(BB13=1,G13,0)</f>
        <v>0</v>
      </c>
      <c r="BD13" s="122">
        <f>IF(BB13=2,G13,0)</f>
        <v>0</v>
      </c>
      <c r="BE13" s="122">
        <f>IF(BB13=3,G13,0)</f>
        <v>0</v>
      </c>
      <c r="BF13" s="122">
        <f>IF(BB13=4,G13,0)</f>
        <v>0</v>
      </c>
      <c r="BG13" s="122">
        <f>IF(BB13=5,G13,0)</f>
        <v>0</v>
      </c>
    </row>
    <row r="14" spans="1:59" x14ac:dyDescent="0.2">
      <c r="A14" s="154"/>
      <c r="B14" s="155"/>
      <c r="C14" s="197" t="s">
        <v>74</v>
      </c>
      <c r="D14" s="198"/>
      <c r="E14" s="156">
        <v>4.032</v>
      </c>
      <c r="F14" s="157"/>
      <c r="G14" s="158"/>
      <c r="H14" s="159"/>
      <c r="I14" s="159"/>
      <c r="J14" s="159"/>
      <c r="K14" s="159"/>
      <c r="M14" s="122" t="s">
        <v>74</v>
      </c>
      <c r="O14" s="160"/>
      <c r="Q14" s="146"/>
    </row>
    <row r="15" spans="1:59" x14ac:dyDescent="0.2">
      <c r="A15" s="154"/>
      <c r="B15" s="155"/>
      <c r="C15" s="197" t="s">
        <v>75</v>
      </c>
      <c r="D15" s="198"/>
      <c r="E15" s="156">
        <v>0.96</v>
      </c>
      <c r="F15" s="157"/>
      <c r="G15" s="158"/>
      <c r="H15" s="159"/>
      <c r="I15" s="159"/>
      <c r="J15" s="159"/>
      <c r="K15" s="159"/>
      <c r="M15" s="122" t="s">
        <v>75</v>
      </c>
      <c r="O15" s="160"/>
      <c r="Q15" s="146"/>
    </row>
    <row r="16" spans="1:59" x14ac:dyDescent="0.2">
      <c r="A16" s="154"/>
      <c r="B16" s="155"/>
      <c r="C16" s="197" t="s">
        <v>76</v>
      </c>
      <c r="D16" s="198"/>
      <c r="E16" s="156">
        <v>1.44</v>
      </c>
      <c r="F16" s="157"/>
      <c r="G16" s="158"/>
      <c r="H16" s="159"/>
      <c r="I16" s="159"/>
      <c r="J16" s="159"/>
      <c r="K16" s="159"/>
      <c r="M16" s="122" t="s">
        <v>76</v>
      </c>
      <c r="O16" s="160"/>
      <c r="Q16" s="146"/>
    </row>
    <row r="17" spans="1:59" x14ac:dyDescent="0.2">
      <c r="A17" s="154"/>
      <c r="B17" s="155"/>
      <c r="C17" s="197" t="s">
        <v>77</v>
      </c>
      <c r="D17" s="198"/>
      <c r="E17" s="156">
        <v>5.1120000000000001</v>
      </c>
      <c r="F17" s="157"/>
      <c r="G17" s="158"/>
      <c r="H17" s="159"/>
      <c r="I17" s="159"/>
      <c r="J17" s="159"/>
      <c r="K17" s="159"/>
      <c r="M17" s="122" t="s">
        <v>77</v>
      </c>
      <c r="O17" s="160"/>
      <c r="Q17" s="146"/>
    </row>
    <row r="18" spans="1:59" x14ac:dyDescent="0.2">
      <c r="A18" s="154"/>
      <c r="B18" s="155"/>
      <c r="C18" s="197" t="s">
        <v>78</v>
      </c>
      <c r="D18" s="198"/>
      <c r="E18" s="156">
        <v>3.84</v>
      </c>
      <c r="F18" s="157"/>
      <c r="G18" s="158"/>
      <c r="H18" s="159"/>
      <c r="I18" s="159"/>
      <c r="J18" s="159"/>
      <c r="K18" s="159"/>
      <c r="M18" s="122" t="s">
        <v>78</v>
      </c>
      <c r="O18" s="160"/>
      <c r="Q18" s="146"/>
    </row>
    <row r="19" spans="1:59" x14ac:dyDescent="0.2">
      <c r="A19" s="154"/>
      <c r="B19" s="155"/>
      <c r="C19" s="197"/>
      <c r="D19" s="198"/>
      <c r="E19" s="156">
        <v>0</v>
      </c>
      <c r="F19" s="157"/>
      <c r="G19" s="158"/>
      <c r="H19" s="159"/>
      <c r="I19" s="159"/>
      <c r="J19" s="159"/>
      <c r="K19" s="159"/>
      <c r="O19" s="160"/>
      <c r="Q19" s="146"/>
    </row>
    <row r="20" spans="1:59" x14ac:dyDescent="0.2">
      <c r="A20" s="147">
        <v>3</v>
      </c>
      <c r="B20" s="148" t="s">
        <v>79</v>
      </c>
      <c r="C20" s="149" t="s">
        <v>80</v>
      </c>
      <c r="D20" s="150" t="s">
        <v>68</v>
      </c>
      <c r="E20" s="151">
        <v>317.154</v>
      </c>
      <c r="F20" s="151">
        <v>0</v>
      </c>
      <c r="G20" s="152">
        <f>E20*F20</f>
        <v>0</v>
      </c>
      <c r="H20" s="153">
        <v>0</v>
      </c>
      <c r="I20" s="153">
        <f>E20*H20</f>
        <v>0</v>
      </c>
      <c r="J20" s="153">
        <v>0</v>
      </c>
      <c r="K20" s="153">
        <f>E20*J20</f>
        <v>0</v>
      </c>
      <c r="Q20" s="146">
        <v>2</v>
      </c>
      <c r="AA20" s="122">
        <v>12</v>
      </c>
      <c r="AB20" s="122">
        <v>0</v>
      </c>
      <c r="AC20" s="122">
        <v>3</v>
      </c>
      <c r="BB20" s="122">
        <v>1</v>
      </c>
      <c r="BC20" s="122">
        <f>IF(BB20=1,G20,0)</f>
        <v>0</v>
      </c>
      <c r="BD20" s="122">
        <f>IF(BB20=2,G20,0)</f>
        <v>0</v>
      </c>
      <c r="BE20" s="122">
        <f>IF(BB20=3,G20,0)</f>
        <v>0</v>
      </c>
      <c r="BF20" s="122">
        <f>IF(BB20=4,G20,0)</f>
        <v>0</v>
      </c>
      <c r="BG20" s="122">
        <f>IF(BB20=5,G20,0)</f>
        <v>0</v>
      </c>
    </row>
    <row r="21" spans="1:59" x14ac:dyDescent="0.2">
      <c r="A21" s="154"/>
      <c r="B21" s="155"/>
      <c r="C21" s="197" t="s">
        <v>81</v>
      </c>
      <c r="D21" s="198"/>
      <c r="E21" s="156">
        <v>317.154</v>
      </c>
      <c r="F21" s="157"/>
      <c r="G21" s="158"/>
      <c r="H21" s="159"/>
      <c r="I21" s="159"/>
      <c r="J21" s="159"/>
      <c r="K21" s="159"/>
      <c r="M21" s="122" t="s">
        <v>81</v>
      </c>
      <c r="O21" s="160"/>
      <c r="Q21" s="146"/>
    </row>
    <row r="22" spans="1:59" x14ac:dyDescent="0.2">
      <c r="A22" s="154"/>
      <c r="B22" s="155"/>
      <c r="C22" s="197"/>
      <c r="D22" s="198"/>
      <c r="E22" s="156">
        <v>0</v>
      </c>
      <c r="F22" s="157"/>
      <c r="G22" s="158"/>
      <c r="H22" s="159"/>
      <c r="I22" s="159"/>
      <c r="J22" s="159"/>
      <c r="K22" s="159"/>
      <c r="O22" s="160"/>
      <c r="Q22" s="146"/>
    </row>
    <row r="23" spans="1:59" x14ac:dyDescent="0.2">
      <c r="A23" s="147">
        <v>4</v>
      </c>
      <c r="B23" s="148" t="s">
        <v>82</v>
      </c>
      <c r="C23" s="149" t="s">
        <v>83</v>
      </c>
      <c r="D23" s="150" t="s">
        <v>68</v>
      </c>
      <c r="E23" s="151">
        <v>317.154</v>
      </c>
      <c r="F23" s="151">
        <v>0</v>
      </c>
      <c r="G23" s="152">
        <f>E23*F23</f>
        <v>0</v>
      </c>
      <c r="H23" s="153">
        <v>0</v>
      </c>
      <c r="I23" s="153">
        <f>E23*H23</f>
        <v>0</v>
      </c>
      <c r="J23" s="153">
        <v>0</v>
      </c>
      <c r="K23" s="153">
        <f>E23*J23</f>
        <v>0</v>
      </c>
      <c r="Q23" s="146">
        <v>2</v>
      </c>
      <c r="AA23" s="122">
        <v>12</v>
      </c>
      <c r="AB23" s="122">
        <v>0</v>
      </c>
      <c r="AC23" s="122">
        <v>4</v>
      </c>
      <c r="BB23" s="122">
        <v>1</v>
      </c>
      <c r="BC23" s="122">
        <f>IF(BB23=1,G23,0)</f>
        <v>0</v>
      </c>
      <c r="BD23" s="122">
        <f>IF(BB23=2,G23,0)</f>
        <v>0</v>
      </c>
      <c r="BE23" s="122">
        <f>IF(BB23=3,G23,0)</f>
        <v>0</v>
      </c>
      <c r="BF23" s="122">
        <f>IF(BB23=4,G23,0)</f>
        <v>0</v>
      </c>
      <c r="BG23" s="122">
        <f>IF(BB23=5,G23,0)</f>
        <v>0</v>
      </c>
    </row>
    <row r="24" spans="1:59" x14ac:dyDescent="0.2">
      <c r="A24" s="154"/>
      <c r="B24" s="155"/>
      <c r="C24" s="203">
        <v>317154</v>
      </c>
      <c r="D24" s="198"/>
      <c r="E24" s="156">
        <v>317.154</v>
      </c>
      <c r="F24" s="157"/>
      <c r="G24" s="158"/>
      <c r="H24" s="159"/>
      <c r="I24" s="159"/>
      <c r="J24" s="159"/>
      <c r="K24" s="159"/>
      <c r="M24" s="168">
        <v>317154</v>
      </c>
      <c r="O24" s="160"/>
      <c r="Q24" s="146"/>
    </row>
    <row r="25" spans="1:59" x14ac:dyDescent="0.2">
      <c r="A25" s="154"/>
      <c r="B25" s="155"/>
      <c r="C25" s="197"/>
      <c r="D25" s="198"/>
      <c r="E25" s="156">
        <v>0</v>
      </c>
      <c r="F25" s="157"/>
      <c r="G25" s="158"/>
      <c r="H25" s="159"/>
      <c r="I25" s="159"/>
      <c r="J25" s="159"/>
      <c r="K25" s="159"/>
      <c r="O25" s="160"/>
      <c r="Q25" s="146"/>
    </row>
    <row r="26" spans="1:59" x14ac:dyDescent="0.2">
      <c r="A26" s="147">
        <v>5</v>
      </c>
      <c r="B26" s="148" t="s">
        <v>84</v>
      </c>
      <c r="C26" s="149" t="s">
        <v>85</v>
      </c>
      <c r="D26" s="150" t="s">
        <v>68</v>
      </c>
      <c r="E26" s="151">
        <v>317.154</v>
      </c>
      <c r="F26" s="151">
        <v>0</v>
      </c>
      <c r="G26" s="152">
        <f t="shared" ref="G26:G33" si="0">E26*F26</f>
        <v>0</v>
      </c>
      <c r="H26" s="153">
        <v>0</v>
      </c>
      <c r="I26" s="153">
        <f t="shared" ref="I26:I33" si="1">E26*H26</f>
        <v>0</v>
      </c>
      <c r="J26" s="153">
        <v>0</v>
      </c>
      <c r="K26" s="153">
        <f t="shared" ref="K26:K33" si="2">E26*J26</f>
        <v>0</v>
      </c>
      <c r="Q26" s="146">
        <v>2</v>
      </c>
      <c r="AA26" s="122">
        <v>12</v>
      </c>
      <c r="AB26" s="122">
        <v>0</v>
      </c>
      <c r="AC26" s="122">
        <v>5</v>
      </c>
      <c r="BB26" s="122">
        <v>1</v>
      </c>
      <c r="BC26" s="122">
        <f t="shared" ref="BC26:BC33" si="3">IF(BB26=1,G26,0)</f>
        <v>0</v>
      </c>
      <c r="BD26" s="122">
        <f t="shared" ref="BD26:BD33" si="4">IF(BB26=2,G26,0)</f>
        <v>0</v>
      </c>
      <c r="BE26" s="122">
        <f t="shared" ref="BE26:BE33" si="5">IF(BB26=3,G26,0)</f>
        <v>0</v>
      </c>
      <c r="BF26" s="122">
        <f t="shared" ref="BF26:BF33" si="6">IF(BB26=4,G26,0)</f>
        <v>0</v>
      </c>
      <c r="BG26" s="122">
        <f t="shared" ref="BG26:BG33" si="7">IF(BB26=5,G26,0)</f>
        <v>0</v>
      </c>
    </row>
    <row r="27" spans="1:59" x14ac:dyDescent="0.2">
      <c r="A27" s="147">
        <v>6</v>
      </c>
      <c r="B27" s="148" t="s">
        <v>86</v>
      </c>
      <c r="C27" s="149" t="s">
        <v>87</v>
      </c>
      <c r="D27" s="150" t="s">
        <v>88</v>
      </c>
      <c r="E27" s="151">
        <v>1900</v>
      </c>
      <c r="F27" s="151">
        <v>0</v>
      </c>
      <c r="G27" s="152">
        <f t="shared" si="0"/>
        <v>0</v>
      </c>
      <c r="H27" s="153">
        <v>0</v>
      </c>
      <c r="I27" s="153">
        <f t="shared" si="1"/>
        <v>0</v>
      </c>
      <c r="J27" s="153">
        <v>0</v>
      </c>
      <c r="K27" s="153">
        <f t="shared" si="2"/>
        <v>0</v>
      </c>
      <c r="Q27" s="146">
        <v>2</v>
      </c>
      <c r="AA27" s="122">
        <v>12</v>
      </c>
      <c r="AB27" s="122">
        <v>0</v>
      </c>
      <c r="AC27" s="122">
        <v>6</v>
      </c>
      <c r="BB27" s="122">
        <v>1</v>
      </c>
      <c r="BC27" s="122">
        <f t="shared" si="3"/>
        <v>0</v>
      </c>
      <c r="BD27" s="122">
        <f t="shared" si="4"/>
        <v>0</v>
      </c>
      <c r="BE27" s="122">
        <f t="shared" si="5"/>
        <v>0</v>
      </c>
      <c r="BF27" s="122">
        <f t="shared" si="6"/>
        <v>0</v>
      </c>
      <c r="BG27" s="122">
        <f t="shared" si="7"/>
        <v>0</v>
      </c>
    </row>
    <row r="28" spans="1:59" x14ac:dyDescent="0.2">
      <c r="A28" s="147">
        <v>7</v>
      </c>
      <c r="B28" s="148" t="s">
        <v>89</v>
      </c>
      <c r="C28" s="149" t="s">
        <v>90</v>
      </c>
      <c r="D28" s="150" t="s">
        <v>88</v>
      </c>
      <c r="E28" s="151">
        <v>1900</v>
      </c>
      <c r="F28" s="151">
        <v>0</v>
      </c>
      <c r="G28" s="152">
        <f t="shared" si="0"/>
        <v>0</v>
      </c>
      <c r="H28" s="153">
        <v>0</v>
      </c>
      <c r="I28" s="153">
        <f t="shared" si="1"/>
        <v>0</v>
      </c>
      <c r="J28" s="153">
        <v>0</v>
      </c>
      <c r="K28" s="153">
        <f t="shared" si="2"/>
        <v>0</v>
      </c>
      <c r="Q28" s="146">
        <v>2</v>
      </c>
      <c r="AA28" s="122">
        <v>12</v>
      </c>
      <c r="AB28" s="122">
        <v>0</v>
      </c>
      <c r="AC28" s="122">
        <v>7</v>
      </c>
      <c r="BB28" s="122">
        <v>1</v>
      </c>
      <c r="BC28" s="122">
        <f t="shared" si="3"/>
        <v>0</v>
      </c>
      <c r="BD28" s="122">
        <f t="shared" si="4"/>
        <v>0</v>
      </c>
      <c r="BE28" s="122">
        <f t="shared" si="5"/>
        <v>0</v>
      </c>
      <c r="BF28" s="122">
        <f t="shared" si="6"/>
        <v>0</v>
      </c>
      <c r="BG28" s="122">
        <f t="shared" si="7"/>
        <v>0</v>
      </c>
    </row>
    <row r="29" spans="1:59" x14ac:dyDescent="0.2">
      <c r="A29" s="147">
        <v>8</v>
      </c>
      <c r="B29" s="148" t="s">
        <v>91</v>
      </c>
      <c r="C29" s="149" t="s">
        <v>92</v>
      </c>
      <c r="D29" s="150" t="s">
        <v>88</v>
      </c>
      <c r="E29" s="151">
        <v>1900</v>
      </c>
      <c r="F29" s="151">
        <v>0</v>
      </c>
      <c r="G29" s="152">
        <f t="shared" si="0"/>
        <v>0</v>
      </c>
      <c r="H29" s="153">
        <v>0</v>
      </c>
      <c r="I29" s="153">
        <f t="shared" si="1"/>
        <v>0</v>
      </c>
      <c r="J29" s="153">
        <v>0</v>
      </c>
      <c r="K29" s="153">
        <f t="shared" si="2"/>
        <v>0</v>
      </c>
      <c r="Q29" s="146">
        <v>2</v>
      </c>
      <c r="AA29" s="122">
        <v>12</v>
      </c>
      <c r="AB29" s="122">
        <v>0</v>
      </c>
      <c r="AC29" s="122">
        <v>8</v>
      </c>
      <c r="BB29" s="122">
        <v>1</v>
      </c>
      <c r="BC29" s="122">
        <f t="shared" si="3"/>
        <v>0</v>
      </c>
      <c r="BD29" s="122">
        <f t="shared" si="4"/>
        <v>0</v>
      </c>
      <c r="BE29" s="122">
        <f t="shared" si="5"/>
        <v>0</v>
      </c>
      <c r="BF29" s="122">
        <f t="shared" si="6"/>
        <v>0</v>
      </c>
      <c r="BG29" s="122">
        <f t="shared" si="7"/>
        <v>0</v>
      </c>
    </row>
    <row r="30" spans="1:59" x14ac:dyDescent="0.2">
      <c r="A30" s="147">
        <v>9</v>
      </c>
      <c r="B30" s="148" t="s">
        <v>93</v>
      </c>
      <c r="C30" s="149" t="s">
        <v>94</v>
      </c>
      <c r="D30" s="150" t="s">
        <v>88</v>
      </c>
      <c r="E30" s="151">
        <v>1900</v>
      </c>
      <c r="F30" s="151">
        <v>0</v>
      </c>
      <c r="G30" s="152">
        <f t="shared" si="0"/>
        <v>0</v>
      </c>
      <c r="H30" s="153">
        <v>0</v>
      </c>
      <c r="I30" s="153">
        <f t="shared" si="1"/>
        <v>0</v>
      </c>
      <c r="J30" s="153">
        <v>0</v>
      </c>
      <c r="K30" s="153">
        <f t="shared" si="2"/>
        <v>0</v>
      </c>
      <c r="Q30" s="146">
        <v>2</v>
      </c>
      <c r="AA30" s="122">
        <v>12</v>
      </c>
      <c r="AB30" s="122">
        <v>0</v>
      </c>
      <c r="AC30" s="122">
        <v>9</v>
      </c>
      <c r="BB30" s="122">
        <v>1</v>
      </c>
      <c r="BC30" s="122">
        <f t="shared" si="3"/>
        <v>0</v>
      </c>
      <c r="BD30" s="122">
        <f t="shared" si="4"/>
        <v>0</v>
      </c>
      <c r="BE30" s="122">
        <f t="shared" si="5"/>
        <v>0</v>
      </c>
      <c r="BF30" s="122">
        <f t="shared" si="6"/>
        <v>0</v>
      </c>
      <c r="BG30" s="122">
        <f t="shared" si="7"/>
        <v>0</v>
      </c>
    </row>
    <row r="31" spans="1:59" x14ac:dyDescent="0.2">
      <c r="A31" s="147">
        <v>10</v>
      </c>
      <c r="B31" s="148" t="s">
        <v>95</v>
      </c>
      <c r="C31" s="149" t="s">
        <v>96</v>
      </c>
      <c r="D31" s="150" t="s">
        <v>88</v>
      </c>
      <c r="E31" s="151">
        <v>1900</v>
      </c>
      <c r="F31" s="151">
        <v>0</v>
      </c>
      <c r="G31" s="152">
        <f t="shared" si="0"/>
        <v>0</v>
      </c>
      <c r="H31" s="153">
        <v>0</v>
      </c>
      <c r="I31" s="153">
        <f t="shared" si="1"/>
        <v>0</v>
      </c>
      <c r="J31" s="153">
        <v>0</v>
      </c>
      <c r="K31" s="153">
        <f t="shared" si="2"/>
        <v>0</v>
      </c>
      <c r="Q31" s="146">
        <v>2</v>
      </c>
      <c r="AA31" s="122">
        <v>12</v>
      </c>
      <c r="AB31" s="122">
        <v>0</v>
      </c>
      <c r="AC31" s="122">
        <v>10</v>
      </c>
      <c r="BB31" s="122">
        <v>1</v>
      </c>
      <c r="BC31" s="122">
        <f t="shared" si="3"/>
        <v>0</v>
      </c>
      <c r="BD31" s="122">
        <f t="shared" si="4"/>
        <v>0</v>
      </c>
      <c r="BE31" s="122">
        <f t="shared" si="5"/>
        <v>0</v>
      </c>
      <c r="BF31" s="122">
        <f t="shared" si="6"/>
        <v>0</v>
      </c>
      <c r="BG31" s="122">
        <f t="shared" si="7"/>
        <v>0</v>
      </c>
    </row>
    <row r="32" spans="1:59" x14ac:dyDescent="0.2">
      <c r="A32" s="147">
        <v>11</v>
      </c>
      <c r="B32" s="148" t="s">
        <v>97</v>
      </c>
      <c r="C32" s="149" t="s">
        <v>98</v>
      </c>
      <c r="D32" s="150" t="s">
        <v>88</v>
      </c>
      <c r="E32" s="151">
        <v>150</v>
      </c>
      <c r="F32" s="151">
        <v>0</v>
      </c>
      <c r="G32" s="152">
        <f t="shared" si="0"/>
        <v>0</v>
      </c>
      <c r="H32" s="153">
        <v>0</v>
      </c>
      <c r="I32" s="153">
        <f t="shared" si="1"/>
        <v>0</v>
      </c>
      <c r="J32" s="153">
        <v>0</v>
      </c>
      <c r="K32" s="153">
        <f t="shared" si="2"/>
        <v>0</v>
      </c>
      <c r="Q32" s="146">
        <v>2</v>
      </c>
      <c r="AA32" s="122">
        <v>12</v>
      </c>
      <c r="AB32" s="122">
        <v>0</v>
      </c>
      <c r="AC32" s="122">
        <v>11</v>
      </c>
      <c r="BB32" s="122">
        <v>1</v>
      </c>
      <c r="BC32" s="122">
        <f t="shared" si="3"/>
        <v>0</v>
      </c>
      <c r="BD32" s="122">
        <f t="shared" si="4"/>
        <v>0</v>
      </c>
      <c r="BE32" s="122">
        <f t="shared" si="5"/>
        <v>0</v>
      </c>
      <c r="BF32" s="122">
        <f t="shared" si="6"/>
        <v>0</v>
      </c>
      <c r="BG32" s="122">
        <f t="shared" si="7"/>
        <v>0</v>
      </c>
    </row>
    <row r="33" spans="1:59" x14ac:dyDescent="0.2">
      <c r="A33" s="147">
        <v>12</v>
      </c>
      <c r="B33" s="148" t="s">
        <v>99</v>
      </c>
      <c r="C33" s="149" t="s">
        <v>100</v>
      </c>
      <c r="D33" s="150" t="s">
        <v>101</v>
      </c>
      <c r="E33" s="151">
        <v>65</v>
      </c>
      <c r="F33" s="151">
        <v>0</v>
      </c>
      <c r="G33" s="152">
        <f t="shared" si="0"/>
        <v>0</v>
      </c>
      <c r="H33" s="153">
        <v>1E-3</v>
      </c>
      <c r="I33" s="153">
        <f t="shared" si="1"/>
        <v>6.5000000000000002E-2</v>
      </c>
      <c r="J33" s="153">
        <v>0</v>
      </c>
      <c r="K33" s="153">
        <f t="shared" si="2"/>
        <v>0</v>
      </c>
      <c r="Q33" s="146">
        <v>2</v>
      </c>
      <c r="AA33" s="122">
        <v>12</v>
      </c>
      <c r="AB33" s="122">
        <v>1</v>
      </c>
      <c r="AC33" s="122">
        <v>12</v>
      </c>
      <c r="BB33" s="122">
        <v>1</v>
      </c>
      <c r="BC33" s="122">
        <f t="shared" si="3"/>
        <v>0</v>
      </c>
      <c r="BD33" s="122">
        <f t="shared" si="4"/>
        <v>0</v>
      </c>
      <c r="BE33" s="122">
        <f t="shared" si="5"/>
        <v>0</v>
      </c>
      <c r="BF33" s="122">
        <f t="shared" si="6"/>
        <v>0</v>
      </c>
      <c r="BG33" s="122">
        <f t="shared" si="7"/>
        <v>0</v>
      </c>
    </row>
    <row r="34" spans="1:59" x14ac:dyDescent="0.2">
      <c r="A34" s="154"/>
      <c r="B34" s="155"/>
      <c r="C34" s="197" t="s">
        <v>102</v>
      </c>
      <c r="D34" s="198"/>
      <c r="E34" s="156">
        <v>0</v>
      </c>
      <c r="F34" s="157"/>
      <c r="G34" s="158"/>
      <c r="H34" s="159"/>
      <c r="I34" s="159"/>
      <c r="J34" s="159"/>
      <c r="K34" s="159"/>
      <c r="M34" s="122" t="s">
        <v>102</v>
      </c>
      <c r="O34" s="160"/>
      <c r="Q34" s="146"/>
    </row>
    <row r="35" spans="1:59" x14ac:dyDescent="0.2">
      <c r="A35" s="154"/>
      <c r="B35" s="155"/>
      <c r="C35" s="204" t="s">
        <v>103</v>
      </c>
      <c r="D35" s="198"/>
      <c r="E35" s="181">
        <v>63.333300000000001</v>
      </c>
      <c r="F35" s="157"/>
      <c r="G35" s="158"/>
      <c r="H35" s="159"/>
      <c r="I35" s="159"/>
      <c r="J35" s="159"/>
      <c r="K35" s="159"/>
      <c r="M35" s="122" t="s">
        <v>103</v>
      </c>
      <c r="O35" s="160"/>
      <c r="Q35" s="146"/>
    </row>
    <row r="36" spans="1:59" x14ac:dyDescent="0.2">
      <c r="A36" s="154"/>
      <c r="B36" s="155"/>
      <c r="C36" s="197" t="s">
        <v>104</v>
      </c>
      <c r="D36" s="198"/>
      <c r="E36" s="156">
        <v>63.333300000000001</v>
      </c>
      <c r="F36" s="157"/>
      <c r="G36" s="158"/>
      <c r="H36" s="159"/>
      <c r="I36" s="159"/>
      <c r="J36" s="159"/>
      <c r="K36" s="159"/>
      <c r="M36" s="122" t="s">
        <v>104</v>
      </c>
      <c r="O36" s="160"/>
      <c r="Q36" s="146"/>
    </row>
    <row r="37" spans="1:59" x14ac:dyDescent="0.2">
      <c r="A37" s="154"/>
      <c r="B37" s="155"/>
      <c r="C37" s="197">
        <v>65</v>
      </c>
      <c r="D37" s="198"/>
      <c r="E37" s="156">
        <v>65</v>
      </c>
      <c r="F37" s="157"/>
      <c r="G37" s="158"/>
      <c r="H37" s="159"/>
      <c r="I37" s="159"/>
      <c r="J37" s="159"/>
      <c r="K37" s="159"/>
      <c r="M37" s="122">
        <v>65</v>
      </c>
      <c r="O37" s="160"/>
      <c r="Q37" s="146"/>
    </row>
    <row r="38" spans="1:59" x14ac:dyDescent="0.2">
      <c r="A38" s="154"/>
      <c r="B38" s="155"/>
      <c r="C38" s="197"/>
      <c r="D38" s="198"/>
      <c r="E38" s="156">
        <v>0</v>
      </c>
      <c r="F38" s="157"/>
      <c r="G38" s="158"/>
      <c r="H38" s="159"/>
      <c r="I38" s="159"/>
      <c r="J38" s="159"/>
      <c r="K38" s="159"/>
      <c r="O38" s="160"/>
      <c r="Q38" s="146"/>
    </row>
    <row r="39" spans="1:59" x14ac:dyDescent="0.2">
      <c r="A39" s="161"/>
      <c r="B39" s="162" t="s">
        <v>63</v>
      </c>
      <c r="C39" s="163" t="str">
        <f>CONCATENATE(B7," ",C7)</f>
        <v>1 Zemní práce</v>
      </c>
      <c r="D39" s="161"/>
      <c r="E39" s="164"/>
      <c r="F39" s="164"/>
      <c r="G39" s="165">
        <f>SUM(G7:G38)</f>
        <v>0</v>
      </c>
      <c r="H39" s="166"/>
      <c r="I39" s="167">
        <f>SUM(I7:I38)</f>
        <v>6.5000000000000002E-2</v>
      </c>
      <c r="J39" s="166"/>
      <c r="K39" s="167">
        <f>SUM(K7:K38)</f>
        <v>0</v>
      </c>
      <c r="Q39" s="146">
        <v>4</v>
      </c>
      <c r="BC39" s="168">
        <f>SUM(BC7:BC38)</f>
        <v>0</v>
      </c>
      <c r="BD39" s="168">
        <f>SUM(BD7:BD38)</f>
        <v>0</v>
      </c>
      <c r="BE39" s="168">
        <f>SUM(BE7:BE38)</f>
        <v>0</v>
      </c>
      <c r="BF39" s="168">
        <f>SUM(BF7:BF38)</f>
        <v>0</v>
      </c>
      <c r="BG39" s="168">
        <f>SUM(BG7:BG38)</f>
        <v>0</v>
      </c>
    </row>
    <row r="40" spans="1:59" x14ac:dyDescent="0.2">
      <c r="A40" s="139" t="s">
        <v>59</v>
      </c>
      <c r="B40" s="140" t="s">
        <v>105</v>
      </c>
      <c r="C40" s="141" t="s">
        <v>106</v>
      </c>
      <c r="D40" s="142"/>
      <c r="E40" s="143"/>
      <c r="F40" s="143"/>
      <c r="G40" s="144"/>
      <c r="H40" s="145"/>
      <c r="I40" s="145"/>
      <c r="J40" s="145"/>
      <c r="K40" s="145"/>
      <c r="Q40" s="146">
        <v>1</v>
      </c>
    </row>
    <row r="41" spans="1:59" x14ac:dyDescent="0.2">
      <c r="A41" s="147">
        <v>13</v>
      </c>
      <c r="B41" s="148" t="s">
        <v>107</v>
      </c>
      <c r="C41" s="149" t="s">
        <v>108</v>
      </c>
      <c r="D41" s="150" t="s">
        <v>68</v>
      </c>
      <c r="E41" s="151">
        <v>3.1829999999999998</v>
      </c>
      <c r="F41" s="151">
        <v>0</v>
      </c>
      <c r="G41" s="152">
        <f>E41*F41</f>
        <v>0</v>
      </c>
      <c r="H41" s="153">
        <v>1.7816399999999999</v>
      </c>
      <c r="I41" s="153">
        <f>E41*H41</f>
        <v>5.6709601199999993</v>
      </c>
      <c r="J41" s="153">
        <v>0</v>
      </c>
      <c r="K41" s="153">
        <f>E41*J41</f>
        <v>0</v>
      </c>
      <c r="Q41" s="146">
        <v>2</v>
      </c>
      <c r="AA41" s="122">
        <v>12</v>
      </c>
      <c r="AB41" s="122">
        <v>0</v>
      </c>
      <c r="AC41" s="122">
        <v>13</v>
      </c>
      <c r="BB41" s="122">
        <v>1</v>
      </c>
      <c r="BC41" s="122">
        <f>IF(BB41=1,G41,0)</f>
        <v>0</v>
      </c>
      <c r="BD41" s="122">
        <f>IF(BB41=2,G41,0)</f>
        <v>0</v>
      </c>
      <c r="BE41" s="122">
        <f>IF(BB41=3,G41,0)</f>
        <v>0</v>
      </c>
      <c r="BF41" s="122">
        <f>IF(BB41=4,G41,0)</f>
        <v>0</v>
      </c>
      <c r="BG41" s="122">
        <f>IF(BB41=5,G41,0)</f>
        <v>0</v>
      </c>
    </row>
    <row r="42" spans="1:59" x14ac:dyDescent="0.2">
      <c r="A42" s="154"/>
      <c r="B42" s="155"/>
      <c r="C42" s="197" t="s">
        <v>109</v>
      </c>
      <c r="D42" s="198"/>
      <c r="E42" s="156">
        <v>0.504</v>
      </c>
      <c r="F42" s="157"/>
      <c r="G42" s="158"/>
      <c r="H42" s="159"/>
      <c r="I42" s="159"/>
      <c r="J42" s="159"/>
      <c r="K42" s="159"/>
      <c r="M42" s="122" t="s">
        <v>109</v>
      </c>
      <c r="O42" s="160"/>
      <c r="Q42" s="146"/>
    </row>
    <row r="43" spans="1:59" x14ac:dyDescent="0.2">
      <c r="A43" s="154"/>
      <c r="B43" s="155"/>
      <c r="C43" s="197" t="s">
        <v>110</v>
      </c>
      <c r="D43" s="198"/>
      <c r="E43" s="156">
        <v>0.12</v>
      </c>
      <c r="F43" s="157"/>
      <c r="G43" s="158"/>
      <c r="H43" s="159"/>
      <c r="I43" s="159"/>
      <c r="J43" s="159"/>
      <c r="K43" s="159"/>
      <c r="M43" s="122" t="s">
        <v>110</v>
      </c>
      <c r="O43" s="160"/>
      <c r="Q43" s="146"/>
    </row>
    <row r="44" spans="1:59" x14ac:dyDescent="0.2">
      <c r="A44" s="154"/>
      <c r="B44" s="155"/>
      <c r="C44" s="197" t="s">
        <v>76</v>
      </c>
      <c r="D44" s="198"/>
      <c r="E44" s="156">
        <v>1.44</v>
      </c>
      <c r="F44" s="157"/>
      <c r="G44" s="158"/>
      <c r="H44" s="159"/>
      <c r="I44" s="159"/>
      <c r="J44" s="159"/>
      <c r="K44" s="159"/>
      <c r="M44" s="122" t="s">
        <v>76</v>
      </c>
      <c r="O44" s="160"/>
      <c r="Q44" s="146"/>
    </row>
    <row r="45" spans="1:59" x14ac:dyDescent="0.2">
      <c r="A45" s="154"/>
      <c r="B45" s="155"/>
      <c r="C45" s="197" t="s">
        <v>111</v>
      </c>
      <c r="D45" s="198"/>
      <c r="E45" s="156">
        <v>0.63900000000000001</v>
      </c>
      <c r="F45" s="157"/>
      <c r="G45" s="158"/>
      <c r="H45" s="159"/>
      <c r="I45" s="159"/>
      <c r="J45" s="159"/>
      <c r="K45" s="159"/>
      <c r="M45" s="122" t="s">
        <v>111</v>
      </c>
      <c r="O45" s="160"/>
      <c r="Q45" s="146"/>
    </row>
    <row r="46" spans="1:59" x14ac:dyDescent="0.2">
      <c r="A46" s="154"/>
      <c r="B46" s="155"/>
      <c r="C46" s="197" t="s">
        <v>112</v>
      </c>
      <c r="D46" s="198"/>
      <c r="E46" s="156">
        <v>0.48</v>
      </c>
      <c r="F46" s="157"/>
      <c r="G46" s="158"/>
      <c r="H46" s="159"/>
      <c r="I46" s="159"/>
      <c r="J46" s="159"/>
      <c r="K46" s="159"/>
      <c r="M46" s="122" t="s">
        <v>112</v>
      </c>
      <c r="O46" s="160"/>
      <c r="Q46" s="146"/>
    </row>
    <row r="47" spans="1:59" x14ac:dyDescent="0.2">
      <c r="A47" s="154"/>
      <c r="B47" s="155"/>
      <c r="C47" s="197"/>
      <c r="D47" s="198"/>
      <c r="E47" s="156">
        <v>0</v>
      </c>
      <c r="F47" s="157"/>
      <c r="G47" s="158"/>
      <c r="H47" s="159"/>
      <c r="I47" s="159"/>
      <c r="J47" s="159"/>
      <c r="K47" s="159"/>
      <c r="O47" s="160"/>
      <c r="Q47" s="146"/>
    </row>
    <row r="48" spans="1:59" x14ac:dyDescent="0.2">
      <c r="A48" s="147">
        <v>14</v>
      </c>
      <c r="B48" s="148" t="s">
        <v>113</v>
      </c>
      <c r="C48" s="149" t="s">
        <v>114</v>
      </c>
      <c r="D48" s="150" t="s">
        <v>68</v>
      </c>
      <c r="E48" s="151">
        <v>5.8079999999999998</v>
      </c>
      <c r="F48" s="151">
        <v>0</v>
      </c>
      <c r="G48" s="152">
        <f>E48*F48</f>
        <v>0</v>
      </c>
      <c r="H48" s="153">
        <v>2.4169299999999998</v>
      </c>
      <c r="I48" s="153">
        <f>E48*H48</f>
        <v>14.037529439999998</v>
      </c>
      <c r="J48" s="153">
        <v>0</v>
      </c>
      <c r="K48" s="153">
        <f>E48*J48</f>
        <v>0</v>
      </c>
      <c r="Q48" s="146">
        <v>2</v>
      </c>
      <c r="AA48" s="122">
        <v>12</v>
      </c>
      <c r="AB48" s="122">
        <v>0</v>
      </c>
      <c r="AC48" s="122">
        <v>14</v>
      </c>
      <c r="BB48" s="122">
        <v>1</v>
      </c>
      <c r="BC48" s="122">
        <f>IF(BB48=1,G48,0)</f>
        <v>0</v>
      </c>
      <c r="BD48" s="122">
        <f>IF(BB48=2,G48,0)</f>
        <v>0</v>
      </c>
      <c r="BE48" s="122">
        <f>IF(BB48=3,G48,0)</f>
        <v>0</v>
      </c>
      <c r="BF48" s="122">
        <f>IF(BB48=4,G48,0)</f>
        <v>0</v>
      </c>
      <c r="BG48" s="122">
        <f>IF(BB48=5,G48,0)</f>
        <v>0</v>
      </c>
    </row>
    <row r="49" spans="1:59" x14ac:dyDescent="0.2">
      <c r="A49" s="154"/>
      <c r="B49" s="155"/>
      <c r="C49" s="197" t="s">
        <v>115</v>
      </c>
      <c r="D49" s="198"/>
      <c r="E49" s="156">
        <v>3.528</v>
      </c>
      <c r="F49" s="157"/>
      <c r="G49" s="158"/>
      <c r="H49" s="159"/>
      <c r="I49" s="159"/>
      <c r="J49" s="159"/>
      <c r="K49" s="159"/>
      <c r="M49" s="122" t="s">
        <v>115</v>
      </c>
      <c r="O49" s="160"/>
      <c r="Q49" s="146"/>
    </row>
    <row r="50" spans="1:59" x14ac:dyDescent="0.2">
      <c r="A50" s="154"/>
      <c r="B50" s="155"/>
      <c r="C50" s="197" t="s">
        <v>116</v>
      </c>
      <c r="D50" s="198"/>
      <c r="E50" s="156">
        <v>0.84</v>
      </c>
      <c r="F50" s="157"/>
      <c r="G50" s="158"/>
      <c r="H50" s="159"/>
      <c r="I50" s="159"/>
      <c r="J50" s="159"/>
      <c r="K50" s="159"/>
      <c r="M50" s="122" t="s">
        <v>116</v>
      </c>
      <c r="O50" s="160"/>
      <c r="Q50" s="146"/>
    </row>
    <row r="51" spans="1:59" x14ac:dyDescent="0.2">
      <c r="A51" s="154"/>
      <c r="B51" s="155"/>
      <c r="C51" s="197" t="s">
        <v>76</v>
      </c>
      <c r="D51" s="198"/>
      <c r="E51" s="156">
        <v>1.44</v>
      </c>
      <c r="F51" s="157"/>
      <c r="G51" s="158"/>
      <c r="H51" s="159"/>
      <c r="I51" s="159"/>
      <c r="J51" s="159"/>
      <c r="K51" s="159"/>
      <c r="M51" s="122" t="s">
        <v>76</v>
      </c>
      <c r="O51" s="160"/>
      <c r="Q51" s="146"/>
    </row>
    <row r="52" spans="1:59" x14ac:dyDescent="0.2">
      <c r="A52" s="154"/>
      <c r="B52" s="155"/>
      <c r="C52" s="197"/>
      <c r="D52" s="198"/>
      <c r="E52" s="156">
        <v>0</v>
      </c>
      <c r="F52" s="157"/>
      <c r="G52" s="158"/>
      <c r="H52" s="159"/>
      <c r="I52" s="159"/>
      <c r="J52" s="159"/>
      <c r="K52" s="159"/>
      <c r="O52" s="160"/>
      <c r="Q52" s="146"/>
    </row>
    <row r="53" spans="1:59" x14ac:dyDescent="0.2">
      <c r="A53" s="161"/>
      <c r="B53" s="162" t="s">
        <v>63</v>
      </c>
      <c r="C53" s="163" t="str">
        <f>CONCATENATE(B40," ",C40)</f>
        <v>2 Základy a zvláštní zakládání</v>
      </c>
      <c r="D53" s="161"/>
      <c r="E53" s="164"/>
      <c r="F53" s="164"/>
      <c r="G53" s="165">
        <f>SUM(G40:G52)</f>
        <v>0</v>
      </c>
      <c r="H53" s="166"/>
      <c r="I53" s="167">
        <f>SUM(I40:I52)</f>
        <v>19.708489559999997</v>
      </c>
      <c r="J53" s="166"/>
      <c r="K53" s="167">
        <f>SUM(K40:K52)</f>
        <v>0</v>
      </c>
      <c r="Q53" s="146">
        <v>4</v>
      </c>
      <c r="BC53" s="168">
        <f>SUM(BC40:BC52)</f>
        <v>0</v>
      </c>
      <c r="BD53" s="168">
        <f>SUM(BD40:BD52)</f>
        <v>0</v>
      </c>
      <c r="BE53" s="168">
        <f>SUM(BE40:BE52)</f>
        <v>0</v>
      </c>
      <c r="BF53" s="168">
        <f>SUM(BF40:BF52)</f>
        <v>0</v>
      </c>
      <c r="BG53" s="168">
        <f>SUM(BG40:BG52)</f>
        <v>0</v>
      </c>
    </row>
    <row r="54" spans="1:59" x14ac:dyDescent="0.2">
      <c r="A54" s="139" t="s">
        <v>59</v>
      </c>
      <c r="B54" s="140" t="s">
        <v>117</v>
      </c>
      <c r="C54" s="141" t="s">
        <v>118</v>
      </c>
      <c r="D54" s="142"/>
      <c r="E54" s="143"/>
      <c r="F54" s="143"/>
      <c r="G54" s="144"/>
      <c r="H54" s="145"/>
      <c r="I54" s="145"/>
      <c r="J54" s="145"/>
      <c r="K54" s="145"/>
      <c r="Q54" s="146">
        <v>1</v>
      </c>
    </row>
    <row r="55" spans="1:59" x14ac:dyDescent="0.2">
      <c r="A55" s="147">
        <v>15</v>
      </c>
      <c r="B55" s="148" t="s">
        <v>119</v>
      </c>
      <c r="C55" s="149" t="s">
        <v>120</v>
      </c>
      <c r="D55" s="150" t="s">
        <v>121</v>
      </c>
      <c r="E55" s="151">
        <v>105</v>
      </c>
      <c r="F55" s="151">
        <v>0</v>
      </c>
      <c r="G55" s="152">
        <f>E55*F55</f>
        <v>0</v>
      </c>
      <c r="H55" s="153">
        <v>4.0400000000000002E-3</v>
      </c>
      <c r="I55" s="153">
        <f>E55*H55</f>
        <v>0.42420000000000002</v>
      </c>
      <c r="J55" s="153">
        <v>0</v>
      </c>
      <c r="K55" s="153">
        <f>E55*J55</f>
        <v>0</v>
      </c>
      <c r="Q55" s="146">
        <v>2</v>
      </c>
      <c r="AA55" s="122">
        <v>12</v>
      </c>
      <c r="AB55" s="122">
        <v>0</v>
      </c>
      <c r="AC55" s="122">
        <v>15</v>
      </c>
      <c r="BB55" s="122">
        <v>1</v>
      </c>
      <c r="BC55" s="122">
        <f>IF(BB55=1,G55,0)</f>
        <v>0</v>
      </c>
      <c r="BD55" s="122">
        <f>IF(BB55=2,G55,0)</f>
        <v>0</v>
      </c>
      <c r="BE55" s="122">
        <f>IF(BB55=3,G55,0)</f>
        <v>0</v>
      </c>
      <c r="BF55" s="122">
        <f>IF(BB55=4,G55,0)</f>
        <v>0</v>
      </c>
      <c r="BG55" s="122">
        <f>IF(BB55=5,G55,0)</f>
        <v>0</v>
      </c>
    </row>
    <row r="56" spans="1:59" x14ac:dyDescent="0.2">
      <c r="A56" s="147">
        <v>16</v>
      </c>
      <c r="B56" s="148" t="s">
        <v>122</v>
      </c>
      <c r="C56" s="149" t="s">
        <v>123</v>
      </c>
      <c r="D56" s="150" t="s">
        <v>121</v>
      </c>
      <c r="E56" s="151">
        <v>105</v>
      </c>
      <c r="F56" s="151">
        <v>0</v>
      </c>
      <c r="G56" s="152">
        <f>E56*F56</f>
        <v>0</v>
      </c>
      <c r="H56" s="153">
        <v>3.9E-2</v>
      </c>
      <c r="I56" s="153">
        <f>E56*H56</f>
        <v>4.0949999999999998</v>
      </c>
      <c r="J56" s="153">
        <v>0</v>
      </c>
      <c r="K56" s="153">
        <f>E56*J56</f>
        <v>0</v>
      </c>
      <c r="Q56" s="146">
        <v>2</v>
      </c>
      <c r="AA56" s="122">
        <v>12</v>
      </c>
      <c r="AB56" s="122">
        <v>1</v>
      </c>
      <c r="AC56" s="122">
        <v>16</v>
      </c>
      <c r="BB56" s="122">
        <v>1</v>
      </c>
      <c r="BC56" s="122">
        <f>IF(BB56=1,G56,0)</f>
        <v>0</v>
      </c>
      <c r="BD56" s="122">
        <f>IF(BB56=2,G56,0)</f>
        <v>0</v>
      </c>
      <c r="BE56" s="122">
        <f>IF(BB56=3,G56,0)</f>
        <v>0</v>
      </c>
      <c r="BF56" s="122">
        <f>IF(BB56=4,G56,0)</f>
        <v>0</v>
      </c>
      <c r="BG56" s="122">
        <f>IF(BB56=5,G56,0)</f>
        <v>0</v>
      </c>
    </row>
    <row r="57" spans="1:59" x14ac:dyDescent="0.2">
      <c r="A57" s="154"/>
      <c r="B57" s="155"/>
      <c r="C57" s="197" t="s">
        <v>124</v>
      </c>
      <c r="D57" s="198"/>
      <c r="E57" s="156">
        <v>105</v>
      </c>
      <c r="F57" s="157"/>
      <c r="G57" s="158"/>
      <c r="H57" s="159"/>
      <c r="I57" s="159"/>
      <c r="J57" s="159"/>
      <c r="K57" s="159"/>
      <c r="M57" s="122" t="s">
        <v>124</v>
      </c>
      <c r="O57" s="160"/>
      <c r="Q57" s="146"/>
    </row>
    <row r="58" spans="1:59" x14ac:dyDescent="0.2">
      <c r="A58" s="154"/>
      <c r="B58" s="155"/>
      <c r="C58" s="197"/>
      <c r="D58" s="198"/>
      <c r="E58" s="156">
        <v>0</v>
      </c>
      <c r="F58" s="157"/>
      <c r="G58" s="158"/>
      <c r="H58" s="159"/>
      <c r="I58" s="159"/>
      <c r="J58" s="159"/>
      <c r="K58" s="159"/>
      <c r="O58" s="160"/>
      <c r="Q58" s="146"/>
    </row>
    <row r="59" spans="1:59" x14ac:dyDescent="0.2">
      <c r="A59" s="161"/>
      <c r="B59" s="162" t="s">
        <v>63</v>
      </c>
      <c r="C59" s="163" t="str">
        <f>CONCATENATE(B54," ",C54)</f>
        <v>4 Vodorovné konstrukce</v>
      </c>
      <c r="D59" s="161"/>
      <c r="E59" s="164"/>
      <c r="F59" s="164"/>
      <c r="G59" s="165">
        <f>SUM(G54:G58)</f>
        <v>0</v>
      </c>
      <c r="H59" s="166"/>
      <c r="I59" s="167">
        <f>SUM(I54:I58)</f>
        <v>4.5191999999999997</v>
      </c>
      <c r="J59" s="166"/>
      <c r="K59" s="167">
        <f>SUM(K54:K58)</f>
        <v>0</v>
      </c>
      <c r="Q59" s="146">
        <v>4</v>
      </c>
      <c r="BC59" s="168">
        <f>SUM(BC54:BC58)</f>
        <v>0</v>
      </c>
      <c r="BD59" s="168">
        <f>SUM(BD54:BD58)</f>
        <v>0</v>
      </c>
      <c r="BE59" s="168">
        <f>SUM(BE54:BE58)</f>
        <v>0</v>
      </c>
      <c r="BF59" s="168">
        <f>SUM(BF54:BF58)</f>
        <v>0</v>
      </c>
      <c r="BG59" s="168">
        <f>SUM(BG54:BG58)</f>
        <v>0</v>
      </c>
    </row>
    <row r="60" spans="1:59" x14ac:dyDescent="0.2">
      <c r="A60" s="139" t="s">
        <v>59</v>
      </c>
      <c r="B60" s="140" t="s">
        <v>125</v>
      </c>
      <c r="C60" s="141" t="s">
        <v>126</v>
      </c>
      <c r="D60" s="142"/>
      <c r="E60" s="143"/>
      <c r="F60" s="143"/>
      <c r="G60" s="144"/>
      <c r="H60" s="145"/>
      <c r="I60" s="145"/>
      <c r="J60" s="145"/>
      <c r="K60" s="145"/>
      <c r="Q60" s="146">
        <v>1</v>
      </c>
    </row>
    <row r="61" spans="1:59" x14ac:dyDescent="0.2">
      <c r="A61" s="147">
        <v>17</v>
      </c>
      <c r="B61" s="148" t="s">
        <v>127</v>
      </c>
      <c r="C61" s="149" t="s">
        <v>128</v>
      </c>
      <c r="D61" s="150" t="s">
        <v>88</v>
      </c>
      <c r="E61" s="151">
        <v>28</v>
      </c>
      <c r="F61" s="151">
        <v>0</v>
      </c>
      <c r="G61" s="152">
        <f>E61*F61</f>
        <v>0</v>
      </c>
      <c r="H61" s="153">
        <v>0.2024</v>
      </c>
      <c r="I61" s="153">
        <f>E61*H61</f>
        <v>5.6672000000000002</v>
      </c>
      <c r="J61" s="153">
        <v>0</v>
      </c>
      <c r="K61" s="153">
        <f>E61*J61</f>
        <v>0</v>
      </c>
      <c r="Q61" s="146">
        <v>2</v>
      </c>
      <c r="AA61" s="122">
        <v>12</v>
      </c>
      <c r="AB61" s="122">
        <v>0</v>
      </c>
      <c r="AC61" s="122">
        <v>17</v>
      </c>
      <c r="BB61" s="122">
        <v>1</v>
      </c>
      <c r="BC61" s="122">
        <f>IF(BB61=1,G61,0)</f>
        <v>0</v>
      </c>
      <c r="BD61" s="122">
        <f>IF(BB61=2,G61,0)</f>
        <v>0</v>
      </c>
      <c r="BE61" s="122">
        <f>IF(BB61=3,G61,0)</f>
        <v>0</v>
      </c>
      <c r="BF61" s="122">
        <f>IF(BB61=4,G61,0)</f>
        <v>0</v>
      </c>
      <c r="BG61" s="122">
        <f>IF(BB61=5,G61,0)</f>
        <v>0</v>
      </c>
    </row>
    <row r="62" spans="1:59" x14ac:dyDescent="0.2">
      <c r="A62" s="154"/>
      <c r="B62" s="155"/>
      <c r="C62" s="197" t="s">
        <v>129</v>
      </c>
      <c r="D62" s="198"/>
      <c r="E62" s="156">
        <v>28</v>
      </c>
      <c r="F62" s="157"/>
      <c r="G62" s="158"/>
      <c r="H62" s="159"/>
      <c r="I62" s="159"/>
      <c r="J62" s="159"/>
      <c r="K62" s="159"/>
      <c r="M62" s="122" t="s">
        <v>129</v>
      </c>
      <c r="O62" s="160"/>
      <c r="Q62" s="146"/>
    </row>
    <row r="63" spans="1:59" x14ac:dyDescent="0.2">
      <c r="A63" s="154"/>
      <c r="B63" s="155"/>
      <c r="C63" s="197"/>
      <c r="D63" s="198"/>
      <c r="E63" s="156">
        <v>0</v>
      </c>
      <c r="F63" s="157"/>
      <c r="G63" s="158"/>
      <c r="H63" s="159"/>
      <c r="I63" s="159"/>
      <c r="J63" s="159"/>
      <c r="K63" s="159"/>
      <c r="O63" s="160"/>
      <c r="Q63" s="146"/>
    </row>
    <row r="64" spans="1:59" x14ac:dyDescent="0.2">
      <c r="A64" s="147">
        <v>18</v>
      </c>
      <c r="B64" s="148" t="s">
        <v>130</v>
      </c>
      <c r="C64" s="149" t="s">
        <v>131</v>
      </c>
      <c r="D64" s="150" t="s">
        <v>88</v>
      </c>
      <c r="E64" s="151">
        <v>490</v>
      </c>
      <c r="F64" s="151">
        <v>0</v>
      </c>
      <c r="G64" s="152">
        <f>E64*F64</f>
        <v>0</v>
      </c>
      <c r="H64" s="153">
        <v>0.18906999999999999</v>
      </c>
      <c r="I64" s="153">
        <f>E64*H64</f>
        <v>92.644300000000001</v>
      </c>
      <c r="J64" s="153">
        <v>0</v>
      </c>
      <c r="K64" s="153">
        <f>E64*J64</f>
        <v>0</v>
      </c>
      <c r="Q64" s="146">
        <v>2</v>
      </c>
      <c r="AA64" s="122">
        <v>12</v>
      </c>
      <c r="AB64" s="122">
        <v>0</v>
      </c>
      <c r="AC64" s="122">
        <v>18</v>
      </c>
      <c r="BB64" s="122">
        <v>1</v>
      </c>
      <c r="BC64" s="122">
        <f>IF(BB64=1,G64,0)</f>
        <v>0</v>
      </c>
      <c r="BD64" s="122">
        <f>IF(BB64=2,G64,0)</f>
        <v>0</v>
      </c>
      <c r="BE64" s="122">
        <f>IF(BB64=3,G64,0)</f>
        <v>0</v>
      </c>
      <c r="BF64" s="122">
        <f>IF(BB64=4,G64,0)</f>
        <v>0</v>
      </c>
      <c r="BG64" s="122">
        <f>IF(BB64=5,G64,0)</f>
        <v>0</v>
      </c>
    </row>
    <row r="65" spans="1:59" x14ac:dyDescent="0.2">
      <c r="A65" s="154"/>
      <c r="B65" s="155"/>
      <c r="C65" s="197">
        <v>490</v>
      </c>
      <c r="D65" s="198"/>
      <c r="E65" s="156">
        <v>490</v>
      </c>
      <c r="F65" s="157"/>
      <c r="G65" s="158"/>
      <c r="H65" s="159"/>
      <c r="I65" s="159"/>
      <c r="J65" s="159"/>
      <c r="K65" s="159"/>
      <c r="M65" s="122">
        <v>490</v>
      </c>
      <c r="O65" s="160"/>
      <c r="Q65" s="146"/>
    </row>
    <row r="66" spans="1:59" x14ac:dyDescent="0.2">
      <c r="A66" s="154"/>
      <c r="B66" s="155"/>
      <c r="C66" s="197"/>
      <c r="D66" s="198"/>
      <c r="E66" s="156">
        <v>0</v>
      </c>
      <c r="F66" s="157"/>
      <c r="G66" s="158"/>
      <c r="H66" s="159"/>
      <c r="I66" s="159"/>
      <c r="J66" s="159"/>
      <c r="K66" s="159"/>
      <c r="O66" s="160"/>
      <c r="Q66" s="146"/>
    </row>
    <row r="67" spans="1:59" x14ac:dyDescent="0.2">
      <c r="A67" s="147">
        <v>19</v>
      </c>
      <c r="B67" s="148" t="s">
        <v>132</v>
      </c>
      <c r="C67" s="149" t="s">
        <v>133</v>
      </c>
      <c r="D67" s="150" t="s">
        <v>88</v>
      </c>
      <c r="E67" s="151">
        <v>290</v>
      </c>
      <c r="F67" s="151">
        <v>0</v>
      </c>
      <c r="G67" s="152">
        <f>E67*F67</f>
        <v>0</v>
      </c>
      <c r="H67" s="153">
        <v>0.24359</v>
      </c>
      <c r="I67" s="153">
        <f>E67*H67</f>
        <v>70.641099999999994</v>
      </c>
      <c r="J67" s="153">
        <v>0</v>
      </c>
      <c r="K67" s="153">
        <f>E67*J67</f>
        <v>0</v>
      </c>
      <c r="Q67" s="146">
        <v>2</v>
      </c>
      <c r="AA67" s="122">
        <v>12</v>
      </c>
      <c r="AB67" s="122">
        <v>0</v>
      </c>
      <c r="AC67" s="122">
        <v>19</v>
      </c>
      <c r="BB67" s="122">
        <v>1</v>
      </c>
      <c r="BC67" s="122">
        <f>IF(BB67=1,G67,0)</f>
        <v>0</v>
      </c>
      <c r="BD67" s="122">
        <f>IF(BB67=2,G67,0)</f>
        <v>0</v>
      </c>
      <c r="BE67" s="122">
        <f>IF(BB67=3,G67,0)</f>
        <v>0</v>
      </c>
      <c r="BF67" s="122">
        <f>IF(BB67=4,G67,0)</f>
        <v>0</v>
      </c>
      <c r="BG67" s="122">
        <f>IF(BB67=5,G67,0)</f>
        <v>0</v>
      </c>
    </row>
    <row r="68" spans="1:59" x14ac:dyDescent="0.2">
      <c r="A68" s="154"/>
      <c r="B68" s="155"/>
      <c r="C68" s="197">
        <v>290</v>
      </c>
      <c r="D68" s="198"/>
      <c r="E68" s="156">
        <v>290</v>
      </c>
      <c r="F68" s="157"/>
      <c r="G68" s="158"/>
      <c r="H68" s="159"/>
      <c r="I68" s="159"/>
      <c r="J68" s="159"/>
      <c r="K68" s="159"/>
      <c r="M68" s="122">
        <v>290</v>
      </c>
      <c r="O68" s="160"/>
      <c r="Q68" s="146"/>
    </row>
    <row r="69" spans="1:59" x14ac:dyDescent="0.2">
      <c r="A69" s="154"/>
      <c r="B69" s="155"/>
      <c r="C69" s="197"/>
      <c r="D69" s="198"/>
      <c r="E69" s="156">
        <v>0</v>
      </c>
      <c r="F69" s="157"/>
      <c r="G69" s="158"/>
      <c r="H69" s="159"/>
      <c r="I69" s="159"/>
      <c r="J69" s="159"/>
      <c r="K69" s="159"/>
      <c r="O69" s="160"/>
      <c r="Q69" s="146"/>
    </row>
    <row r="70" spans="1:59" x14ac:dyDescent="0.2">
      <c r="A70" s="147">
        <v>20</v>
      </c>
      <c r="B70" s="148" t="s">
        <v>134</v>
      </c>
      <c r="C70" s="149" t="s">
        <v>135</v>
      </c>
      <c r="D70" s="150" t="s">
        <v>88</v>
      </c>
      <c r="E70" s="151">
        <v>780</v>
      </c>
      <c r="F70" s="151">
        <v>0</v>
      </c>
      <c r="G70" s="152">
        <f>E70*F70</f>
        <v>0</v>
      </c>
      <c r="H70" s="153">
        <v>0.37080000000000002</v>
      </c>
      <c r="I70" s="153">
        <f>E70*H70</f>
        <v>289.22399999999999</v>
      </c>
      <c r="J70" s="153">
        <v>0</v>
      </c>
      <c r="K70" s="153">
        <f>E70*J70</f>
        <v>0</v>
      </c>
      <c r="Q70" s="146">
        <v>2</v>
      </c>
      <c r="AA70" s="122">
        <v>12</v>
      </c>
      <c r="AB70" s="122">
        <v>0</v>
      </c>
      <c r="AC70" s="122">
        <v>20</v>
      </c>
      <c r="BB70" s="122">
        <v>1</v>
      </c>
      <c r="BC70" s="122">
        <f>IF(BB70=1,G70,0)</f>
        <v>0</v>
      </c>
      <c r="BD70" s="122">
        <f>IF(BB70=2,G70,0)</f>
        <v>0</v>
      </c>
      <c r="BE70" s="122">
        <f>IF(BB70=3,G70,0)</f>
        <v>0</v>
      </c>
      <c r="BF70" s="122">
        <f>IF(BB70=4,G70,0)</f>
        <v>0</v>
      </c>
      <c r="BG70" s="122">
        <f>IF(BB70=5,G70,0)</f>
        <v>0</v>
      </c>
    </row>
    <row r="71" spans="1:59" x14ac:dyDescent="0.2">
      <c r="A71" s="154"/>
      <c r="B71" s="155"/>
      <c r="C71" s="197" t="s">
        <v>136</v>
      </c>
      <c r="D71" s="198"/>
      <c r="E71" s="156">
        <v>780</v>
      </c>
      <c r="F71" s="157"/>
      <c r="G71" s="158"/>
      <c r="H71" s="159"/>
      <c r="I71" s="159"/>
      <c r="J71" s="159"/>
      <c r="K71" s="159"/>
      <c r="M71" s="122" t="s">
        <v>136</v>
      </c>
      <c r="O71" s="160"/>
      <c r="Q71" s="146"/>
    </row>
    <row r="72" spans="1:59" x14ac:dyDescent="0.2">
      <c r="A72" s="154"/>
      <c r="B72" s="155"/>
      <c r="C72" s="197"/>
      <c r="D72" s="198"/>
      <c r="E72" s="156">
        <v>0</v>
      </c>
      <c r="F72" s="157"/>
      <c r="G72" s="158"/>
      <c r="H72" s="159"/>
      <c r="I72" s="159"/>
      <c r="J72" s="159"/>
      <c r="K72" s="159"/>
      <c r="O72" s="160"/>
      <c r="Q72" s="146"/>
    </row>
    <row r="73" spans="1:59" x14ac:dyDescent="0.2">
      <c r="A73" s="147">
        <v>21</v>
      </c>
      <c r="B73" s="148" t="s">
        <v>137</v>
      </c>
      <c r="C73" s="149" t="s">
        <v>138</v>
      </c>
      <c r="D73" s="150" t="s">
        <v>88</v>
      </c>
      <c r="E73" s="151">
        <v>150</v>
      </c>
      <c r="F73" s="151">
        <v>0</v>
      </c>
      <c r="G73" s="152">
        <f>E73*F73</f>
        <v>0</v>
      </c>
      <c r="H73" s="153">
        <v>0.15989999999999999</v>
      </c>
      <c r="I73" s="153">
        <f>E73*H73</f>
        <v>23.984999999999999</v>
      </c>
      <c r="J73" s="153">
        <v>0</v>
      </c>
      <c r="K73" s="153">
        <f>E73*J73</f>
        <v>0</v>
      </c>
      <c r="Q73" s="146">
        <v>2</v>
      </c>
      <c r="AA73" s="122">
        <v>12</v>
      </c>
      <c r="AB73" s="122">
        <v>0</v>
      </c>
      <c r="AC73" s="122">
        <v>21</v>
      </c>
      <c r="BB73" s="122">
        <v>1</v>
      </c>
      <c r="BC73" s="122">
        <f>IF(BB73=1,G73,0)</f>
        <v>0</v>
      </c>
      <c r="BD73" s="122">
        <f>IF(BB73=2,G73,0)</f>
        <v>0</v>
      </c>
      <c r="BE73" s="122">
        <f>IF(BB73=3,G73,0)</f>
        <v>0</v>
      </c>
      <c r="BF73" s="122">
        <f>IF(BB73=4,G73,0)</f>
        <v>0</v>
      </c>
      <c r="BG73" s="122">
        <f>IF(BB73=5,G73,0)</f>
        <v>0</v>
      </c>
    </row>
    <row r="74" spans="1:59" x14ac:dyDescent="0.2">
      <c r="A74" s="147">
        <v>22</v>
      </c>
      <c r="B74" s="148" t="s">
        <v>139</v>
      </c>
      <c r="C74" s="149" t="s">
        <v>140</v>
      </c>
      <c r="D74" s="150" t="s">
        <v>88</v>
      </c>
      <c r="E74" s="151">
        <v>490</v>
      </c>
      <c r="F74" s="151">
        <v>0</v>
      </c>
      <c r="G74" s="152">
        <f>E74*F74</f>
        <v>0</v>
      </c>
      <c r="H74" s="153">
        <v>9.2799999999999994E-2</v>
      </c>
      <c r="I74" s="153">
        <f>E74*H74</f>
        <v>45.471999999999994</v>
      </c>
      <c r="J74" s="153">
        <v>0</v>
      </c>
      <c r="K74" s="153">
        <f>E74*J74</f>
        <v>0</v>
      </c>
      <c r="Q74" s="146">
        <v>2</v>
      </c>
      <c r="AA74" s="122">
        <v>12</v>
      </c>
      <c r="AB74" s="122">
        <v>0</v>
      </c>
      <c r="AC74" s="122">
        <v>22</v>
      </c>
      <c r="BB74" s="122">
        <v>1</v>
      </c>
      <c r="BC74" s="122">
        <f>IF(BB74=1,G74,0)</f>
        <v>0</v>
      </c>
      <c r="BD74" s="122">
        <f>IF(BB74=2,G74,0)</f>
        <v>0</v>
      </c>
      <c r="BE74" s="122">
        <f>IF(BB74=3,G74,0)</f>
        <v>0</v>
      </c>
      <c r="BF74" s="122">
        <f>IF(BB74=4,G74,0)</f>
        <v>0</v>
      </c>
      <c r="BG74" s="122">
        <f>IF(BB74=5,G74,0)</f>
        <v>0</v>
      </c>
    </row>
    <row r="75" spans="1:59" x14ac:dyDescent="0.2">
      <c r="A75" s="154"/>
      <c r="B75" s="155"/>
      <c r="C75" s="197">
        <v>490</v>
      </c>
      <c r="D75" s="198"/>
      <c r="E75" s="156">
        <v>490</v>
      </c>
      <c r="F75" s="157"/>
      <c r="G75" s="158"/>
      <c r="H75" s="159"/>
      <c r="I75" s="159"/>
      <c r="J75" s="159"/>
      <c r="K75" s="159"/>
      <c r="M75" s="122">
        <v>490</v>
      </c>
      <c r="O75" s="160"/>
      <c r="Q75" s="146"/>
    </row>
    <row r="76" spans="1:59" x14ac:dyDescent="0.2">
      <c r="A76" s="154"/>
      <c r="B76" s="155"/>
      <c r="C76" s="197"/>
      <c r="D76" s="198"/>
      <c r="E76" s="156">
        <v>0</v>
      </c>
      <c r="F76" s="157"/>
      <c r="G76" s="158"/>
      <c r="H76" s="159"/>
      <c r="I76" s="159"/>
      <c r="J76" s="159"/>
      <c r="K76" s="159"/>
      <c r="O76" s="160"/>
      <c r="Q76" s="146"/>
    </row>
    <row r="77" spans="1:59" x14ac:dyDescent="0.2">
      <c r="A77" s="147">
        <v>23</v>
      </c>
      <c r="B77" s="148" t="s">
        <v>141</v>
      </c>
      <c r="C77" s="149" t="s">
        <v>142</v>
      </c>
      <c r="D77" s="150" t="s">
        <v>88</v>
      </c>
      <c r="E77" s="151">
        <v>490</v>
      </c>
      <c r="F77" s="151">
        <v>0</v>
      </c>
      <c r="G77" s="152">
        <f>E77*F77</f>
        <v>0</v>
      </c>
      <c r="H77" s="153">
        <v>0</v>
      </c>
      <c r="I77" s="153">
        <f>E77*H77</f>
        <v>0</v>
      </c>
      <c r="J77" s="153">
        <v>0</v>
      </c>
      <c r="K77" s="153">
        <f>E77*J77</f>
        <v>0</v>
      </c>
      <c r="Q77" s="146">
        <v>2</v>
      </c>
      <c r="AA77" s="122">
        <v>12</v>
      </c>
      <c r="AB77" s="122">
        <v>0</v>
      </c>
      <c r="AC77" s="122">
        <v>23</v>
      </c>
      <c r="BB77" s="122">
        <v>1</v>
      </c>
      <c r="BC77" s="122">
        <f>IF(BB77=1,G77,0)</f>
        <v>0</v>
      </c>
      <c r="BD77" s="122">
        <f>IF(BB77=2,G77,0)</f>
        <v>0</v>
      </c>
      <c r="BE77" s="122">
        <f>IF(BB77=3,G77,0)</f>
        <v>0</v>
      </c>
      <c r="BF77" s="122">
        <f>IF(BB77=4,G77,0)</f>
        <v>0</v>
      </c>
      <c r="BG77" s="122">
        <f>IF(BB77=5,G77,0)</f>
        <v>0</v>
      </c>
    </row>
    <row r="78" spans="1:59" x14ac:dyDescent="0.2">
      <c r="A78" s="154"/>
      <c r="B78" s="155"/>
      <c r="C78" s="197">
        <v>490</v>
      </c>
      <c r="D78" s="198"/>
      <c r="E78" s="156">
        <v>490</v>
      </c>
      <c r="F78" s="157"/>
      <c r="G78" s="158"/>
      <c r="H78" s="159"/>
      <c r="I78" s="159"/>
      <c r="J78" s="159"/>
      <c r="K78" s="159"/>
      <c r="M78" s="122">
        <v>490</v>
      </c>
      <c r="O78" s="160"/>
      <c r="Q78" s="146"/>
    </row>
    <row r="79" spans="1:59" x14ac:dyDescent="0.2">
      <c r="A79" s="154"/>
      <c r="B79" s="155"/>
      <c r="C79" s="197"/>
      <c r="D79" s="198"/>
      <c r="E79" s="156">
        <v>0</v>
      </c>
      <c r="F79" s="157"/>
      <c r="G79" s="158"/>
      <c r="H79" s="159"/>
      <c r="I79" s="159"/>
      <c r="J79" s="159"/>
      <c r="K79" s="159"/>
      <c r="O79" s="160"/>
      <c r="Q79" s="146"/>
    </row>
    <row r="80" spans="1:59" ht="25.5" x14ac:dyDescent="0.2">
      <c r="A80" s="147">
        <v>24</v>
      </c>
      <c r="B80" s="148" t="s">
        <v>143</v>
      </c>
      <c r="C80" s="149" t="s">
        <v>144</v>
      </c>
      <c r="D80" s="150" t="s">
        <v>88</v>
      </c>
      <c r="E80" s="151">
        <v>114</v>
      </c>
      <c r="F80" s="151">
        <v>0</v>
      </c>
      <c r="G80" s="152">
        <f>E80*F80</f>
        <v>0</v>
      </c>
      <c r="H80" s="153">
        <v>0.16896</v>
      </c>
      <c r="I80" s="153">
        <f>E80*H80</f>
        <v>19.26144</v>
      </c>
      <c r="J80" s="153">
        <v>0</v>
      </c>
      <c r="K80" s="153">
        <f>E80*J80</f>
        <v>0</v>
      </c>
      <c r="Q80" s="146">
        <v>2</v>
      </c>
      <c r="AA80" s="122">
        <v>12</v>
      </c>
      <c r="AB80" s="122">
        <v>0</v>
      </c>
      <c r="AC80" s="122">
        <v>24</v>
      </c>
      <c r="BB80" s="122">
        <v>1</v>
      </c>
      <c r="BC80" s="122">
        <f>IF(BB80=1,G80,0)</f>
        <v>0</v>
      </c>
      <c r="BD80" s="122">
        <f>IF(BB80=2,G80,0)</f>
        <v>0</v>
      </c>
      <c r="BE80" s="122">
        <f>IF(BB80=3,G80,0)</f>
        <v>0</v>
      </c>
      <c r="BF80" s="122">
        <f>IF(BB80=4,G80,0)</f>
        <v>0</v>
      </c>
      <c r="BG80" s="122">
        <f>IF(BB80=5,G80,0)</f>
        <v>0</v>
      </c>
    </row>
    <row r="81" spans="1:59" x14ac:dyDescent="0.2">
      <c r="A81" s="154"/>
      <c r="B81" s="155"/>
      <c r="C81" s="197" t="s">
        <v>145</v>
      </c>
      <c r="D81" s="198"/>
      <c r="E81" s="156">
        <v>114</v>
      </c>
      <c r="F81" s="157"/>
      <c r="G81" s="158"/>
      <c r="H81" s="159"/>
      <c r="I81" s="159"/>
      <c r="J81" s="159"/>
      <c r="K81" s="159"/>
      <c r="M81" s="122" t="s">
        <v>145</v>
      </c>
      <c r="O81" s="160"/>
      <c r="Q81" s="146"/>
    </row>
    <row r="82" spans="1:59" x14ac:dyDescent="0.2">
      <c r="A82" s="154"/>
      <c r="B82" s="155"/>
      <c r="C82" s="197"/>
      <c r="D82" s="198"/>
      <c r="E82" s="156">
        <v>0</v>
      </c>
      <c r="F82" s="157"/>
      <c r="G82" s="158"/>
      <c r="H82" s="159"/>
      <c r="I82" s="159"/>
      <c r="J82" s="159"/>
      <c r="K82" s="159"/>
      <c r="O82" s="160"/>
      <c r="Q82" s="146"/>
    </row>
    <row r="83" spans="1:59" x14ac:dyDescent="0.2">
      <c r="A83" s="147">
        <v>25</v>
      </c>
      <c r="B83" s="148" t="s">
        <v>146</v>
      </c>
      <c r="C83" s="149" t="s">
        <v>147</v>
      </c>
      <c r="D83" s="150" t="s">
        <v>88</v>
      </c>
      <c r="E83" s="151">
        <v>440</v>
      </c>
      <c r="F83" s="151">
        <v>0</v>
      </c>
      <c r="G83" s="152">
        <f>E83*F83</f>
        <v>0</v>
      </c>
      <c r="H83" s="153">
        <v>3.15E-2</v>
      </c>
      <c r="I83" s="153">
        <f>E83*H83</f>
        <v>13.86</v>
      </c>
      <c r="J83" s="153">
        <v>0</v>
      </c>
      <c r="K83" s="153">
        <f>E83*J83</f>
        <v>0</v>
      </c>
      <c r="Q83" s="146">
        <v>2</v>
      </c>
      <c r="AA83" s="122">
        <v>12</v>
      </c>
      <c r="AB83" s="122">
        <v>0</v>
      </c>
      <c r="AC83" s="122">
        <v>25</v>
      </c>
      <c r="BB83" s="122">
        <v>1</v>
      </c>
      <c r="BC83" s="122">
        <f>IF(BB83=1,G83,0)</f>
        <v>0</v>
      </c>
      <c r="BD83" s="122">
        <f>IF(BB83=2,G83,0)</f>
        <v>0</v>
      </c>
      <c r="BE83" s="122">
        <f>IF(BB83=3,G83,0)</f>
        <v>0</v>
      </c>
      <c r="BF83" s="122">
        <f>IF(BB83=4,G83,0)</f>
        <v>0</v>
      </c>
      <c r="BG83" s="122">
        <f>IF(BB83=5,G83,0)</f>
        <v>0</v>
      </c>
    </row>
    <row r="84" spans="1:59" x14ac:dyDescent="0.2">
      <c r="A84" s="147">
        <v>26</v>
      </c>
      <c r="B84" s="148" t="s">
        <v>148</v>
      </c>
      <c r="C84" s="149" t="s">
        <v>149</v>
      </c>
      <c r="D84" s="150" t="s">
        <v>88</v>
      </c>
      <c r="E84" s="151">
        <v>150</v>
      </c>
      <c r="F84" s="151">
        <v>0</v>
      </c>
      <c r="G84" s="152">
        <f>E84*F84</f>
        <v>0</v>
      </c>
      <c r="H84" s="153">
        <v>2.9E-4</v>
      </c>
      <c r="I84" s="153">
        <f>E84*H84</f>
        <v>4.3499999999999997E-2</v>
      </c>
      <c r="J84" s="153">
        <v>0</v>
      </c>
      <c r="K84" s="153">
        <f>E84*J84</f>
        <v>0</v>
      </c>
      <c r="Q84" s="146">
        <v>2</v>
      </c>
      <c r="AA84" s="122">
        <v>12</v>
      </c>
      <c r="AB84" s="122">
        <v>0</v>
      </c>
      <c r="AC84" s="122">
        <v>26</v>
      </c>
      <c r="BB84" s="122">
        <v>1</v>
      </c>
      <c r="BC84" s="122">
        <f>IF(BB84=1,G84,0)</f>
        <v>0</v>
      </c>
      <c r="BD84" s="122">
        <f>IF(BB84=2,G84,0)</f>
        <v>0</v>
      </c>
      <c r="BE84" s="122">
        <f>IF(BB84=3,G84,0)</f>
        <v>0</v>
      </c>
      <c r="BF84" s="122">
        <f>IF(BB84=4,G84,0)</f>
        <v>0</v>
      </c>
      <c r="BG84" s="122">
        <f>IF(BB84=5,G84,0)</f>
        <v>0</v>
      </c>
    </row>
    <row r="85" spans="1:59" x14ac:dyDescent="0.2">
      <c r="A85" s="147">
        <v>27</v>
      </c>
      <c r="B85" s="148" t="s">
        <v>150</v>
      </c>
      <c r="C85" s="149" t="s">
        <v>151</v>
      </c>
      <c r="D85" s="150" t="s">
        <v>88</v>
      </c>
      <c r="E85" s="151">
        <v>504.7</v>
      </c>
      <c r="F85" s="151">
        <v>0</v>
      </c>
      <c r="G85" s="152">
        <f>E85*F85</f>
        <v>0</v>
      </c>
      <c r="H85" s="153">
        <v>0.184</v>
      </c>
      <c r="I85" s="153">
        <f>E85*H85</f>
        <v>92.864800000000002</v>
      </c>
      <c r="J85" s="153">
        <v>0</v>
      </c>
      <c r="K85" s="153">
        <f>E85*J85</f>
        <v>0</v>
      </c>
      <c r="Q85" s="146">
        <v>2</v>
      </c>
      <c r="AA85" s="122">
        <v>12</v>
      </c>
      <c r="AB85" s="122">
        <v>1</v>
      </c>
      <c r="AC85" s="122">
        <v>27</v>
      </c>
      <c r="BB85" s="122">
        <v>1</v>
      </c>
      <c r="BC85" s="122">
        <f>IF(BB85=1,G85,0)</f>
        <v>0</v>
      </c>
      <c r="BD85" s="122">
        <f>IF(BB85=2,G85,0)</f>
        <v>0</v>
      </c>
      <c r="BE85" s="122">
        <f>IF(BB85=3,G85,0)</f>
        <v>0</v>
      </c>
      <c r="BF85" s="122">
        <f>IF(BB85=4,G85,0)</f>
        <v>0</v>
      </c>
      <c r="BG85" s="122">
        <f>IF(BB85=5,G85,0)</f>
        <v>0</v>
      </c>
    </row>
    <row r="86" spans="1:59" x14ac:dyDescent="0.2">
      <c r="A86" s="154"/>
      <c r="B86" s="155"/>
      <c r="C86" s="197" t="s">
        <v>152</v>
      </c>
      <c r="D86" s="198"/>
      <c r="E86" s="156">
        <v>504.7</v>
      </c>
      <c r="F86" s="157"/>
      <c r="G86" s="158"/>
      <c r="H86" s="159"/>
      <c r="I86" s="159"/>
      <c r="J86" s="159"/>
      <c r="K86" s="159"/>
      <c r="M86" s="122" t="s">
        <v>152</v>
      </c>
      <c r="O86" s="160"/>
      <c r="Q86" s="146"/>
    </row>
    <row r="87" spans="1:59" x14ac:dyDescent="0.2">
      <c r="A87" s="154"/>
      <c r="B87" s="155"/>
      <c r="C87" s="197"/>
      <c r="D87" s="198"/>
      <c r="E87" s="156">
        <v>0</v>
      </c>
      <c r="F87" s="157"/>
      <c r="G87" s="158"/>
      <c r="H87" s="159"/>
      <c r="I87" s="159"/>
      <c r="J87" s="159"/>
      <c r="K87" s="159"/>
      <c r="O87" s="160"/>
      <c r="Q87" s="146"/>
    </row>
    <row r="88" spans="1:59" x14ac:dyDescent="0.2">
      <c r="A88" s="161"/>
      <c r="B88" s="162" t="s">
        <v>63</v>
      </c>
      <c r="C88" s="163" t="str">
        <f>CONCATENATE(B60," ",C60)</f>
        <v>5 Komunikace</v>
      </c>
      <c r="D88" s="161"/>
      <c r="E88" s="164"/>
      <c r="F88" s="164"/>
      <c r="G88" s="165">
        <f>SUM(G60:G87)</f>
        <v>0</v>
      </c>
      <c r="H88" s="166"/>
      <c r="I88" s="167">
        <f>SUM(I60:I87)</f>
        <v>653.66334000000006</v>
      </c>
      <c r="J88" s="166"/>
      <c r="K88" s="167">
        <f>SUM(K60:K87)</f>
        <v>0</v>
      </c>
      <c r="Q88" s="146">
        <v>4</v>
      </c>
      <c r="BC88" s="168">
        <f>SUM(BC60:BC87)</f>
        <v>0</v>
      </c>
      <c r="BD88" s="168">
        <f>SUM(BD60:BD87)</f>
        <v>0</v>
      </c>
      <c r="BE88" s="168">
        <f>SUM(BE60:BE87)</f>
        <v>0</v>
      </c>
      <c r="BF88" s="168">
        <f>SUM(BF60:BF87)</f>
        <v>0</v>
      </c>
      <c r="BG88" s="168">
        <f>SUM(BG60:BG87)</f>
        <v>0</v>
      </c>
    </row>
    <row r="89" spans="1:59" x14ac:dyDescent="0.2">
      <c r="A89" s="139" t="s">
        <v>59</v>
      </c>
      <c r="B89" s="140" t="s">
        <v>153</v>
      </c>
      <c r="C89" s="141" t="s">
        <v>154</v>
      </c>
      <c r="D89" s="142"/>
      <c r="E89" s="143"/>
      <c r="F89" s="143"/>
      <c r="G89" s="144"/>
      <c r="H89" s="145"/>
      <c r="I89" s="145"/>
      <c r="J89" s="145"/>
      <c r="K89" s="145"/>
      <c r="Q89" s="146">
        <v>1</v>
      </c>
    </row>
    <row r="90" spans="1:59" ht="25.5" x14ac:dyDescent="0.2">
      <c r="A90" s="147">
        <v>28</v>
      </c>
      <c r="B90" s="148" t="s">
        <v>155</v>
      </c>
      <c r="C90" s="149" t="s">
        <v>156</v>
      </c>
      <c r="D90" s="150" t="s">
        <v>157</v>
      </c>
      <c r="E90" s="151">
        <v>190</v>
      </c>
      <c r="F90" s="151">
        <v>0</v>
      </c>
      <c r="G90" s="152">
        <f>E90*F90</f>
        <v>0</v>
      </c>
      <c r="H90" s="153">
        <v>0.11171</v>
      </c>
      <c r="I90" s="153">
        <f>E90*H90</f>
        <v>21.224900000000002</v>
      </c>
      <c r="J90" s="153">
        <v>0</v>
      </c>
      <c r="K90" s="153">
        <f>E90*J90</f>
        <v>0</v>
      </c>
      <c r="Q90" s="146">
        <v>2</v>
      </c>
      <c r="AA90" s="122">
        <v>12</v>
      </c>
      <c r="AB90" s="122">
        <v>0</v>
      </c>
      <c r="AC90" s="122">
        <v>28</v>
      </c>
      <c r="BB90" s="122">
        <v>1</v>
      </c>
      <c r="BC90" s="122">
        <f>IF(BB90=1,G90,0)</f>
        <v>0</v>
      </c>
      <c r="BD90" s="122">
        <f>IF(BB90=2,G90,0)</f>
        <v>0</v>
      </c>
      <c r="BE90" s="122">
        <f>IF(BB90=3,G90,0)</f>
        <v>0</v>
      </c>
      <c r="BF90" s="122">
        <f>IF(BB90=4,G90,0)</f>
        <v>0</v>
      </c>
      <c r="BG90" s="122">
        <f>IF(BB90=5,G90,0)</f>
        <v>0</v>
      </c>
    </row>
    <row r="91" spans="1:59" x14ac:dyDescent="0.2">
      <c r="A91" s="154"/>
      <c r="B91" s="155"/>
      <c r="C91" s="197" t="s">
        <v>158</v>
      </c>
      <c r="D91" s="198"/>
      <c r="E91" s="156">
        <v>190</v>
      </c>
      <c r="F91" s="157"/>
      <c r="G91" s="158"/>
      <c r="H91" s="159"/>
      <c r="I91" s="159"/>
      <c r="J91" s="159"/>
      <c r="K91" s="159"/>
      <c r="M91" s="122" t="s">
        <v>158</v>
      </c>
      <c r="O91" s="160"/>
      <c r="Q91" s="146"/>
    </row>
    <row r="92" spans="1:59" x14ac:dyDescent="0.2">
      <c r="A92" s="154"/>
      <c r="B92" s="155"/>
      <c r="C92" s="197"/>
      <c r="D92" s="198"/>
      <c r="E92" s="156">
        <v>0</v>
      </c>
      <c r="F92" s="157"/>
      <c r="G92" s="158"/>
      <c r="H92" s="159"/>
      <c r="I92" s="159"/>
      <c r="J92" s="159"/>
      <c r="K92" s="159"/>
      <c r="O92" s="160"/>
      <c r="Q92" s="146"/>
    </row>
    <row r="93" spans="1:59" x14ac:dyDescent="0.2">
      <c r="A93" s="147">
        <v>29</v>
      </c>
      <c r="B93" s="148" t="s">
        <v>159</v>
      </c>
      <c r="C93" s="149" t="s">
        <v>160</v>
      </c>
      <c r="D93" s="150" t="s">
        <v>157</v>
      </c>
      <c r="E93" s="151">
        <v>371.32479999999998</v>
      </c>
      <c r="F93" s="151">
        <v>0</v>
      </c>
      <c r="G93" s="152">
        <f>E93*F93</f>
        <v>0</v>
      </c>
      <c r="H93" s="153">
        <v>0.13611999999999999</v>
      </c>
      <c r="I93" s="153">
        <f>E93*H93</f>
        <v>50.544731775999992</v>
      </c>
      <c r="J93" s="153">
        <v>0</v>
      </c>
      <c r="K93" s="153">
        <f>E93*J93</f>
        <v>0</v>
      </c>
      <c r="Q93" s="146">
        <v>2</v>
      </c>
      <c r="AA93" s="122">
        <v>12</v>
      </c>
      <c r="AB93" s="122">
        <v>0</v>
      </c>
      <c r="AC93" s="122">
        <v>29</v>
      </c>
      <c r="BB93" s="122">
        <v>1</v>
      </c>
      <c r="BC93" s="122">
        <f>IF(BB93=1,G93,0)</f>
        <v>0</v>
      </c>
      <c r="BD93" s="122">
        <f>IF(BB93=2,G93,0)</f>
        <v>0</v>
      </c>
      <c r="BE93" s="122">
        <f>IF(BB93=3,G93,0)</f>
        <v>0</v>
      </c>
      <c r="BF93" s="122">
        <f>IF(BB93=4,G93,0)</f>
        <v>0</v>
      </c>
      <c r="BG93" s="122">
        <f>IF(BB93=5,G93,0)</f>
        <v>0</v>
      </c>
    </row>
    <row r="94" spans="1:59" x14ac:dyDescent="0.2">
      <c r="A94" s="154"/>
      <c r="B94" s="155"/>
      <c r="C94" s="197" t="s">
        <v>161</v>
      </c>
      <c r="D94" s="198"/>
      <c r="E94" s="156">
        <v>9.3000000000000007</v>
      </c>
      <c r="F94" s="157"/>
      <c r="G94" s="158"/>
      <c r="H94" s="159"/>
      <c r="I94" s="159"/>
      <c r="J94" s="159"/>
      <c r="K94" s="159"/>
      <c r="M94" s="122" t="s">
        <v>161</v>
      </c>
      <c r="O94" s="160"/>
      <c r="Q94" s="146"/>
    </row>
    <row r="95" spans="1:59" x14ac:dyDescent="0.2">
      <c r="A95" s="154"/>
      <c r="B95" s="155"/>
      <c r="C95" s="197" t="s">
        <v>162</v>
      </c>
      <c r="D95" s="198"/>
      <c r="E95" s="156">
        <v>178.8</v>
      </c>
      <c r="F95" s="157"/>
      <c r="G95" s="158"/>
      <c r="H95" s="159"/>
      <c r="I95" s="159"/>
      <c r="J95" s="159"/>
      <c r="K95" s="159"/>
      <c r="M95" s="122" t="s">
        <v>162</v>
      </c>
      <c r="O95" s="160"/>
      <c r="Q95" s="146"/>
    </row>
    <row r="96" spans="1:59" x14ac:dyDescent="0.2">
      <c r="A96" s="154"/>
      <c r="B96" s="155"/>
      <c r="C96" s="197" t="s">
        <v>163</v>
      </c>
      <c r="D96" s="198"/>
      <c r="E96" s="156">
        <v>183.22479999999999</v>
      </c>
      <c r="F96" s="157"/>
      <c r="G96" s="158"/>
      <c r="H96" s="159"/>
      <c r="I96" s="159"/>
      <c r="J96" s="159"/>
      <c r="K96" s="159"/>
      <c r="M96" s="122" t="s">
        <v>163</v>
      </c>
      <c r="O96" s="160"/>
      <c r="Q96" s="146"/>
    </row>
    <row r="97" spans="1:59" x14ac:dyDescent="0.2">
      <c r="A97" s="154"/>
      <c r="B97" s="155"/>
      <c r="C97" s="197"/>
      <c r="D97" s="198"/>
      <c r="E97" s="156">
        <v>0</v>
      </c>
      <c r="F97" s="157"/>
      <c r="G97" s="158"/>
      <c r="H97" s="159"/>
      <c r="I97" s="159"/>
      <c r="J97" s="159"/>
      <c r="K97" s="159"/>
      <c r="O97" s="160"/>
      <c r="Q97" s="146"/>
    </row>
    <row r="98" spans="1:59" x14ac:dyDescent="0.2">
      <c r="A98" s="147">
        <v>30</v>
      </c>
      <c r="B98" s="148" t="s">
        <v>164</v>
      </c>
      <c r="C98" s="149" t="s">
        <v>165</v>
      </c>
      <c r="D98" s="150" t="s">
        <v>121</v>
      </c>
      <c r="E98" s="151">
        <v>190</v>
      </c>
      <c r="F98" s="151">
        <v>0</v>
      </c>
      <c r="G98" s="152">
        <f>E98*F98</f>
        <v>0</v>
      </c>
      <c r="H98" s="153">
        <v>0.06</v>
      </c>
      <c r="I98" s="153">
        <f>E98*H98</f>
        <v>11.4</v>
      </c>
      <c r="J98" s="153">
        <v>0</v>
      </c>
      <c r="K98" s="153">
        <f>E98*J98</f>
        <v>0</v>
      </c>
      <c r="Q98" s="146">
        <v>2</v>
      </c>
      <c r="AA98" s="122">
        <v>12</v>
      </c>
      <c r="AB98" s="122">
        <v>1</v>
      </c>
      <c r="AC98" s="122">
        <v>30</v>
      </c>
      <c r="BB98" s="122">
        <v>1</v>
      </c>
      <c r="BC98" s="122">
        <f>IF(BB98=1,G98,0)</f>
        <v>0</v>
      </c>
      <c r="BD98" s="122">
        <f>IF(BB98=2,G98,0)</f>
        <v>0</v>
      </c>
      <c r="BE98" s="122">
        <f>IF(BB98=3,G98,0)</f>
        <v>0</v>
      </c>
      <c r="BF98" s="122">
        <f>IF(BB98=4,G98,0)</f>
        <v>0</v>
      </c>
      <c r="BG98" s="122">
        <f>IF(BB98=5,G98,0)</f>
        <v>0</v>
      </c>
    </row>
    <row r="99" spans="1:59" x14ac:dyDescent="0.2">
      <c r="A99" s="154"/>
      <c r="B99" s="155"/>
      <c r="C99" s="197" t="s">
        <v>102</v>
      </c>
      <c r="D99" s="198"/>
      <c r="E99" s="156">
        <v>0</v>
      </c>
      <c r="F99" s="157"/>
      <c r="G99" s="158"/>
      <c r="H99" s="159"/>
      <c r="I99" s="159"/>
      <c r="J99" s="159"/>
      <c r="K99" s="159"/>
      <c r="M99" s="122" t="s">
        <v>102</v>
      </c>
      <c r="O99" s="160"/>
      <c r="Q99" s="146"/>
    </row>
    <row r="100" spans="1:59" x14ac:dyDescent="0.2">
      <c r="A100" s="154"/>
      <c r="B100" s="155"/>
      <c r="C100" s="204" t="s">
        <v>166</v>
      </c>
      <c r="D100" s="198"/>
      <c r="E100" s="181">
        <v>187.74</v>
      </c>
      <c r="F100" s="157"/>
      <c r="G100" s="158"/>
      <c r="H100" s="159"/>
      <c r="I100" s="159"/>
      <c r="J100" s="159"/>
      <c r="K100" s="159"/>
      <c r="M100" s="122" t="s">
        <v>166</v>
      </c>
      <c r="O100" s="160"/>
      <c r="Q100" s="146"/>
    </row>
    <row r="101" spans="1:59" x14ac:dyDescent="0.2">
      <c r="A101" s="154"/>
      <c r="B101" s="155"/>
      <c r="C101" s="197" t="s">
        <v>104</v>
      </c>
      <c r="D101" s="198"/>
      <c r="E101" s="156">
        <v>187.74</v>
      </c>
      <c r="F101" s="157"/>
      <c r="G101" s="158"/>
      <c r="H101" s="159"/>
      <c r="I101" s="159"/>
      <c r="J101" s="159"/>
      <c r="K101" s="159"/>
      <c r="M101" s="122" t="s">
        <v>104</v>
      </c>
      <c r="O101" s="160"/>
      <c r="Q101" s="146"/>
    </row>
    <row r="102" spans="1:59" x14ac:dyDescent="0.2">
      <c r="A102" s="154"/>
      <c r="B102" s="155"/>
      <c r="C102" s="197">
        <v>190</v>
      </c>
      <c r="D102" s="198"/>
      <c r="E102" s="156">
        <v>190</v>
      </c>
      <c r="F102" s="157"/>
      <c r="G102" s="158"/>
      <c r="H102" s="159"/>
      <c r="I102" s="159"/>
      <c r="J102" s="159"/>
      <c r="K102" s="159"/>
      <c r="M102" s="122">
        <v>190</v>
      </c>
      <c r="O102" s="160"/>
      <c r="Q102" s="146"/>
    </row>
    <row r="103" spans="1:59" x14ac:dyDescent="0.2">
      <c r="A103" s="154"/>
      <c r="B103" s="155"/>
      <c r="C103" s="197"/>
      <c r="D103" s="198"/>
      <c r="E103" s="156">
        <v>0</v>
      </c>
      <c r="F103" s="157"/>
      <c r="G103" s="158"/>
      <c r="H103" s="159"/>
      <c r="I103" s="159"/>
      <c r="J103" s="159"/>
      <c r="K103" s="159"/>
      <c r="O103" s="160"/>
      <c r="Q103" s="146"/>
    </row>
    <row r="104" spans="1:59" x14ac:dyDescent="0.2">
      <c r="A104" s="147">
        <v>31</v>
      </c>
      <c r="B104" s="148" t="s">
        <v>167</v>
      </c>
      <c r="C104" s="149" t="s">
        <v>168</v>
      </c>
      <c r="D104" s="150" t="s">
        <v>121</v>
      </c>
      <c r="E104" s="151">
        <v>195</v>
      </c>
      <c r="F104" s="151">
        <v>0</v>
      </c>
      <c r="G104" s="152">
        <f>E104*F104</f>
        <v>0</v>
      </c>
      <c r="H104" s="153">
        <v>0.08</v>
      </c>
      <c r="I104" s="153">
        <f>E104*H104</f>
        <v>15.6</v>
      </c>
      <c r="J104" s="153">
        <v>0</v>
      </c>
      <c r="K104" s="153">
        <f>E104*J104</f>
        <v>0</v>
      </c>
      <c r="Q104" s="146">
        <v>2</v>
      </c>
      <c r="AA104" s="122">
        <v>12</v>
      </c>
      <c r="AB104" s="122">
        <v>1</v>
      </c>
      <c r="AC104" s="122">
        <v>31</v>
      </c>
      <c r="BB104" s="122">
        <v>1</v>
      </c>
      <c r="BC104" s="122">
        <f>IF(BB104=1,G104,0)</f>
        <v>0</v>
      </c>
      <c r="BD104" s="122">
        <f>IF(BB104=2,G104,0)</f>
        <v>0</v>
      </c>
      <c r="BE104" s="122">
        <f>IF(BB104=3,G104,0)</f>
        <v>0</v>
      </c>
      <c r="BF104" s="122">
        <f>IF(BB104=4,G104,0)</f>
        <v>0</v>
      </c>
      <c r="BG104" s="122">
        <f>IF(BB104=5,G104,0)</f>
        <v>0</v>
      </c>
    </row>
    <row r="105" spans="1:59" x14ac:dyDescent="0.2">
      <c r="A105" s="154"/>
      <c r="B105" s="155"/>
      <c r="C105" s="197" t="s">
        <v>102</v>
      </c>
      <c r="D105" s="198"/>
      <c r="E105" s="156">
        <v>0</v>
      </c>
      <c r="F105" s="157"/>
      <c r="G105" s="158"/>
      <c r="H105" s="159"/>
      <c r="I105" s="159"/>
      <c r="J105" s="159"/>
      <c r="K105" s="159"/>
      <c r="M105" s="122" t="s">
        <v>102</v>
      </c>
      <c r="O105" s="160"/>
      <c r="Q105" s="146"/>
    </row>
    <row r="106" spans="1:59" x14ac:dyDescent="0.2">
      <c r="A106" s="154"/>
      <c r="B106" s="155"/>
      <c r="C106" s="204" t="s">
        <v>169</v>
      </c>
      <c r="D106" s="198"/>
      <c r="E106" s="181">
        <v>192.386</v>
      </c>
      <c r="F106" s="157"/>
      <c r="G106" s="158"/>
      <c r="H106" s="159"/>
      <c r="I106" s="159"/>
      <c r="J106" s="159"/>
      <c r="K106" s="159"/>
      <c r="M106" s="122" t="s">
        <v>169</v>
      </c>
      <c r="O106" s="160"/>
      <c r="Q106" s="146"/>
    </row>
    <row r="107" spans="1:59" x14ac:dyDescent="0.2">
      <c r="A107" s="154"/>
      <c r="B107" s="155"/>
      <c r="C107" s="197" t="s">
        <v>104</v>
      </c>
      <c r="D107" s="198"/>
      <c r="E107" s="156">
        <v>192.386</v>
      </c>
      <c r="F107" s="157"/>
      <c r="G107" s="158"/>
      <c r="H107" s="159"/>
      <c r="I107" s="159"/>
      <c r="J107" s="159"/>
      <c r="K107" s="159"/>
      <c r="M107" s="122" t="s">
        <v>104</v>
      </c>
      <c r="O107" s="160"/>
      <c r="Q107" s="146"/>
    </row>
    <row r="108" spans="1:59" x14ac:dyDescent="0.2">
      <c r="A108" s="154"/>
      <c r="B108" s="155"/>
      <c r="C108" s="197">
        <v>195</v>
      </c>
      <c r="D108" s="198"/>
      <c r="E108" s="156">
        <v>195</v>
      </c>
      <c r="F108" s="157"/>
      <c r="G108" s="158"/>
      <c r="H108" s="159"/>
      <c r="I108" s="159"/>
      <c r="J108" s="159"/>
      <c r="K108" s="159"/>
      <c r="M108" s="122">
        <v>195</v>
      </c>
      <c r="O108" s="160"/>
      <c r="Q108" s="146"/>
    </row>
    <row r="109" spans="1:59" x14ac:dyDescent="0.2">
      <c r="A109" s="154"/>
      <c r="B109" s="155"/>
      <c r="C109" s="197"/>
      <c r="D109" s="198"/>
      <c r="E109" s="156">
        <v>0</v>
      </c>
      <c r="F109" s="157"/>
      <c r="G109" s="158"/>
      <c r="H109" s="159"/>
      <c r="I109" s="159"/>
      <c r="J109" s="159"/>
      <c r="K109" s="159"/>
      <c r="O109" s="160"/>
      <c r="Q109" s="146"/>
    </row>
    <row r="110" spans="1:59" x14ac:dyDescent="0.2">
      <c r="A110" s="147">
        <v>32</v>
      </c>
      <c r="B110" s="148" t="s">
        <v>170</v>
      </c>
      <c r="C110" s="149" t="s">
        <v>171</v>
      </c>
      <c r="D110" s="150" t="s">
        <v>121</v>
      </c>
      <c r="E110" s="151">
        <v>10</v>
      </c>
      <c r="F110" s="151">
        <v>0</v>
      </c>
      <c r="G110" s="152">
        <f>E110*F110</f>
        <v>0</v>
      </c>
      <c r="H110" s="153">
        <v>4.8000000000000001E-2</v>
      </c>
      <c r="I110" s="153">
        <f>E110*H110</f>
        <v>0.48</v>
      </c>
      <c r="J110" s="153">
        <v>0</v>
      </c>
      <c r="K110" s="153">
        <f>E110*J110</f>
        <v>0</v>
      </c>
      <c r="Q110" s="146">
        <v>2</v>
      </c>
      <c r="AA110" s="122">
        <v>12</v>
      </c>
      <c r="AB110" s="122">
        <v>1</v>
      </c>
      <c r="AC110" s="122">
        <v>32</v>
      </c>
      <c r="BB110" s="122">
        <v>1</v>
      </c>
      <c r="BC110" s="122">
        <f>IF(BB110=1,G110,0)</f>
        <v>0</v>
      </c>
      <c r="BD110" s="122">
        <f>IF(BB110=2,G110,0)</f>
        <v>0</v>
      </c>
      <c r="BE110" s="122">
        <f>IF(BB110=3,G110,0)</f>
        <v>0</v>
      </c>
      <c r="BF110" s="122">
        <f>IF(BB110=4,G110,0)</f>
        <v>0</v>
      </c>
      <c r="BG110" s="122">
        <f>IF(BB110=5,G110,0)</f>
        <v>0</v>
      </c>
    </row>
    <row r="111" spans="1:59" x14ac:dyDescent="0.2">
      <c r="A111" s="154"/>
      <c r="B111" s="155"/>
      <c r="C111" s="197" t="s">
        <v>172</v>
      </c>
      <c r="D111" s="198"/>
      <c r="E111" s="156">
        <v>10</v>
      </c>
      <c r="F111" s="157"/>
      <c r="G111" s="158"/>
      <c r="H111" s="159"/>
      <c r="I111" s="159"/>
      <c r="J111" s="159"/>
      <c r="K111" s="159"/>
      <c r="M111" s="122" t="s">
        <v>172</v>
      </c>
      <c r="O111" s="160"/>
      <c r="Q111" s="146"/>
    </row>
    <row r="112" spans="1:59" x14ac:dyDescent="0.2">
      <c r="A112" s="154"/>
      <c r="B112" s="155"/>
      <c r="C112" s="197"/>
      <c r="D112" s="198"/>
      <c r="E112" s="156">
        <v>0</v>
      </c>
      <c r="F112" s="157"/>
      <c r="G112" s="158"/>
      <c r="H112" s="159"/>
      <c r="I112" s="159"/>
      <c r="J112" s="159"/>
      <c r="K112" s="159"/>
      <c r="O112" s="160"/>
      <c r="Q112" s="146"/>
    </row>
    <row r="113" spans="1:59" ht="25.5" x14ac:dyDescent="0.2">
      <c r="A113" s="205">
        <v>33</v>
      </c>
      <c r="B113" s="206" t="s">
        <v>173</v>
      </c>
      <c r="C113" s="207" t="s">
        <v>222</v>
      </c>
      <c r="D113" s="208" t="s">
        <v>174</v>
      </c>
      <c r="E113" s="209">
        <v>1</v>
      </c>
      <c r="F113" s="151">
        <v>0</v>
      </c>
      <c r="G113" s="152">
        <f>E113*F113</f>
        <v>0</v>
      </c>
      <c r="H113" s="153">
        <v>0</v>
      </c>
      <c r="I113" s="153">
        <f>E113*H113</f>
        <v>0</v>
      </c>
      <c r="J113" s="153">
        <v>0</v>
      </c>
      <c r="K113" s="153">
        <f>E113*J113</f>
        <v>0</v>
      </c>
      <c r="Q113" s="146">
        <v>2</v>
      </c>
      <c r="AA113" s="122">
        <v>12</v>
      </c>
      <c r="AB113" s="122">
        <v>1</v>
      </c>
      <c r="AC113" s="122">
        <v>33</v>
      </c>
      <c r="BB113" s="122">
        <v>1</v>
      </c>
      <c r="BC113" s="122">
        <f>IF(BB113=1,G113,0)</f>
        <v>0</v>
      </c>
      <c r="BD113" s="122">
        <f>IF(BB113=2,G113,0)</f>
        <v>0</v>
      </c>
      <c r="BE113" s="122">
        <f>IF(BB113=3,G113,0)</f>
        <v>0</v>
      </c>
      <c r="BF113" s="122">
        <f>IF(BB113=4,G113,0)</f>
        <v>0</v>
      </c>
      <c r="BG113" s="122">
        <f>IF(BB113=5,G113,0)</f>
        <v>0</v>
      </c>
    </row>
    <row r="114" spans="1:59" x14ac:dyDescent="0.2">
      <c r="A114" s="161"/>
      <c r="B114" s="162" t="s">
        <v>63</v>
      </c>
      <c r="C114" s="163" t="str">
        <f>CONCATENATE(B89," ",C89)</f>
        <v>91 Doplňující práce na komunikaci</v>
      </c>
      <c r="D114" s="161"/>
      <c r="E114" s="164"/>
      <c r="F114" s="164"/>
      <c r="G114" s="165">
        <f>SUM(G89:G113)</f>
        <v>0</v>
      </c>
      <c r="H114" s="166"/>
      <c r="I114" s="167">
        <f>SUM(I89:I113)</f>
        <v>99.249631776000001</v>
      </c>
      <c r="J114" s="166"/>
      <c r="K114" s="167">
        <f>SUM(K89:K113)</f>
        <v>0</v>
      </c>
      <c r="Q114" s="146">
        <v>4</v>
      </c>
      <c r="BC114" s="168">
        <f>SUM(BC89:BC113)</f>
        <v>0</v>
      </c>
      <c r="BD114" s="168">
        <f>SUM(BD89:BD113)</f>
        <v>0</v>
      </c>
      <c r="BE114" s="168">
        <f>SUM(BE89:BE113)</f>
        <v>0</v>
      </c>
      <c r="BF114" s="168">
        <f>SUM(BF89:BF113)</f>
        <v>0</v>
      </c>
      <c r="BG114" s="168">
        <f>SUM(BG89:BG113)</f>
        <v>0</v>
      </c>
    </row>
    <row r="115" spans="1:59" x14ac:dyDescent="0.2">
      <c r="A115" s="139" t="s">
        <v>59</v>
      </c>
      <c r="B115" s="140" t="s">
        <v>175</v>
      </c>
      <c r="C115" s="141" t="s">
        <v>176</v>
      </c>
      <c r="D115" s="142"/>
      <c r="E115" s="143"/>
      <c r="F115" s="143"/>
      <c r="G115" s="144"/>
      <c r="H115" s="145"/>
      <c r="I115" s="145"/>
      <c r="J115" s="145"/>
      <c r="K115" s="145"/>
      <c r="Q115" s="146">
        <v>1</v>
      </c>
    </row>
    <row r="116" spans="1:59" x14ac:dyDescent="0.2">
      <c r="A116" s="147">
        <v>34</v>
      </c>
      <c r="B116" s="148" t="s">
        <v>177</v>
      </c>
      <c r="C116" s="149" t="s">
        <v>178</v>
      </c>
      <c r="D116" s="150" t="s">
        <v>179</v>
      </c>
      <c r="E116" s="151">
        <v>777.20569999999998</v>
      </c>
      <c r="F116" s="151">
        <v>0</v>
      </c>
      <c r="G116" s="152">
        <f>E116*F116</f>
        <v>0</v>
      </c>
      <c r="H116" s="153">
        <v>0</v>
      </c>
      <c r="I116" s="153">
        <f>E116*H116</f>
        <v>0</v>
      </c>
      <c r="J116" s="153">
        <v>0</v>
      </c>
      <c r="K116" s="153">
        <f>E116*J116</f>
        <v>0</v>
      </c>
      <c r="Q116" s="146">
        <v>2</v>
      </c>
      <c r="AA116" s="122">
        <v>12</v>
      </c>
      <c r="AB116" s="122">
        <v>0</v>
      </c>
      <c r="AC116" s="122">
        <v>34</v>
      </c>
      <c r="BB116" s="122">
        <v>1</v>
      </c>
      <c r="BC116" s="122">
        <f>IF(BB116=1,G116,0)</f>
        <v>0</v>
      </c>
      <c r="BD116" s="122">
        <f>IF(BB116=2,G116,0)</f>
        <v>0</v>
      </c>
      <c r="BE116" s="122">
        <f>IF(BB116=3,G116,0)</f>
        <v>0</v>
      </c>
      <c r="BF116" s="122">
        <f>IF(BB116=4,G116,0)</f>
        <v>0</v>
      </c>
      <c r="BG116" s="122">
        <f>IF(BB116=5,G116,0)</f>
        <v>0</v>
      </c>
    </row>
    <row r="117" spans="1:59" x14ac:dyDescent="0.2">
      <c r="A117" s="161"/>
      <c r="B117" s="162" t="s">
        <v>63</v>
      </c>
      <c r="C117" s="163" t="str">
        <f>CONCATENATE(B115," ",C115)</f>
        <v>99 Staveništní přesun hmot</v>
      </c>
      <c r="D117" s="161"/>
      <c r="E117" s="164"/>
      <c r="F117" s="164"/>
      <c r="G117" s="165">
        <f>SUM(G115:G116)</f>
        <v>0</v>
      </c>
      <c r="H117" s="166"/>
      <c r="I117" s="167">
        <f>SUM(I115:I116)</f>
        <v>0</v>
      </c>
      <c r="J117" s="166"/>
      <c r="K117" s="167">
        <f>SUM(K115:K116)</f>
        <v>0</v>
      </c>
      <c r="Q117" s="146">
        <v>4</v>
      </c>
      <c r="BC117" s="168">
        <f>SUM(BC115:BC116)</f>
        <v>0</v>
      </c>
      <c r="BD117" s="168">
        <f>SUM(BD115:BD116)</f>
        <v>0</v>
      </c>
      <c r="BE117" s="168">
        <f>SUM(BE115:BE116)</f>
        <v>0</v>
      </c>
      <c r="BF117" s="168">
        <f>SUM(BF115:BF116)</f>
        <v>0</v>
      </c>
      <c r="BG117" s="168">
        <f>SUM(BG115:BG116)</f>
        <v>0</v>
      </c>
    </row>
    <row r="118" spans="1:59" x14ac:dyDescent="0.2">
      <c r="A118" s="139" t="s">
        <v>59</v>
      </c>
      <c r="B118" s="140" t="s">
        <v>180</v>
      </c>
      <c r="C118" s="141" t="s">
        <v>181</v>
      </c>
      <c r="D118" s="142"/>
      <c r="E118" s="143"/>
      <c r="F118" s="143"/>
      <c r="G118" s="144"/>
      <c r="H118" s="145"/>
      <c r="I118" s="145"/>
      <c r="J118" s="145"/>
      <c r="K118" s="145"/>
      <c r="Q118" s="146">
        <v>1</v>
      </c>
    </row>
    <row r="119" spans="1:59" x14ac:dyDescent="0.2">
      <c r="A119" s="147">
        <v>35</v>
      </c>
      <c r="B119" s="148" t="s">
        <v>182</v>
      </c>
      <c r="C119" s="149" t="s">
        <v>183</v>
      </c>
      <c r="D119" s="150" t="s">
        <v>121</v>
      </c>
      <c r="E119" s="151">
        <v>91</v>
      </c>
      <c r="F119" s="151">
        <v>0</v>
      </c>
      <c r="G119" s="152">
        <f>E119*F119</f>
        <v>0</v>
      </c>
      <c r="H119" s="153">
        <v>0.123</v>
      </c>
      <c r="I119" s="153">
        <f>E119*H119</f>
        <v>11.193</v>
      </c>
      <c r="J119" s="153">
        <v>0</v>
      </c>
      <c r="K119" s="153">
        <f>E119*J119</f>
        <v>0</v>
      </c>
      <c r="Q119" s="146">
        <v>2</v>
      </c>
      <c r="AA119" s="122">
        <v>12</v>
      </c>
      <c r="AB119" s="122">
        <v>0</v>
      </c>
      <c r="AC119" s="122">
        <v>35</v>
      </c>
      <c r="BB119" s="122">
        <v>2</v>
      </c>
      <c r="BC119" s="122">
        <f>IF(BB119=1,G119,0)</f>
        <v>0</v>
      </c>
      <c r="BD119" s="122">
        <f>IF(BB119=2,G119,0)</f>
        <v>0</v>
      </c>
      <c r="BE119" s="122">
        <f>IF(BB119=3,G119,0)</f>
        <v>0</v>
      </c>
      <c r="BF119" s="122">
        <f>IF(BB119=4,G119,0)</f>
        <v>0</v>
      </c>
      <c r="BG119" s="122">
        <f>IF(BB119=5,G119,0)</f>
        <v>0</v>
      </c>
    </row>
    <row r="120" spans="1:59" x14ac:dyDescent="0.2">
      <c r="A120" s="147">
        <v>36</v>
      </c>
      <c r="B120" s="148" t="s">
        <v>184</v>
      </c>
      <c r="C120" s="149" t="s">
        <v>185</v>
      </c>
      <c r="D120" s="150" t="s">
        <v>157</v>
      </c>
      <c r="E120" s="151">
        <v>200</v>
      </c>
      <c r="F120" s="151">
        <v>0</v>
      </c>
      <c r="G120" s="152">
        <f>E120*F120</f>
        <v>0</v>
      </c>
      <c r="H120" s="153">
        <v>0</v>
      </c>
      <c r="I120" s="153">
        <f>E120*H120</f>
        <v>0</v>
      </c>
      <c r="J120" s="153">
        <v>0</v>
      </c>
      <c r="K120" s="153">
        <f>E120*J120</f>
        <v>0</v>
      </c>
      <c r="Q120" s="146">
        <v>2</v>
      </c>
      <c r="AA120" s="122">
        <v>12</v>
      </c>
      <c r="AB120" s="122">
        <v>0</v>
      </c>
      <c r="AC120" s="122">
        <v>36</v>
      </c>
      <c r="BB120" s="122">
        <v>2</v>
      </c>
      <c r="BC120" s="122">
        <f>IF(BB120=1,G120,0)</f>
        <v>0</v>
      </c>
      <c r="BD120" s="122">
        <f>IF(BB120=2,G120,0)</f>
        <v>0</v>
      </c>
      <c r="BE120" s="122">
        <f>IF(BB120=3,G120,0)</f>
        <v>0</v>
      </c>
      <c r="BF120" s="122">
        <f>IF(BB120=4,G120,0)</f>
        <v>0</v>
      </c>
      <c r="BG120" s="122">
        <f>IF(BB120=5,G120,0)</f>
        <v>0</v>
      </c>
    </row>
    <row r="121" spans="1:59" x14ac:dyDescent="0.2">
      <c r="A121" s="154"/>
      <c r="B121" s="155"/>
      <c r="C121" s="197">
        <v>200</v>
      </c>
      <c r="D121" s="198"/>
      <c r="E121" s="156">
        <v>200</v>
      </c>
      <c r="F121" s="157"/>
      <c r="G121" s="158"/>
      <c r="H121" s="159"/>
      <c r="I121" s="159"/>
      <c r="J121" s="159"/>
      <c r="K121" s="159"/>
      <c r="M121" s="122">
        <v>200</v>
      </c>
      <c r="O121" s="160"/>
      <c r="Q121" s="146"/>
    </row>
    <row r="122" spans="1:59" x14ac:dyDescent="0.2">
      <c r="A122" s="154"/>
      <c r="B122" s="155"/>
      <c r="C122" s="197"/>
      <c r="D122" s="198"/>
      <c r="E122" s="156">
        <v>0</v>
      </c>
      <c r="F122" s="157"/>
      <c r="G122" s="158"/>
      <c r="H122" s="159"/>
      <c r="I122" s="159"/>
      <c r="J122" s="159"/>
      <c r="K122" s="159"/>
      <c r="O122" s="160"/>
      <c r="Q122" s="146"/>
    </row>
    <row r="123" spans="1:59" x14ac:dyDescent="0.2">
      <c r="A123" s="147">
        <v>37</v>
      </c>
      <c r="B123" s="148" t="s">
        <v>186</v>
      </c>
      <c r="C123" s="149" t="s">
        <v>187</v>
      </c>
      <c r="D123" s="150" t="s">
        <v>157</v>
      </c>
      <c r="E123" s="151">
        <v>210</v>
      </c>
      <c r="F123" s="151">
        <v>0</v>
      </c>
      <c r="G123" s="152">
        <f t="shared" ref="G123:G129" si="8">E123*F123</f>
        <v>0</v>
      </c>
      <c r="H123" s="153">
        <v>2.1700000000000001E-3</v>
      </c>
      <c r="I123" s="153">
        <f t="shared" ref="I123:I129" si="9">E123*H123</f>
        <v>0.45569999999999999</v>
      </c>
      <c r="J123" s="153">
        <v>0</v>
      </c>
      <c r="K123" s="153">
        <f t="shared" ref="K123:K129" si="10">E123*J123</f>
        <v>0</v>
      </c>
      <c r="Q123" s="146">
        <v>2</v>
      </c>
      <c r="AA123" s="122">
        <v>12</v>
      </c>
      <c r="AB123" s="122">
        <v>1</v>
      </c>
      <c r="AC123" s="122">
        <v>37</v>
      </c>
      <c r="BB123" s="122">
        <v>2</v>
      </c>
      <c r="BC123" s="122">
        <f t="shared" ref="BC123:BC129" si="11">IF(BB123=1,G123,0)</f>
        <v>0</v>
      </c>
      <c r="BD123" s="122">
        <f t="shared" ref="BD123:BD129" si="12">IF(BB123=2,G123,0)</f>
        <v>0</v>
      </c>
      <c r="BE123" s="122">
        <f t="shared" ref="BE123:BE129" si="13">IF(BB123=3,G123,0)</f>
        <v>0</v>
      </c>
      <c r="BF123" s="122">
        <f t="shared" ref="BF123:BF129" si="14">IF(BB123=4,G123,0)</f>
        <v>0</v>
      </c>
      <c r="BG123" s="122">
        <f t="shared" ref="BG123:BG129" si="15">IF(BB123=5,G123,0)</f>
        <v>0</v>
      </c>
    </row>
    <row r="124" spans="1:59" x14ac:dyDescent="0.2">
      <c r="A124" s="147">
        <v>38</v>
      </c>
      <c r="B124" s="148" t="s">
        <v>188</v>
      </c>
      <c r="C124" s="149" t="s">
        <v>189</v>
      </c>
      <c r="D124" s="150" t="s">
        <v>157</v>
      </c>
      <c r="E124" s="151">
        <v>600</v>
      </c>
      <c r="F124" s="151">
        <v>0</v>
      </c>
      <c r="G124" s="152">
        <f t="shared" si="8"/>
        <v>0</v>
      </c>
      <c r="H124" s="153">
        <v>0</v>
      </c>
      <c r="I124" s="153">
        <f t="shared" si="9"/>
        <v>0</v>
      </c>
      <c r="J124" s="153">
        <v>0</v>
      </c>
      <c r="K124" s="153">
        <f t="shared" si="10"/>
        <v>0</v>
      </c>
      <c r="Q124" s="146">
        <v>2</v>
      </c>
      <c r="AA124" s="122">
        <v>12</v>
      </c>
      <c r="AB124" s="122">
        <v>1</v>
      </c>
      <c r="AC124" s="122">
        <v>38</v>
      </c>
      <c r="BB124" s="122">
        <v>2</v>
      </c>
      <c r="BC124" s="122">
        <f t="shared" si="11"/>
        <v>0</v>
      </c>
      <c r="BD124" s="122">
        <f t="shared" si="12"/>
        <v>0</v>
      </c>
      <c r="BE124" s="122">
        <f t="shared" si="13"/>
        <v>0</v>
      </c>
      <c r="BF124" s="122">
        <f t="shared" si="14"/>
        <v>0</v>
      </c>
      <c r="BG124" s="122">
        <f t="shared" si="15"/>
        <v>0</v>
      </c>
    </row>
    <row r="125" spans="1:59" x14ac:dyDescent="0.2">
      <c r="A125" s="147">
        <v>39</v>
      </c>
      <c r="B125" s="148" t="s">
        <v>190</v>
      </c>
      <c r="C125" s="149" t="s">
        <v>191</v>
      </c>
      <c r="D125" s="150" t="s">
        <v>121</v>
      </c>
      <c r="E125" s="151">
        <v>71</v>
      </c>
      <c r="F125" s="151">
        <v>0</v>
      </c>
      <c r="G125" s="152">
        <f t="shared" si="8"/>
        <v>0</v>
      </c>
      <c r="H125" s="153">
        <v>4.1000000000000003E-3</v>
      </c>
      <c r="I125" s="153">
        <f t="shared" si="9"/>
        <v>0.29110000000000003</v>
      </c>
      <c r="J125" s="153">
        <v>0</v>
      </c>
      <c r="K125" s="153">
        <f t="shared" si="10"/>
        <v>0</v>
      </c>
      <c r="Q125" s="146">
        <v>2</v>
      </c>
      <c r="AA125" s="122">
        <v>12</v>
      </c>
      <c r="AB125" s="122">
        <v>1</v>
      </c>
      <c r="AC125" s="122">
        <v>39</v>
      </c>
      <c r="BB125" s="122">
        <v>2</v>
      </c>
      <c r="BC125" s="122">
        <f t="shared" si="11"/>
        <v>0</v>
      </c>
      <c r="BD125" s="122">
        <f t="shared" si="12"/>
        <v>0</v>
      </c>
      <c r="BE125" s="122">
        <f t="shared" si="13"/>
        <v>0</v>
      </c>
      <c r="BF125" s="122">
        <f t="shared" si="14"/>
        <v>0</v>
      </c>
      <c r="BG125" s="122">
        <f t="shared" si="15"/>
        <v>0</v>
      </c>
    </row>
    <row r="126" spans="1:59" x14ac:dyDescent="0.2">
      <c r="A126" s="147">
        <v>40</v>
      </c>
      <c r="B126" s="148" t="s">
        <v>192</v>
      </c>
      <c r="C126" s="149" t="s">
        <v>193</v>
      </c>
      <c r="D126" s="150" t="s">
        <v>121</v>
      </c>
      <c r="E126" s="151">
        <v>20</v>
      </c>
      <c r="F126" s="151">
        <v>0</v>
      </c>
      <c r="G126" s="152">
        <f t="shared" si="8"/>
        <v>0</v>
      </c>
      <c r="H126" s="153">
        <v>5.8999999999999999E-3</v>
      </c>
      <c r="I126" s="153">
        <f t="shared" si="9"/>
        <v>0.11799999999999999</v>
      </c>
      <c r="J126" s="153">
        <v>0</v>
      </c>
      <c r="K126" s="153">
        <f t="shared" si="10"/>
        <v>0</v>
      </c>
      <c r="Q126" s="146">
        <v>2</v>
      </c>
      <c r="AA126" s="122">
        <v>12</v>
      </c>
      <c r="AB126" s="122">
        <v>1</v>
      </c>
      <c r="AC126" s="122">
        <v>40</v>
      </c>
      <c r="BB126" s="122">
        <v>2</v>
      </c>
      <c r="BC126" s="122">
        <f t="shared" si="11"/>
        <v>0</v>
      </c>
      <c r="BD126" s="122">
        <f t="shared" si="12"/>
        <v>0</v>
      </c>
      <c r="BE126" s="122">
        <f t="shared" si="13"/>
        <v>0</v>
      </c>
      <c r="BF126" s="122">
        <f t="shared" si="14"/>
        <v>0</v>
      </c>
      <c r="BG126" s="122">
        <f t="shared" si="15"/>
        <v>0</v>
      </c>
    </row>
    <row r="127" spans="1:59" x14ac:dyDescent="0.2">
      <c r="A127" s="147">
        <v>41</v>
      </c>
      <c r="B127" s="148" t="s">
        <v>194</v>
      </c>
      <c r="C127" s="149" t="s">
        <v>195</v>
      </c>
      <c r="D127" s="150" t="s">
        <v>121</v>
      </c>
      <c r="E127" s="151">
        <v>2</v>
      </c>
      <c r="F127" s="151">
        <v>0</v>
      </c>
      <c r="G127" s="152">
        <f t="shared" si="8"/>
        <v>0</v>
      </c>
      <c r="H127" s="153">
        <v>3.5999999999999997E-2</v>
      </c>
      <c r="I127" s="153">
        <f t="shared" si="9"/>
        <v>7.1999999999999995E-2</v>
      </c>
      <c r="J127" s="153">
        <v>0</v>
      </c>
      <c r="K127" s="153">
        <f t="shared" si="10"/>
        <v>0</v>
      </c>
      <c r="Q127" s="146">
        <v>2</v>
      </c>
      <c r="AA127" s="122">
        <v>12</v>
      </c>
      <c r="AB127" s="122">
        <v>1</v>
      </c>
      <c r="AC127" s="122">
        <v>41</v>
      </c>
      <c r="BB127" s="122">
        <v>2</v>
      </c>
      <c r="BC127" s="122">
        <f t="shared" si="11"/>
        <v>0</v>
      </c>
      <c r="BD127" s="122">
        <f t="shared" si="12"/>
        <v>0</v>
      </c>
      <c r="BE127" s="122">
        <f t="shared" si="13"/>
        <v>0</v>
      </c>
      <c r="BF127" s="122">
        <f t="shared" si="14"/>
        <v>0</v>
      </c>
      <c r="BG127" s="122">
        <f t="shared" si="15"/>
        <v>0</v>
      </c>
    </row>
    <row r="128" spans="1:59" x14ac:dyDescent="0.2">
      <c r="A128" s="147">
        <v>42</v>
      </c>
      <c r="B128" s="148" t="s">
        <v>196</v>
      </c>
      <c r="C128" s="149" t="s">
        <v>197</v>
      </c>
      <c r="D128" s="150" t="s">
        <v>121</v>
      </c>
      <c r="E128" s="151">
        <v>3</v>
      </c>
      <c r="F128" s="151">
        <v>0</v>
      </c>
      <c r="G128" s="152">
        <f t="shared" si="8"/>
        <v>0</v>
      </c>
      <c r="H128" s="153">
        <v>7.3999999999999996E-2</v>
      </c>
      <c r="I128" s="153">
        <f t="shared" si="9"/>
        <v>0.22199999999999998</v>
      </c>
      <c r="J128" s="153">
        <v>0</v>
      </c>
      <c r="K128" s="153">
        <f t="shared" si="10"/>
        <v>0</v>
      </c>
      <c r="Q128" s="146">
        <v>2</v>
      </c>
      <c r="AA128" s="122">
        <v>12</v>
      </c>
      <c r="AB128" s="122">
        <v>1</v>
      </c>
      <c r="AC128" s="122">
        <v>42</v>
      </c>
      <c r="BB128" s="122">
        <v>2</v>
      </c>
      <c r="BC128" s="122">
        <f t="shared" si="11"/>
        <v>0</v>
      </c>
      <c r="BD128" s="122">
        <f t="shared" si="12"/>
        <v>0</v>
      </c>
      <c r="BE128" s="122">
        <f t="shared" si="13"/>
        <v>0</v>
      </c>
      <c r="BF128" s="122">
        <f t="shared" si="14"/>
        <v>0</v>
      </c>
      <c r="BG128" s="122">
        <f t="shared" si="15"/>
        <v>0</v>
      </c>
    </row>
    <row r="129" spans="1:59" x14ac:dyDescent="0.2">
      <c r="A129" s="147">
        <v>43</v>
      </c>
      <c r="B129" s="148" t="s">
        <v>198</v>
      </c>
      <c r="C129" s="149" t="s">
        <v>199</v>
      </c>
      <c r="D129" s="150" t="s">
        <v>47</v>
      </c>
      <c r="E129" s="151">
        <v>1228.019</v>
      </c>
      <c r="F129" s="151">
        <v>0</v>
      </c>
      <c r="G129" s="152">
        <f t="shared" si="8"/>
        <v>0</v>
      </c>
      <c r="H129" s="153">
        <v>0</v>
      </c>
      <c r="I129" s="153">
        <f t="shared" si="9"/>
        <v>0</v>
      </c>
      <c r="J129" s="153">
        <v>0</v>
      </c>
      <c r="K129" s="153">
        <f t="shared" si="10"/>
        <v>0</v>
      </c>
      <c r="Q129" s="146">
        <v>2</v>
      </c>
      <c r="AA129" s="122">
        <v>12</v>
      </c>
      <c r="AB129" s="122">
        <v>0</v>
      </c>
      <c r="AC129" s="122">
        <v>43</v>
      </c>
      <c r="BB129" s="122">
        <v>2</v>
      </c>
      <c r="BC129" s="122">
        <f t="shared" si="11"/>
        <v>0</v>
      </c>
      <c r="BD129" s="122">
        <f t="shared" si="12"/>
        <v>0</v>
      </c>
      <c r="BE129" s="122">
        <f t="shared" si="13"/>
        <v>0</v>
      </c>
      <c r="BF129" s="122">
        <f t="shared" si="14"/>
        <v>0</v>
      </c>
      <c r="BG129" s="122">
        <f t="shared" si="15"/>
        <v>0</v>
      </c>
    </row>
    <row r="130" spans="1:59" x14ac:dyDescent="0.2">
      <c r="A130" s="161"/>
      <c r="B130" s="162" t="s">
        <v>63</v>
      </c>
      <c r="C130" s="163" t="str">
        <f>CONCATENATE(B118," ",C118)</f>
        <v>76702 Oplocení</v>
      </c>
      <c r="D130" s="161"/>
      <c r="E130" s="164"/>
      <c r="F130" s="164"/>
      <c r="G130" s="165">
        <f>SUM(G118:G129)</f>
        <v>0</v>
      </c>
      <c r="H130" s="166"/>
      <c r="I130" s="167">
        <f>SUM(I118:I129)</f>
        <v>12.351799999999999</v>
      </c>
      <c r="J130" s="166"/>
      <c r="K130" s="167">
        <f>SUM(K118:K129)</f>
        <v>0</v>
      </c>
      <c r="Q130" s="146">
        <v>4</v>
      </c>
      <c r="BC130" s="168">
        <f>SUM(BC118:BC129)</f>
        <v>0</v>
      </c>
      <c r="BD130" s="168">
        <f>SUM(BD118:BD129)</f>
        <v>0</v>
      </c>
      <c r="BE130" s="168">
        <f>SUM(BE118:BE129)</f>
        <v>0</v>
      </c>
      <c r="BF130" s="168">
        <f>SUM(BF118:BF129)</f>
        <v>0</v>
      </c>
      <c r="BG130" s="168">
        <f>SUM(BG118:BG129)</f>
        <v>0</v>
      </c>
    </row>
    <row r="131" spans="1:59" x14ac:dyDescent="0.2">
      <c r="A131" s="139" t="s">
        <v>59</v>
      </c>
      <c r="B131" s="140" t="s">
        <v>200</v>
      </c>
      <c r="C131" s="141" t="s">
        <v>201</v>
      </c>
      <c r="D131" s="142"/>
      <c r="E131" s="143"/>
      <c r="F131" s="143"/>
      <c r="G131" s="144"/>
      <c r="H131" s="145"/>
      <c r="I131" s="145"/>
      <c r="J131" s="145"/>
      <c r="K131" s="145"/>
      <c r="Q131" s="146">
        <v>1</v>
      </c>
    </row>
    <row r="132" spans="1:59" ht="25.5" x14ac:dyDescent="0.2">
      <c r="A132" s="147">
        <v>44</v>
      </c>
      <c r="B132" s="148" t="s">
        <v>202</v>
      </c>
      <c r="C132" s="149" t="s">
        <v>203</v>
      </c>
      <c r="D132" s="150" t="s">
        <v>62</v>
      </c>
      <c r="E132" s="151">
        <v>14</v>
      </c>
      <c r="F132" s="151">
        <v>0</v>
      </c>
      <c r="G132" s="152">
        <f>E132*F132</f>
        <v>0</v>
      </c>
      <c r="H132" s="153">
        <v>0</v>
      </c>
      <c r="I132" s="153">
        <f>E132*H132</f>
        <v>0</v>
      </c>
      <c r="J132" s="153">
        <v>0</v>
      </c>
      <c r="K132" s="153">
        <f>E132*J132</f>
        <v>0</v>
      </c>
      <c r="Q132" s="146">
        <v>2</v>
      </c>
      <c r="AA132" s="122">
        <v>12</v>
      </c>
      <c r="AB132" s="122">
        <v>0</v>
      </c>
      <c r="AC132" s="122">
        <v>44</v>
      </c>
      <c r="BB132" s="122">
        <v>2</v>
      </c>
      <c r="BC132" s="122">
        <f>IF(BB132=1,G132,0)</f>
        <v>0</v>
      </c>
      <c r="BD132" s="122">
        <f>IF(BB132=2,G132,0)</f>
        <v>0</v>
      </c>
      <c r="BE132" s="122">
        <f>IF(BB132=3,G132,0)</f>
        <v>0</v>
      </c>
      <c r="BF132" s="122">
        <f>IF(BB132=4,G132,0)</f>
        <v>0</v>
      </c>
      <c r="BG132" s="122">
        <f>IF(BB132=5,G132,0)</f>
        <v>0</v>
      </c>
    </row>
    <row r="133" spans="1:59" x14ac:dyDescent="0.2">
      <c r="A133" s="147">
        <v>45</v>
      </c>
      <c r="B133" s="148" t="s">
        <v>204</v>
      </c>
      <c r="C133" s="149" t="s">
        <v>205</v>
      </c>
      <c r="D133" s="150" t="s">
        <v>62</v>
      </c>
      <c r="E133" s="151">
        <v>4</v>
      </c>
      <c r="F133" s="151">
        <v>0</v>
      </c>
      <c r="G133" s="152">
        <f>E133*F133</f>
        <v>0</v>
      </c>
      <c r="H133" s="153">
        <v>0</v>
      </c>
      <c r="I133" s="153">
        <f>E133*H133</f>
        <v>0</v>
      </c>
      <c r="J133" s="153">
        <v>0</v>
      </c>
      <c r="K133" s="153">
        <f>E133*J133</f>
        <v>0</v>
      </c>
      <c r="Q133" s="146">
        <v>2</v>
      </c>
      <c r="AA133" s="122">
        <v>12</v>
      </c>
      <c r="AB133" s="122">
        <v>0</v>
      </c>
      <c r="AC133" s="122">
        <v>45</v>
      </c>
      <c r="BB133" s="122">
        <v>2</v>
      </c>
      <c r="BC133" s="122">
        <f>IF(BB133=1,G133,0)</f>
        <v>0</v>
      </c>
      <c r="BD133" s="122">
        <f>IF(BB133=2,G133,0)</f>
        <v>0</v>
      </c>
      <c r="BE133" s="122">
        <f>IF(BB133=3,G133,0)</f>
        <v>0</v>
      </c>
      <c r="BF133" s="122">
        <f>IF(BB133=4,G133,0)</f>
        <v>0</v>
      </c>
      <c r="BG133" s="122">
        <f>IF(BB133=5,G133,0)</f>
        <v>0</v>
      </c>
    </row>
    <row r="134" spans="1:59" x14ac:dyDescent="0.2">
      <c r="A134" s="147">
        <v>46</v>
      </c>
      <c r="B134" s="148" t="s">
        <v>206</v>
      </c>
      <c r="C134" s="149" t="s">
        <v>207</v>
      </c>
      <c r="D134" s="150" t="s">
        <v>62</v>
      </c>
      <c r="E134" s="151">
        <v>6</v>
      </c>
      <c r="F134" s="151">
        <v>0</v>
      </c>
      <c r="G134" s="152">
        <f>E134*F134</f>
        <v>0</v>
      </c>
      <c r="H134" s="153">
        <v>0</v>
      </c>
      <c r="I134" s="153">
        <f>E134*H134</f>
        <v>0</v>
      </c>
      <c r="J134" s="153">
        <v>0</v>
      </c>
      <c r="K134" s="153">
        <f>E134*J134</f>
        <v>0</v>
      </c>
      <c r="Q134" s="146">
        <v>2</v>
      </c>
      <c r="AA134" s="122">
        <v>12</v>
      </c>
      <c r="AB134" s="122">
        <v>0</v>
      </c>
      <c r="AC134" s="122">
        <v>46</v>
      </c>
      <c r="BB134" s="122">
        <v>2</v>
      </c>
      <c r="BC134" s="122">
        <f>IF(BB134=1,G134,0)</f>
        <v>0</v>
      </c>
      <c r="BD134" s="122">
        <f>IF(BB134=2,G134,0)</f>
        <v>0</v>
      </c>
      <c r="BE134" s="122">
        <f>IF(BB134=3,G134,0)</f>
        <v>0</v>
      </c>
      <c r="BF134" s="122">
        <f>IF(BB134=4,G134,0)</f>
        <v>0</v>
      </c>
      <c r="BG134" s="122">
        <f>IF(BB134=5,G134,0)</f>
        <v>0</v>
      </c>
    </row>
    <row r="135" spans="1:59" x14ac:dyDescent="0.2">
      <c r="A135" s="147">
        <v>47</v>
      </c>
      <c r="B135" s="148" t="s">
        <v>208</v>
      </c>
      <c r="C135" s="149" t="s">
        <v>209</v>
      </c>
      <c r="D135" s="150" t="s">
        <v>47</v>
      </c>
      <c r="E135" s="151">
        <v>2250</v>
      </c>
      <c r="F135" s="151">
        <v>0</v>
      </c>
      <c r="G135" s="152">
        <f>E135*F135</f>
        <v>0</v>
      </c>
      <c r="H135" s="153">
        <v>0</v>
      </c>
      <c r="I135" s="153">
        <f>E135*H135</f>
        <v>0</v>
      </c>
      <c r="J135" s="153">
        <v>0</v>
      </c>
      <c r="K135" s="153">
        <f>E135*J135</f>
        <v>0</v>
      </c>
      <c r="Q135" s="146">
        <v>2</v>
      </c>
      <c r="AA135" s="122">
        <v>12</v>
      </c>
      <c r="AB135" s="122">
        <v>0</v>
      </c>
      <c r="AC135" s="122">
        <v>47</v>
      </c>
      <c r="BB135" s="122">
        <v>2</v>
      </c>
      <c r="BC135" s="122">
        <f>IF(BB135=1,G135,0)</f>
        <v>0</v>
      </c>
      <c r="BD135" s="122">
        <f>IF(BB135=2,G135,0)</f>
        <v>0</v>
      </c>
      <c r="BE135" s="122">
        <f>IF(BB135=3,G135,0)</f>
        <v>0</v>
      </c>
      <c r="BF135" s="122">
        <f>IF(BB135=4,G135,0)</f>
        <v>0</v>
      </c>
      <c r="BG135" s="122">
        <f>IF(BB135=5,G135,0)</f>
        <v>0</v>
      </c>
    </row>
    <row r="136" spans="1:59" x14ac:dyDescent="0.2">
      <c r="A136" s="161"/>
      <c r="B136" s="162" t="s">
        <v>63</v>
      </c>
      <c r="C136" s="163" t="str">
        <f>CONCATENATE(B131," ",C131)</f>
        <v>799 Ostatní</v>
      </c>
      <c r="D136" s="161"/>
      <c r="E136" s="164"/>
      <c r="F136" s="164"/>
      <c r="G136" s="165">
        <f>SUM(G131:G135)</f>
        <v>0</v>
      </c>
      <c r="H136" s="166"/>
      <c r="I136" s="167">
        <f>SUM(I131:I135)</f>
        <v>0</v>
      </c>
      <c r="J136" s="166"/>
      <c r="K136" s="167">
        <f>SUM(K131:K135)</f>
        <v>0</v>
      </c>
      <c r="Q136" s="146">
        <v>4</v>
      </c>
      <c r="BC136" s="168">
        <f>SUM(BC131:BC135)</f>
        <v>0</v>
      </c>
      <c r="BD136" s="168">
        <f>SUM(BD131:BD135)</f>
        <v>0</v>
      </c>
      <c r="BE136" s="168">
        <f>SUM(BE131:BE135)</f>
        <v>0</v>
      </c>
      <c r="BF136" s="168">
        <f>SUM(BF131:BF135)</f>
        <v>0</v>
      </c>
      <c r="BG136" s="168">
        <f>SUM(BG131:BG135)</f>
        <v>0</v>
      </c>
    </row>
    <row r="137" spans="1:59" x14ac:dyDescent="0.2">
      <c r="A137" s="139"/>
      <c r="B137" s="140" t="s">
        <v>217</v>
      </c>
      <c r="C137" s="141" t="s">
        <v>218</v>
      </c>
      <c r="D137" s="142"/>
      <c r="E137" s="143"/>
      <c r="F137" s="143"/>
      <c r="G137" s="144"/>
      <c r="H137" s="145"/>
      <c r="I137" s="145"/>
      <c r="J137" s="145"/>
      <c r="K137" s="145"/>
      <c r="Q137" s="146">
        <v>1</v>
      </c>
    </row>
    <row r="138" spans="1:59" ht="25.5" x14ac:dyDescent="0.2">
      <c r="A138" s="147"/>
      <c r="B138" s="148" t="s">
        <v>216</v>
      </c>
      <c r="C138" s="149" t="s">
        <v>221</v>
      </c>
      <c r="D138" s="150" t="s">
        <v>88</v>
      </c>
      <c r="E138" s="151">
        <v>50</v>
      </c>
      <c r="F138" s="151">
        <v>0</v>
      </c>
      <c r="G138" s="152">
        <f>E138*F138</f>
        <v>0</v>
      </c>
      <c r="H138" s="153">
        <v>0</v>
      </c>
      <c r="I138" s="153">
        <f>E138*H138</f>
        <v>0</v>
      </c>
      <c r="J138" s="153">
        <v>0</v>
      </c>
      <c r="K138" s="153">
        <f>E138*J138</f>
        <v>0</v>
      </c>
      <c r="Q138" s="146">
        <v>2</v>
      </c>
      <c r="AA138" s="122">
        <v>12</v>
      </c>
      <c r="AB138" s="122">
        <v>0</v>
      </c>
      <c r="AC138" s="122">
        <v>48</v>
      </c>
      <c r="BB138" s="122">
        <v>1</v>
      </c>
      <c r="BC138" s="122">
        <f>IF(BB138=1,G138,0)</f>
        <v>0</v>
      </c>
      <c r="BD138" s="122">
        <f>IF(BB138=2,G138,0)</f>
        <v>0</v>
      </c>
      <c r="BE138" s="122">
        <f>IF(BB138=3,G138,0)</f>
        <v>0</v>
      </c>
      <c r="BF138" s="122">
        <f>IF(BB138=4,G138,0)</f>
        <v>0</v>
      </c>
      <c r="BG138" s="122">
        <f>IF(BB138=5,G138,0)</f>
        <v>0</v>
      </c>
    </row>
    <row r="139" spans="1:59" x14ac:dyDescent="0.2">
      <c r="A139" s="147"/>
      <c r="B139" s="148" t="s">
        <v>220</v>
      </c>
      <c r="C139" s="149" t="s">
        <v>219</v>
      </c>
      <c r="D139" s="150" t="s">
        <v>47</v>
      </c>
      <c r="E139" s="151"/>
      <c r="F139" s="151">
        <v>0</v>
      </c>
      <c r="G139" s="152">
        <f>E139*F139</f>
        <v>0</v>
      </c>
      <c r="H139" s="153">
        <v>0</v>
      </c>
      <c r="I139" s="153">
        <f>E139*H139</f>
        <v>0</v>
      </c>
      <c r="J139" s="153">
        <v>0</v>
      </c>
      <c r="K139" s="153">
        <f>E139*J139</f>
        <v>0</v>
      </c>
      <c r="Q139" s="146">
        <v>2</v>
      </c>
      <c r="AA139" s="122">
        <v>12</v>
      </c>
      <c r="AB139" s="122">
        <v>0</v>
      </c>
      <c r="AC139" s="122">
        <v>49</v>
      </c>
      <c r="BB139" s="122">
        <v>1</v>
      </c>
      <c r="BC139" s="122">
        <f>IF(BB139=1,G139,0)</f>
        <v>0</v>
      </c>
      <c r="BD139" s="122">
        <f>IF(BB139=2,G139,0)</f>
        <v>0</v>
      </c>
      <c r="BE139" s="122">
        <f>IF(BB139=3,G139,0)</f>
        <v>0</v>
      </c>
      <c r="BF139" s="122">
        <f>IF(BB139=4,G139,0)</f>
        <v>0</v>
      </c>
      <c r="BG139" s="122">
        <f>IF(BB139=5,G139,0)</f>
        <v>0</v>
      </c>
    </row>
    <row r="140" spans="1:59" x14ac:dyDescent="0.2">
      <c r="A140" s="161"/>
      <c r="B140" s="162"/>
      <c r="C140" s="163"/>
      <c r="D140" s="161"/>
      <c r="E140" s="164"/>
      <c r="F140" s="164"/>
      <c r="G140" s="165">
        <f>SUM(G137:G139)</f>
        <v>0</v>
      </c>
      <c r="H140" s="166"/>
      <c r="I140" s="167">
        <f>SUM(I137:I139)</f>
        <v>0</v>
      </c>
      <c r="J140" s="166"/>
      <c r="K140" s="167">
        <f>SUM(K137:K139)</f>
        <v>0</v>
      </c>
      <c r="Q140" s="146">
        <v>4</v>
      </c>
      <c r="BC140" s="168">
        <f>SUM(BC137:BC139)</f>
        <v>0</v>
      </c>
      <c r="BD140" s="168">
        <f>SUM(BD137:BD139)</f>
        <v>0</v>
      </c>
      <c r="BE140" s="168">
        <f>SUM(BE137:BE139)</f>
        <v>0</v>
      </c>
      <c r="BF140" s="168">
        <f>SUM(BF137:BF139)</f>
        <v>0</v>
      </c>
      <c r="BG140" s="168">
        <f>SUM(BG137:BG139)</f>
        <v>0</v>
      </c>
    </row>
    <row r="141" spans="1:59" x14ac:dyDescent="0.2">
      <c r="E141" s="122"/>
    </row>
    <row r="142" spans="1:59" x14ac:dyDescent="0.2">
      <c r="E142" s="122"/>
    </row>
    <row r="143" spans="1:59" x14ac:dyDescent="0.2">
      <c r="E143" s="122"/>
    </row>
    <row r="144" spans="1:59" x14ac:dyDescent="0.2">
      <c r="E144" s="122"/>
    </row>
    <row r="145" spans="5:5" x14ac:dyDescent="0.2">
      <c r="E145" s="122"/>
    </row>
    <row r="146" spans="5:5" x14ac:dyDescent="0.2">
      <c r="E146" s="122"/>
    </row>
    <row r="147" spans="5:5" x14ac:dyDescent="0.2">
      <c r="E147" s="122"/>
    </row>
    <row r="148" spans="5:5" x14ac:dyDescent="0.2">
      <c r="E148" s="122"/>
    </row>
    <row r="149" spans="5:5" x14ac:dyDescent="0.2">
      <c r="E149" s="122"/>
    </row>
    <row r="150" spans="5:5" x14ac:dyDescent="0.2">
      <c r="E150" s="122"/>
    </row>
    <row r="151" spans="5:5" x14ac:dyDescent="0.2">
      <c r="E151" s="122"/>
    </row>
    <row r="152" spans="5:5" x14ac:dyDescent="0.2">
      <c r="E152" s="122"/>
    </row>
    <row r="153" spans="5:5" x14ac:dyDescent="0.2">
      <c r="E153" s="122"/>
    </row>
    <row r="154" spans="5:5" x14ac:dyDescent="0.2">
      <c r="E154" s="122"/>
    </row>
    <row r="155" spans="5:5" x14ac:dyDescent="0.2">
      <c r="E155" s="122"/>
    </row>
    <row r="156" spans="5:5" x14ac:dyDescent="0.2">
      <c r="E156" s="122"/>
    </row>
    <row r="157" spans="5:5" x14ac:dyDescent="0.2">
      <c r="E157" s="122"/>
    </row>
    <row r="158" spans="5:5" x14ac:dyDescent="0.2">
      <c r="E158" s="122"/>
    </row>
    <row r="159" spans="5:5" x14ac:dyDescent="0.2">
      <c r="E159" s="122"/>
    </row>
    <row r="160" spans="5:5" x14ac:dyDescent="0.2">
      <c r="E160" s="122"/>
    </row>
    <row r="161" spans="1:7" x14ac:dyDescent="0.2">
      <c r="E161" s="122"/>
    </row>
    <row r="162" spans="1:7" x14ac:dyDescent="0.2">
      <c r="E162" s="122"/>
    </row>
    <row r="163" spans="1:7" x14ac:dyDescent="0.2">
      <c r="E163" s="122"/>
    </row>
    <row r="164" spans="1:7" x14ac:dyDescent="0.2">
      <c r="A164" s="169"/>
      <c r="B164" s="169"/>
      <c r="C164" s="169"/>
      <c r="D164" s="169"/>
      <c r="E164" s="169"/>
      <c r="F164" s="169"/>
      <c r="G164" s="169"/>
    </row>
    <row r="165" spans="1:7" x14ac:dyDescent="0.2">
      <c r="A165" s="169"/>
      <c r="B165" s="169"/>
      <c r="C165" s="169"/>
      <c r="D165" s="169"/>
      <c r="E165" s="169"/>
      <c r="F165" s="169"/>
      <c r="G165" s="169"/>
    </row>
    <row r="166" spans="1:7" x14ac:dyDescent="0.2">
      <c r="A166" s="169"/>
      <c r="B166" s="169"/>
      <c r="C166" s="169"/>
      <c r="D166" s="169"/>
      <c r="E166" s="169"/>
      <c r="F166" s="169"/>
      <c r="G166" s="169"/>
    </row>
    <row r="167" spans="1:7" x14ac:dyDescent="0.2">
      <c r="A167" s="169"/>
      <c r="B167" s="169"/>
      <c r="C167" s="169"/>
      <c r="D167" s="169"/>
      <c r="E167" s="169"/>
      <c r="F167" s="169"/>
      <c r="G167" s="169"/>
    </row>
    <row r="168" spans="1:7" x14ac:dyDescent="0.2">
      <c r="E168" s="122"/>
    </row>
    <row r="169" spans="1:7" x14ac:dyDescent="0.2">
      <c r="E169" s="122"/>
    </row>
    <row r="170" spans="1:7" x14ac:dyDescent="0.2">
      <c r="E170" s="122"/>
    </row>
    <row r="171" spans="1:7" x14ac:dyDescent="0.2">
      <c r="E171" s="122"/>
    </row>
    <row r="172" spans="1:7" x14ac:dyDescent="0.2">
      <c r="E172" s="122"/>
    </row>
    <row r="173" spans="1:7" x14ac:dyDescent="0.2">
      <c r="E173" s="122"/>
    </row>
    <row r="174" spans="1:7" x14ac:dyDescent="0.2">
      <c r="E174" s="122"/>
    </row>
    <row r="175" spans="1:7" x14ac:dyDescent="0.2">
      <c r="E175" s="122"/>
    </row>
    <row r="176" spans="1:7" x14ac:dyDescent="0.2">
      <c r="E176" s="122"/>
    </row>
    <row r="177" spans="5:5" x14ac:dyDescent="0.2">
      <c r="E177" s="122"/>
    </row>
    <row r="178" spans="5:5" x14ac:dyDescent="0.2">
      <c r="E178" s="122"/>
    </row>
    <row r="179" spans="5:5" x14ac:dyDescent="0.2">
      <c r="E179" s="122"/>
    </row>
    <row r="180" spans="5:5" x14ac:dyDescent="0.2">
      <c r="E180" s="122"/>
    </row>
    <row r="181" spans="5:5" x14ac:dyDescent="0.2">
      <c r="E181" s="122"/>
    </row>
    <row r="182" spans="5:5" x14ac:dyDescent="0.2">
      <c r="E182" s="122"/>
    </row>
    <row r="183" spans="5:5" x14ac:dyDescent="0.2">
      <c r="E183" s="122"/>
    </row>
    <row r="184" spans="5:5" x14ac:dyDescent="0.2">
      <c r="E184" s="122"/>
    </row>
    <row r="185" spans="5:5" x14ac:dyDescent="0.2">
      <c r="E185" s="122"/>
    </row>
    <row r="186" spans="5:5" x14ac:dyDescent="0.2">
      <c r="E186" s="122"/>
    </row>
    <row r="187" spans="5:5" x14ac:dyDescent="0.2">
      <c r="E187" s="122"/>
    </row>
    <row r="188" spans="5:5" x14ac:dyDescent="0.2">
      <c r="E188" s="122"/>
    </row>
    <row r="189" spans="5:5" x14ac:dyDescent="0.2">
      <c r="E189" s="122"/>
    </row>
    <row r="190" spans="5:5" x14ac:dyDescent="0.2">
      <c r="E190" s="122"/>
    </row>
    <row r="191" spans="5:5" x14ac:dyDescent="0.2">
      <c r="E191" s="122"/>
    </row>
    <row r="192" spans="5:5" x14ac:dyDescent="0.2">
      <c r="E192" s="122"/>
    </row>
    <row r="193" spans="1:7" x14ac:dyDescent="0.2">
      <c r="A193" s="170"/>
      <c r="B193" s="170"/>
    </row>
    <row r="194" spans="1:7" x14ac:dyDescent="0.2">
      <c r="A194" s="169"/>
      <c r="B194" s="169"/>
      <c r="C194" s="172"/>
      <c r="D194" s="172"/>
      <c r="E194" s="173"/>
      <c r="F194" s="172"/>
      <c r="G194" s="174"/>
    </row>
    <row r="195" spans="1:7" x14ac:dyDescent="0.2">
      <c r="A195" s="175"/>
      <c r="B195" s="175"/>
      <c r="C195" s="169"/>
      <c r="D195" s="169"/>
      <c r="E195" s="176"/>
      <c r="F195" s="169"/>
      <c r="G195" s="169"/>
    </row>
    <row r="196" spans="1:7" x14ac:dyDescent="0.2">
      <c r="A196" s="169"/>
      <c r="B196" s="169"/>
      <c r="C196" s="169"/>
      <c r="D196" s="169"/>
      <c r="E196" s="176"/>
      <c r="F196" s="169"/>
      <c r="G196" s="169"/>
    </row>
    <row r="197" spans="1:7" x14ac:dyDescent="0.2">
      <c r="A197" s="169"/>
      <c r="B197" s="169"/>
      <c r="C197" s="169"/>
      <c r="D197" s="169"/>
      <c r="E197" s="176"/>
      <c r="F197" s="169"/>
      <c r="G197" s="169"/>
    </row>
    <row r="198" spans="1:7" x14ac:dyDescent="0.2">
      <c r="A198" s="169"/>
      <c r="B198" s="169"/>
      <c r="C198" s="169"/>
      <c r="D198" s="169"/>
      <c r="E198" s="176"/>
      <c r="F198" s="169"/>
      <c r="G198" s="169"/>
    </row>
    <row r="199" spans="1:7" x14ac:dyDescent="0.2">
      <c r="A199" s="169"/>
      <c r="B199" s="169"/>
      <c r="C199" s="169"/>
      <c r="D199" s="169"/>
      <c r="E199" s="176"/>
      <c r="F199" s="169"/>
      <c r="G199" s="169"/>
    </row>
    <row r="200" spans="1:7" x14ac:dyDescent="0.2">
      <c r="A200" s="169"/>
      <c r="B200" s="169"/>
      <c r="C200" s="169"/>
      <c r="D200" s="169"/>
      <c r="E200" s="176"/>
      <c r="F200" s="169"/>
      <c r="G200" s="169"/>
    </row>
    <row r="201" spans="1:7" x14ac:dyDescent="0.2">
      <c r="A201" s="169"/>
      <c r="B201" s="169"/>
      <c r="C201" s="169"/>
      <c r="D201" s="169"/>
      <c r="E201" s="176"/>
      <c r="F201" s="169"/>
      <c r="G201" s="169"/>
    </row>
    <row r="202" spans="1:7" x14ac:dyDescent="0.2">
      <c r="A202" s="169"/>
      <c r="B202" s="169"/>
      <c r="C202" s="169"/>
      <c r="D202" s="169"/>
      <c r="E202" s="176"/>
      <c r="F202" s="169"/>
      <c r="G202" s="169"/>
    </row>
    <row r="203" spans="1:7" x14ac:dyDescent="0.2">
      <c r="A203" s="169"/>
      <c r="B203" s="169"/>
      <c r="C203" s="169"/>
      <c r="D203" s="169"/>
      <c r="E203" s="176"/>
      <c r="F203" s="169"/>
      <c r="G203" s="169"/>
    </row>
    <row r="204" spans="1:7" x14ac:dyDescent="0.2">
      <c r="A204" s="169"/>
      <c r="B204" s="169"/>
      <c r="C204" s="169"/>
      <c r="D204" s="169"/>
      <c r="E204" s="176"/>
      <c r="F204" s="169"/>
      <c r="G204" s="169"/>
    </row>
    <row r="205" spans="1:7" x14ac:dyDescent="0.2">
      <c r="A205" s="169"/>
      <c r="B205" s="169"/>
      <c r="C205" s="169"/>
      <c r="D205" s="169"/>
      <c r="E205" s="176"/>
      <c r="F205" s="169"/>
      <c r="G205" s="169"/>
    </row>
    <row r="206" spans="1:7" x14ac:dyDescent="0.2">
      <c r="A206" s="169"/>
      <c r="B206" s="169"/>
      <c r="C206" s="169"/>
      <c r="D206" s="169"/>
      <c r="E206" s="176"/>
      <c r="F206" s="169"/>
      <c r="G206" s="169"/>
    </row>
    <row r="207" spans="1:7" x14ac:dyDescent="0.2">
      <c r="A207" s="169"/>
      <c r="B207" s="169"/>
      <c r="C207" s="169"/>
      <c r="D207" s="169"/>
      <c r="E207" s="176"/>
      <c r="F207" s="169"/>
      <c r="G207" s="169"/>
    </row>
  </sheetData>
  <mergeCells count="71">
    <mergeCell ref="C102:D102"/>
    <mergeCell ref="C103:D103"/>
    <mergeCell ref="C105:D105"/>
    <mergeCell ref="C106:D106"/>
    <mergeCell ref="C121:D121"/>
    <mergeCell ref="C122:D122"/>
    <mergeCell ref="C107:D107"/>
    <mergeCell ref="C108:D108"/>
    <mergeCell ref="C109:D109"/>
    <mergeCell ref="C111:D111"/>
    <mergeCell ref="C112:D112"/>
    <mergeCell ref="C69:D69"/>
    <mergeCell ref="C71:D71"/>
    <mergeCell ref="C72:D72"/>
    <mergeCell ref="C75:D75"/>
    <mergeCell ref="C76:D76"/>
    <mergeCell ref="C78:D78"/>
    <mergeCell ref="C97:D97"/>
    <mergeCell ref="C99:D99"/>
    <mergeCell ref="C100:D100"/>
    <mergeCell ref="C101:D101"/>
    <mergeCell ref="C79:D79"/>
    <mergeCell ref="C81:D81"/>
    <mergeCell ref="C82:D82"/>
    <mergeCell ref="C86:D86"/>
    <mergeCell ref="C87:D87"/>
    <mergeCell ref="C91:D91"/>
    <mergeCell ref="C92:D92"/>
    <mergeCell ref="C94:D94"/>
    <mergeCell ref="C95:D95"/>
    <mergeCell ref="C96:D96"/>
    <mergeCell ref="C66:D66"/>
    <mergeCell ref="C68:D68"/>
    <mergeCell ref="C47:D47"/>
    <mergeCell ref="C49:D49"/>
    <mergeCell ref="C50:D50"/>
    <mergeCell ref="C51:D51"/>
    <mergeCell ref="C52:D52"/>
    <mergeCell ref="C57:D57"/>
    <mergeCell ref="C58:D58"/>
    <mergeCell ref="C62:D62"/>
    <mergeCell ref="C63:D63"/>
    <mergeCell ref="C65:D65"/>
    <mergeCell ref="C44:D44"/>
    <mergeCell ref="C45:D45"/>
    <mergeCell ref="C46:D46"/>
    <mergeCell ref="C21:D21"/>
    <mergeCell ref="C22:D22"/>
    <mergeCell ref="C24:D24"/>
    <mergeCell ref="C25:D25"/>
    <mergeCell ref="C34:D34"/>
    <mergeCell ref="C35:D35"/>
    <mergeCell ref="C36:D36"/>
    <mergeCell ref="C37:D37"/>
    <mergeCell ref="C38:D38"/>
    <mergeCell ref="C42:D42"/>
    <mergeCell ref="C43:D43"/>
    <mergeCell ref="C19:D19"/>
    <mergeCell ref="A1:I1"/>
    <mergeCell ref="A3:B3"/>
    <mergeCell ref="A4:B4"/>
    <mergeCell ref="G4:I4"/>
    <mergeCell ref="C9:D9"/>
    <mergeCell ref="C10:D10"/>
    <mergeCell ref="C11:D11"/>
    <mergeCell ref="C12:D12"/>
    <mergeCell ref="C14:D14"/>
    <mergeCell ref="C15:D15"/>
    <mergeCell ref="C16:D16"/>
    <mergeCell ref="C17:D17"/>
    <mergeCell ref="C18:D18"/>
  </mergeCells>
  <printOptions gridLinesSet="0"/>
  <pageMargins left="0.59055118110236227" right="0.39370078740157483" top="0.78740157480314965" bottom="0.78740157480314965" header="0.31496062992125984" footer="0.31496062992125984"/>
  <pageSetup paperSize="9" scale="85" orientation="landscape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</dc:creator>
  <cp:lastModifiedBy>Prost</cp:lastModifiedBy>
  <dcterms:created xsi:type="dcterms:W3CDTF">2013-01-09T08:16:28Z</dcterms:created>
  <dcterms:modified xsi:type="dcterms:W3CDTF">2014-09-09T07:06:24Z</dcterms:modified>
</cp:coreProperties>
</file>