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Oprava fasády  bytov..." sheetId="2" r:id="rId2"/>
    <sheet name="02 - Vedlejší rozpočtové 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'01 - Oprava fasády  bytov...'!$C$127:$K$303</definedName>
    <definedName name="_xlnm.Print_Area" localSheetId="1">'01 - Oprava fasády  bytov...'!$C$4:$J$76,'01 - Oprava fasády  bytov...'!$C$82:$J$109,'01 - Oprava fasády  bytov...'!$C$115:$K$303</definedName>
    <definedName name="_xlnm.Print_Titles" localSheetId="1">'01 - Oprava fasády  bytov...'!$127:$127</definedName>
    <definedName name="_xlnm._FilterDatabase" localSheetId="2" hidden="1">'02 - Vedlejší rozpočtové ...'!$C$120:$K$130</definedName>
    <definedName name="_xlnm.Print_Area" localSheetId="2">'02 - Vedlejší rozpočtové ...'!$C$4:$J$76,'02 - Vedlejší rozpočtové ...'!$C$82:$J$102,'02 - Vedlejší rozpočtové ...'!$C$108:$K$130</definedName>
    <definedName name="_xlnm.Print_Titles" localSheetId="2">'02 - Vedlejší rozpočtové ...'!$120:$120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30"/>
  <c r="BH130"/>
  <c r="BG130"/>
  <c r="BE130"/>
  <c r="T130"/>
  <c r="T129"/>
  <c r="R130"/>
  <c r="R129"/>
  <c r="P130"/>
  <c r="P129"/>
  <c r="BI128"/>
  <c r="BH128"/>
  <c r="BG128"/>
  <c r="BE128"/>
  <c r="T128"/>
  <c r="T127"/>
  <c r="R128"/>
  <c r="R127"/>
  <c r="P128"/>
  <c r="P127"/>
  <c r="BI126"/>
  <c r="BH126"/>
  <c r="BG126"/>
  <c r="BE126"/>
  <c r="T126"/>
  <c r="T125"/>
  <c r="R126"/>
  <c r="R125"/>
  <c r="P126"/>
  <c r="P125"/>
  <c r="BI124"/>
  <c r="BH124"/>
  <c r="BG124"/>
  <c r="BE124"/>
  <c r="T124"/>
  <c r="T123"/>
  <c r="T122"/>
  <c r="T121"/>
  <c r="R124"/>
  <c r="R123"/>
  <c r="R122"/>
  <c r="R121"/>
  <c r="P124"/>
  <c r="P123"/>
  <c r="P122"/>
  <c r="P121"/>
  <c i="1" r="AU96"/>
  <c i="3" r="J118"/>
  <c r="F117"/>
  <c r="F115"/>
  <c r="E113"/>
  <c r="J92"/>
  <c r="F91"/>
  <c r="F89"/>
  <c r="E87"/>
  <c r="J21"/>
  <c r="E21"/>
  <c r="J117"/>
  <c r="J20"/>
  <c r="J18"/>
  <c r="E18"/>
  <c r="F118"/>
  <c r="J17"/>
  <c r="J12"/>
  <c r="J115"/>
  <c r="E7"/>
  <c r="E111"/>
  <c i="2" r="J37"/>
  <c r="J36"/>
  <c i="1" r="AY95"/>
  <c i="2" r="J35"/>
  <c i="1" r="AX95"/>
  <c i="2"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7"/>
  <c r="BH297"/>
  <c r="BG297"/>
  <c r="BE297"/>
  <c r="T297"/>
  <c r="R297"/>
  <c r="P297"/>
  <c r="BI292"/>
  <c r="BH292"/>
  <c r="BG292"/>
  <c r="BE292"/>
  <c r="T292"/>
  <c r="R292"/>
  <c r="P292"/>
  <c r="BI288"/>
  <c r="BH288"/>
  <c r="BG288"/>
  <c r="BE288"/>
  <c r="T288"/>
  <c r="R288"/>
  <c r="P288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6"/>
  <c r="BH256"/>
  <c r="BG256"/>
  <c r="BE256"/>
  <c r="T256"/>
  <c r="T255"/>
  <c r="R256"/>
  <c r="R255"/>
  <c r="P256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8"/>
  <c r="BH248"/>
  <c r="BG248"/>
  <c r="BE248"/>
  <c r="T248"/>
  <c r="R248"/>
  <c r="P248"/>
  <c r="BI245"/>
  <c r="BH245"/>
  <c r="BG245"/>
  <c r="BE245"/>
  <c r="T245"/>
  <c r="R245"/>
  <c r="P245"/>
  <c r="BI241"/>
  <c r="BH241"/>
  <c r="BG241"/>
  <c r="BE241"/>
  <c r="T241"/>
  <c r="R241"/>
  <c r="P241"/>
  <c r="BI229"/>
  <c r="BH229"/>
  <c r="BG229"/>
  <c r="BE229"/>
  <c r="T229"/>
  <c r="R229"/>
  <c r="P229"/>
  <c r="BI225"/>
  <c r="BH225"/>
  <c r="BG225"/>
  <c r="BE225"/>
  <c r="T225"/>
  <c r="R225"/>
  <c r="P225"/>
  <c r="BI205"/>
  <c r="BH205"/>
  <c r="BG205"/>
  <c r="BE205"/>
  <c r="T205"/>
  <c r="R205"/>
  <c r="P205"/>
  <c r="BI185"/>
  <c r="BH185"/>
  <c r="BG185"/>
  <c r="BE185"/>
  <c r="T185"/>
  <c r="R185"/>
  <c r="P185"/>
  <c r="BI181"/>
  <c r="BH181"/>
  <c r="BG181"/>
  <c r="BE181"/>
  <c r="T181"/>
  <c r="R181"/>
  <c r="P181"/>
  <c r="BI178"/>
  <c r="BH178"/>
  <c r="BG178"/>
  <c r="BE178"/>
  <c r="T178"/>
  <c r="R178"/>
  <c r="P178"/>
  <c r="BI131"/>
  <c r="BH131"/>
  <c r="BG131"/>
  <c r="BE131"/>
  <c r="T131"/>
  <c r="R131"/>
  <c r="P131"/>
  <c r="J125"/>
  <c r="F124"/>
  <c r="F122"/>
  <c r="E120"/>
  <c r="J92"/>
  <c r="F91"/>
  <c r="F89"/>
  <c r="E87"/>
  <c r="J21"/>
  <c r="E21"/>
  <c r="J124"/>
  <c r="J20"/>
  <c r="J18"/>
  <c r="E18"/>
  <c r="F125"/>
  <c r="J17"/>
  <c r="J12"/>
  <c r="J122"/>
  <c r="E7"/>
  <c r="E118"/>
  <c i="1" r="L90"/>
  <c r="AM90"/>
  <c r="AM89"/>
  <c r="L89"/>
  <c r="AM87"/>
  <c r="L87"/>
  <c r="L85"/>
  <c r="L84"/>
  <c i="3" r="BK130"/>
  <c r="J130"/>
  <c r="BK128"/>
  <c r="J128"/>
  <c r="BK126"/>
  <c r="J126"/>
  <c r="BK124"/>
  <c r="J124"/>
  <c i="2" r="BK303"/>
  <c r="J302"/>
  <c r="BK301"/>
  <c r="J300"/>
  <c r="J297"/>
  <c r="J292"/>
  <c r="BK288"/>
  <c r="J283"/>
  <c r="J282"/>
  <c r="J281"/>
  <c r="J277"/>
  <c r="BK275"/>
  <c r="J274"/>
  <c r="J273"/>
  <c r="BK271"/>
  <c r="BK270"/>
  <c r="J262"/>
  <c r="J260"/>
  <c r="BK259"/>
  <c r="J259"/>
  <c r="J256"/>
  <c r="J254"/>
  <c r="J253"/>
  <c r="BK252"/>
  <c r="BK251"/>
  <c r="J248"/>
  <c r="J245"/>
  <c r="J241"/>
  <c r="BK229"/>
  <c r="BK225"/>
  <c r="BK205"/>
  <c r="BK185"/>
  <c r="J181"/>
  <c r="J178"/>
  <c r="J131"/>
  <c r="J303"/>
  <c r="BK302"/>
  <c r="J301"/>
  <c r="BK300"/>
  <c r="BK297"/>
  <c r="BK292"/>
  <c r="J288"/>
  <c r="BK283"/>
  <c r="BK282"/>
  <c r="BK281"/>
  <c r="BK277"/>
  <c r="J275"/>
  <c r="BK274"/>
  <c r="BK273"/>
  <c r="J271"/>
  <c r="J270"/>
  <c r="BK262"/>
  <c r="BK260"/>
  <c r="BK256"/>
  <c r="BK254"/>
  <c r="BK253"/>
  <c r="J252"/>
  <c r="J251"/>
  <c r="BK248"/>
  <c r="BK245"/>
  <c r="BK241"/>
  <c r="J229"/>
  <c r="J225"/>
  <c r="J205"/>
  <c r="J185"/>
  <c r="BK181"/>
  <c r="BK178"/>
  <c r="BK131"/>
  <c i="1" r="AS94"/>
  <c i="2" l="1" r="BK130"/>
  <c r="J130"/>
  <c r="J98"/>
  <c r="P130"/>
  <c r="R130"/>
  <c r="T130"/>
  <c r="BK228"/>
  <c r="J228"/>
  <c r="J99"/>
  <c r="P228"/>
  <c r="R228"/>
  <c r="T228"/>
  <c r="BK250"/>
  <c r="J250"/>
  <c r="J100"/>
  <c r="P250"/>
  <c r="R250"/>
  <c r="T250"/>
  <c r="BK258"/>
  <c r="J258"/>
  <c r="J103"/>
  <c r="P258"/>
  <c r="R258"/>
  <c r="R257"/>
  <c r="T258"/>
  <c r="BK261"/>
  <c r="J261"/>
  <c r="J104"/>
  <c r="P261"/>
  <c r="R261"/>
  <c r="T261"/>
  <c r="BK272"/>
  <c r="J272"/>
  <c r="J105"/>
  <c r="P272"/>
  <c r="R272"/>
  <c r="T272"/>
  <c r="BK276"/>
  <c r="J276"/>
  <c r="J106"/>
  <c r="P276"/>
  <c r="R276"/>
  <c r="T276"/>
  <c r="BK299"/>
  <c r="J299"/>
  <c r="J108"/>
  <c r="P299"/>
  <c r="P298"/>
  <c r="R299"/>
  <c r="R298"/>
  <c r="T299"/>
  <c r="T298"/>
  <c r="J91"/>
  <c r="F92"/>
  <c r="BF181"/>
  <c r="BF229"/>
  <c r="BF251"/>
  <c r="BF254"/>
  <c r="BF259"/>
  <c r="BF260"/>
  <c r="BF262"/>
  <c r="BF271"/>
  <c r="BF274"/>
  <c r="BF275"/>
  <c r="BF292"/>
  <c r="BF297"/>
  <c r="BF300"/>
  <c r="E85"/>
  <c r="J89"/>
  <c r="BF131"/>
  <c r="BF178"/>
  <c r="BF185"/>
  <c r="BF205"/>
  <c r="BF225"/>
  <c r="BF241"/>
  <c r="BF245"/>
  <c r="BF248"/>
  <c r="BF252"/>
  <c r="BF253"/>
  <c r="BF256"/>
  <c r="BF270"/>
  <c r="BF273"/>
  <c r="BF277"/>
  <c r="BF281"/>
  <c r="BF282"/>
  <c r="BF283"/>
  <c r="BF288"/>
  <c r="BF301"/>
  <c r="BF302"/>
  <c r="BF303"/>
  <c r="BK255"/>
  <c r="J255"/>
  <c r="J101"/>
  <c i="3" r="E85"/>
  <c r="J89"/>
  <c r="J91"/>
  <c r="F92"/>
  <c r="BF124"/>
  <c r="BF126"/>
  <c r="BF128"/>
  <c r="BF130"/>
  <c r="BK123"/>
  <c r="J123"/>
  <c r="J98"/>
  <c r="BK125"/>
  <c r="J125"/>
  <c r="J99"/>
  <c r="BK127"/>
  <c r="J127"/>
  <c r="J100"/>
  <c r="BK129"/>
  <c r="J129"/>
  <c r="J101"/>
  <c i="2" r="F33"/>
  <c i="1" r="AZ95"/>
  <c i="2" r="J33"/>
  <c i="1" r="AV95"/>
  <c i="2" r="F35"/>
  <c i="1" r="BB95"/>
  <c i="2" r="F36"/>
  <c i="1" r="BC95"/>
  <c i="2" r="F37"/>
  <c i="1" r="BD95"/>
  <c i="3" r="F33"/>
  <c i="1" r="AZ96"/>
  <c i="3" r="J33"/>
  <c i="1" r="AV96"/>
  <c i="3" r="F35"/>
  <c i="1" r="BB96"/>
  <c i="3" r="F36"/>
  <c i="1" r="BC96"/>
  <c i="3" r="F37"/>
  <c i="1" r="BD96"/>
  <c i="2" l="1" r="T257"/>
  <c r="P257"/>
  <c r="T129"/>
  <c r="T128"/>
  <c r="R129"/>
  <c r="R128"/>
  <c r="P129"/>
  <c r="P128"/>
  <c i="1" r="AU95"/>
  <c i="2" r="BK129"/>
  <c r="J129"/>
  <c r="J97"/>
  <c r="BK257"/>
  <c r="J257"/>
  <c r="J102"/>
  <c r="BK298"/>
  <c r="J298"/>
  <c r="J107"/>
  <c i="3" r="BK122"/>
  <c r="J122"/>
  <c r="J97"/>
  <c i="1" r="AU94"/>
  <c r="AZ94"/>
  <c r="W29"/>
  <c r="BB94"/>
  <c r="AX94"/>
  <c r="BC94"/>
  <c r="W32"/>
  <c r="BD94"/>
  <c r="W33"/>
  <c i="2" r="F34"/>
  <c i="1" r="BA95"/>
  <c i="2" r="J34"/>
  <c i="1" r="AW95"/>
  <c r="AT95"/>
  <c i="3" r="F34"/>
  <c i="1" r="BA96"/>
  <c i="3" r="J34"/>
  <c i="1" r="AW96"/>
  <c r="AT96"/>
  <c i="2" l="1" r="BK128"/>
  <c r="J128"/>
  <c r="J96"/>
  <c i="3" r="BK121"/>
  <c r="J121"/>
  <c r="J96"/>
  <c i="1" r="BA94"/>
  <c r="W30"/>
  <c r="W31"/>
  <c r="AV94"/>
  <c r="AK29"/>
  <c r="AY94"/>
  <c l="1" r="AW94"/>
  <c r="AK30"/>
  <c i="2" r="J30"/>
  <c i="1" r="AG95"/>
  <c r="AN95"/>
  <c i="3" r="J30"/>
  <c i="1" r="AG96"/>
  <c r="AN96"/>
  <c i="2" l="1" r="J39"/>
  <c i="3" r="J39"/>
  <c i="1" r="AG94"/>
  <c r="AT94"/>
  <c l="1" r="AN94"/>
  <c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<sst xmlns="http://schemas.openxmlformats.org/spreadsheetml/2006/main">
  <si>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</si>
  <si>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</si>
  <si>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</si>
  <si>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</si>
  <si>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</si>
  <si>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{e0a03270-083d-48e9-922d-7d65f3af73a2}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</si>
  <si>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</si>
  <si>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</si>
  <si>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</si>
  <si>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</si>
  <si>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</si>
  <si>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</si>
  <si>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</si>
  <si>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</si>
  <si>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2020-027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</si>
  <si>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</si>
  <si>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</si>
  <si>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fasády Malšovice č.p. 16 - udržovací práce</t>
  </si>
  <si>
    <t>KSO:</t>
  </si>
  <si>
    <t>CC-CZ:</t>
  </si>
  <si>
    <t>Místo:</t>
  </si>
  <si>
    <t xml:space="preserve"> </t>
  </si>
  <si>
    <t>Datum:</t>
  </si>
  <si>
    <t>19. 8. 2020</t>
  </si>
  <si>
    <t>Zadavatel:</t>
  </si>
  <si>
    <t>IČ:</t>
  </si>
  <si>
    <t>04101456</t>
  </si>
  <si>
    <t xml:space="preserve">HORTECH estate </t>
  </si>
  <si>
    <t>DIČ:</t>
  </si>
  <si>
    <t>Uchazeč:</t>
  </si>
  <si>
    <t>Vyplň údaj</t>
  </si>
  <si>
    <t>Projektant:</t>
  </si>
  <si>
    <t>True</t>
  </si>
  <si>
    <t>Zpracovatel:</t>
  </si>
  <si>
    <t>14461527</t>
  </si>
  <si>
    <t>Josef Beran-STAVO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</si>
  <si>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</si>
  <si>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</si>
  <si>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</si>
  <si>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</si>
  <si>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</si>
  <si>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</si>
  <si>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</si>
  <si>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</si>
  <si>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</si>
  <si>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</si>
  <si>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</si>
  <si>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</si>
  <si>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</si>
  <si>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</si>
  <si>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</si>
  <si>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</si>
  <si>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</si>
  <si>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</si>
  <si>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</si>
  <si>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</si>
  <si>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</si>
  <si>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</si>
  <si>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</si>
  <si>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</si>
  <si>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</si>
  <si>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</si>
  <si>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</si>
  <si>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</si>
  <si>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</si>
  <si>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</si>
  <si>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</si>
  <si>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</si>
  <si>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</si>
  <si>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</si>
  <si>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</si>
  <si>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</si>
  <si>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</si>
  <si>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</si>
  <si>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</si>
  <si>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</si>
  <si>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</si>
  <si>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</si>
  <si>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</si>
  <si>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</si>
  <si>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</si>
  <si>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</si>
  <si>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</si>
  <si>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Oprava fasády  bytového objektu</t>
  </si>
  <si>
    <t>STA</t>
  </si>
  <si>
    <t>1</t>
  </si>
  <si>
    <t>{1cc9ae0d-7b2b-4fc1-befd-b91574b905c4}</t>
  </si>
  <si>
    <t>02</t>
  </si>
  <si>
    <t>Vedlejší rozpočtové náklady</t>
  </si>
  <si>
    <t>{a7ff155b-7be8-4c26-ad25-9ec7fedc38d5}</t>
  </si>
  <si>
    <t>KRYCÍ LIST SOUPISU PRACÍ</t>
  </si>
  <si>
    <t>Objekt:</t>
  </si>
  <si>
    <t xml:space="preserve">01 - Oprava fasády  bytového objektu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</si>
  <si>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</si>
  <si>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</si>
  <si>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</si>
  <si>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</si>
  <si>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</si>
  <si>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</si>
  <si>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</si>
  <si>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</si>
  <si>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</si>
  <si>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</si>
  <si>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</si>
  <si>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</si>
  <si>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 xml:space="preserve">    764 - Konstrukce klempířské</t>
  </si>
  <si>
    <t xml:space="preserve">    766 - Konstrukce truhlářské</t>
  </si>
  <si>
    <t xml:space="preserve">    767 - Konstrukce zámečnické</t>
  </si>
  <si>
    <t>M - Práce a dodávky M</t>
  </si>
  <si>
    <t xml:space="preserve">    22-M - Montáže technologických zařízení pro dopravní stavby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</si>
  <si>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</si>
  <si>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</si>
  <si>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</si>
  <si>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</si>
  <si>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</si>
  <si>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</si>
  <si>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</si>
  <si>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</si>
  <si>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</si>
  <si>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</si>
  <si>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</si>
  <si>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</si>
  <si>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</si>
  <si>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</si>
  <si>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</si>
  <si>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</si>
  <si>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</si>
  <si>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</si>
  <si>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</si>
  <si>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622135011</t>
  </si>
  <si>
    <t>Vyrovnání podkladu vnějších stěn tmelem tl do 2 mm</t>
  </si>
  <si>
    <t>m2</t>
  </si>
  <si>
    <t>CS ÚRS 2020 01</t>
  </si>
  <si>
    <t>4</t>
  </si>
  <si>
    <t>2</t>
  </si>
  <si>
    <t>1884847982</t>
  </si>
  <si>
    <t>VV</t>
  </si>
  <si>
    <t>"Severozápadní strana"</t>
  </si>
  <si>
    <t>9,38*((7,75+7,07+6,641)/3)</t>
  </si>
  <si>
    <t>((9,38/2)*(9,42-((6,641+7,07)/2))/2)</t>
  </si>
  <si>
    <t>"Jihozápadní strana + severovýchodní strana"</t>
  </si>
  <si>
    <t>12,4*((6,641+8,949+4,31)/3)*2</t>
  </si>
  <si>
    <t>3,66*((4,31+3,79)/2)*2</t>
  </si>
  <si>
    <t>"Jihovýchodní strana"</t>
  </si>
  <si>
    <t>3,6*((3,79+3,43)/2)</t>
  </si>
  <si>
    <t>5,78*((3,43+6,16)/2)</t>
  </si>
  <si>
    <t>"Odpočet okenních a dveřních otvorů na fasádě"</t>
  </si>
  <si>
    <t>-1,95*1,3*4</t>
  </si>
  <si>
    <t>-0,5*1*2</t>
  </si>
  <si>
    <t>-1,2*0,40*2</t>
  </si>
  <si>
    <t>"Jihozápadní strana"</t>
  </si>
  <si>
    <t>-0,6*0,6*2</t>
  </si>
  <si>
    <t>-1,75*1,3*2</t>
  </si>
  <si>
    <t>-0,900*1,3*2</t>
  </si>
  <si>
    <t>-0,8*1,97</t>
  </si>
  <si>
    <t>-0,7*1,3</t>
  </si>
  <si>
    <t>"Severovýchodní strana"</t>
  </si>
  <si>
    <t>-0,40*0,9</t>
  </si>
  <si>
    <t>-1,2*0,40</t>
  </si>
  <si>
    <t>-0,50*0,9*2</t>
  </si>
  <si>
    <t>-0,90*1,20*4</t>
  </si>
  <si>
    <t>"Ostění okenních a dveřníchotvorů na fasádě"</t>
  </si>
  <si>
    <t>0,10*(1,30+1,95+1,3)*4</t>
  </si>
  <si>
    <t>0,10*(1+0,5+1)*2</t>
  </si>
  <si>
    <t>0,10*(0,40+1,2+0,40)*2</t>
  </si>
  <si>
    <t>0,10*(0,6+0,6+0,60)*2</t>
  </si>
  <si>
    <t>0,10*(1,30+1,75+1,3)*2</t>
  </si>
  <si>
    <t>0,10*(1,30+0,900+1,3)*2</t>
  </si>
  <si>
    <t>0,10*(1,97+0,8+1,97)</t>
  </si>
  <si>
    <t>0,10*(1,30+0,7+1,3)</t>
  </si>
  <si>
    <t>0,10*(0,90+0,40+0,9)</t>
  </si>
  <si>
    <t>0,10*(0,6+0,6+0,6)*2</t>
  </si>
  <si>
    <t>0,10*(0,40+1,2+0,40)</t>
  </si>
  <si>
    <t>0,10*(0,90+0,50+0,9)*2</t>
  </si>
  <si>
    <t>0,10*(1,20+0,90+1,20)*4</t>
  </si>
  <si>
    <t>Součet</t>
  </si>
  <si>
    <t>622135095</t>
  </si>
  <si>
    <t>Příplatek k vyrovnání vnějších stěn tmelem za každý dalších 1 mm tl</t>
  </si>
  <si>
    <t>-1965625097</t>
  </si>
  <si>
    <t>287,017*2</t>
  </si>
  <si>
    <t>3</t>
  </si>
  <si>
    <t>622531011</t>
  </si>
  <si>
    <t>Tenkovrstvá silikonová zrnitá omítka tl. 1,5 mm včetně penetrace vnějších stěn</t>
  </si>
  <si>
    <t>-1714745270</t>
  </si>
  <si>
    <t>"Fasáda"</t>
  </si>
  <si>
    <t>287,017</t>
  </si>
  <si>
    <t>629991011</t>
  </si>
  <si>
    <t>Zakrytí výplní otvorů a svislých ploch fólií přilepenou lepící páskou</t>
  </si>
  <si>
    <t>1762328524</t>
  </si>
  <si>
    <t>"Okenní a dveřní otvory na fasádě"</t>
  </si>
  <si>
    <t>1,95*1,3*4</t>
  </si>
  <si>
    <t>0,5*1*2</t>
  </si>
  <si>
    <t>1,2*0,40*2</t>
  </si>
  <si>
    <t>0,6*0,6*2</t>
  </si>
  <si>
    <t>1,75*1,3*2</t>
  </si>
  <si>
    <t>0,900*1,3*2</t>
  </si>
  <si>
    <t>0,8*1,97</t>
  </si>
  <si>
    <t>0,7*1,3</t>
  </si>
  <si>
    <t>0,40*0,9</t>
  </si>
  <si>
    <t>1,2*0,40</t>
  </si>
  <si>
    <t>0,50*0,9*2</t>
  </si>
  <si>
    <t>0,90*1,20*4</t>
  </si>
  <si>
    <t>5</t>
  </si>
  <si>
    <t>629999011</t>
  </si>
  <si>
    <t>Příplatek k úpravám povrchů za provádění styku dvou barev nebo struktur na fasádě</t>
  </si>
  <si>
    <t>m</t>
  </si>
  <si>
    <t>-1815549810</t>
  </si>
  <si>
    <t xml:space="preserve">"Provedení šambrán  okolo  okenních a dveřních otvorů na fasádě"</t>
  </si>
  <si>
    <t>(1,30+1,95+1,3)*4</t>
  </si>
  <si>
    <t>(1+0,5+1)*2</t>
  </si>
  <si>
    <t>(0,40+1,2+0,40)*2</t>
  </si>
  <si>
    <t>(0,6+0,6+0,60)*2</t>
  </si>
  <si>
    <t>(1,30+1,75+1,3)*2</t>
  </si>
  <si>
    <t>(1,30+0,900+1,3)*2</t>
  </si>
  <si>
    <t>(1,97+0,8+1,97)</t>
  </si>
  <si>
    <t>(1,30+0,7+1,3)</t>
  </si>
  <si>
    <t>(0,90+0,40+0,9)</t>
  </si>
  <si>
    <t>(0,6+0,6+0,6)*2</t>
  </si>
  <si>
    <t>(0,40+1,2+0,40)</t>
  </si>
  <si>
    <t>(0,90+0,50+0,9)*2</t>
  </si>
  <si>
    <t>(1,20+0,90+1,20)*4</t>
  </si>
  <si>
    <t>629999030</t>
  </si>
  <si>
    <t>Příplatek k omítce vnějších povrchů za provádění omítané plochy do 10 m2</t>
  </si>
  <si>
    <t>-1461480228</t>
  </si>
  <si>
    <t>80,14*0,10</t>
  </si>
  <si>
    <t>9</t>
  </si>
  <si>
    <t>Ostatní konstrukce a práce, bourání</t>
  </si>
  <si>
    <t>7</t>
  </si>
  <si>
    <t>941211111</t>
  </si>
  <si>
    <t>Montáž lešení řadového rámového lehkého zatížení do 200 kg/m2 š do 0,9 m v do 10 m</t>
  </si>
  <si>
    <t>344740989</t>
  </si>
  <si>
    <t xml:space="preserve">"V souladu s ČSN 73 8101 a 02 je základní půdorysný rozměr objektu rozšířen pro stavbu lešení o 1 m na každé straně" </t>
  </si>
  <si>
    <t>(1+9,38+1)*((7,75+7,07+6,641)/3)</t>
  </si>
  <si>
    <t>((9,38/2)+1)*(9,42-((6,641+7,07)/2))</t>
  </si>
  <si>
    <t>(1+12,40+1)*9</t>
  </si>
  <si>
    <t>(1+3,66+8,74+1)*9</t>
  </si>
  <si>
    <t>(1+3,6+5,78+1)*7</t>
  </si>
  <si>
    <t>8</t>
  </si>
  <si>
    <t>941211211</t>
  </si>
  <si>
    <t>Příplatek k lešení řadovému rámovému lehkému š 0,9 m v do 25 m za první a ZKD den použití</t>
  </si>
  <si>
    <t>-1919498299</t>
  </si>
  <si>
    <t>"Předpoklad délky využívání lešení 60 dnů"</t>
  </si>
  <si>
    <t>434,861*60</t>
  </si>
  <si>
    <t>941211811</t>
  </si>
  <si>
    <t>Demontáž lešení řadového rámového lehkého zatížení do 200 kg/m2 š do 0,9 m v do 10 m</t>
  </si>
  <si>
    <t>-1488576910</t>
  </si>
  <si>
    <t>434,861</t>
  </si>
  <si>
    <t>10</t>
  </si>
  <si>
    <t>985131111</t>
  </si>
  <si>
    <t>Očištění ploch stěn, rubu kleneb a podlah tlakovou vodou</t>
  </si>
  <si>
    <t>924742878</t>
  </si>
  <si>
    <t>997</t>
  </si>
  <si>
    <t>Přesun sutě</t>
  </si>
  <si>
    <t>11</t>
  </si>
  <si>
    <t>997013113</t>
  </si>
  <si>
    <t>Vnitrostaveništní doprava suti a vybouraných hmot pro budovy v do 12 m s použitím mechanizace</t>
  </si>
  <si>
    <t>t</t>
  </si>
  <si>
    <t>51090650</t>
  </si>
  <si>
    <t>12</t>
  </si>
  <si>
    <t>997013501</t>
  </si>
  <si>
    <t>Odvoz suti a vybouraných hmot na skládku nebo meziskládku do 1 km se složením</t>
  </si>
  <si>
    <t>900640928</t>
  </si>
  <si>
    <t>13</t>
  </si>
  <si>
    <t>997013509</t>
  </si>
  <si>
    <t>Příplatek k odvozu suti a vybouraných hmot na skládku ZKD 1 km přes 1 km</t>
  </si>
  <si>
    <t>1980784622</t>
  </si>
  <si>
    <t>14</t>
  </si>
  <si>
    <t>997013631</t>
  </si>
  <si>
    <t>Poplatek za uložení na skládce (skládkovné) stavebního odpadu směsného kód odpadu 17 09 04</t>
  </si>
  <si>
    <t>-1913234862</t>
  </si>
  <si>
    <t>998</t>
  </si>
  <si>
    <t>Přesun hmot</t>
  </si>
  <si>
    <t>998011002</t>
  </si>
  <si>
    <t>Přesun hmot pro budovy zděné v do 12 m</t>
  </si>
  <si>
    <t>-221730408</t>
  </si>
  <si>
    <t>PSV</t>
  </si>
  <si>
    <t>Práce a dodávky PSV</t>
  </si>
  <si>
    <t>741</t>
  </si>
  <si>
    <t>Elektroinstalace - silnoproud</t>
  </si>
  <si>
    <t>16</t>
  </si>
  <si>
    <t>741370131</t>
  </si>
  <si>
    <t>Montáž svítidlo žárovkové průmysl nástěnné přisazené 1 zdroj s košem</t>
  </si>
  <si>
    <t>kus</t>
  </si>
  <si>
    <t>-1488268469</t>
  </si>
  <si>
    <t>17</t>
  </si>
  <si>
    <t>741374841</t>
  </si>
  <si>
    <t>Demontáž svítidla bytového se standardní paticí přisazeného do 0,09 m2 se zachováním funkčnosti</t>
  </si>
  <si>
    <t>-548212434</t>
  </si>
  <si>
    <t>764</t>
  </si>
  <si>
    <t>Konstrukce klempířské</t>
  </si>
  <si>
    <t>18</t>
  </si>
  <si>
    <t>764004863</t>
  </si>
  <si>
    <t>Demontáž svodu k dalšímu použití</t>
  </si>
  <si>
    <t>-1406931354</t>
  </si>
  <si>
    <t>"Svody severozápadní strana"</t>
  </si>
  <si>
    <t>7,07</t>
  </si>
  <si>
    <t>6,641</t>
  </si>
  <si>
    <t>"Svody jihovýchodní strana"</t>
  </si>
  <si>
    <t>3,43</t>
  </si>
  <si>
    <t>6,16</t>
  </si>
  <si>
    <t>19</t>
  </si>
  <si>
    <t>764508131</t>
  </si>
  <si>
    <t>Montáž kruhového svodu</t>
  </si>
  <si>
    <t>979794985</t>
  </si>
  <si>
    <t>20</t>
  </si>
  <si>
    <t>764508132</t>
  </si>
  <si>
    <t>Montáž objímky kruhového svodu</t>
  </si>
  <si>
    <t>1110619402</t>
  </si>
  <si>
    <t>766</t>
  </si>
  <si>
    <t>Konstrukce truhlářské</t>
  </si>
  <si>
    <t>766660411</t>
  </si>
  <si>
    <t>Montáž vchodových dveří jednokřídlových bez nadsvětlíku do zdiva</t>
  </si>
  <si>
    <t>1090266206</t>
  </si>
  <si>
    <t>22</t>
  </si>
  <si>
    <t>M</t>
  </si>
  <si>
    <t>61144161</t>
  </si>
  <si>
    <t>dveře plastové vchodové jednokřídlé otvíravé 700x1500mm</t>
  </si>
  <si>
    <t>32</t>
  </si>
  <si>
    <t>-491035590</t>
  </si>
  <si>
    <t>23</t>
  </si>
  <si>
    <t>998766102</t>
  </si>
  <si>
    <t>Přesun hmot tonážní pro konstrukce truhlářské v objektech v do 12 m</t>
  </si>
  <si>
    <t>388797381</t>
  </si>
  <si>
    <t>767</t>
  </si>
  <si>
    <t>Konstrukce zámečnické</t>
  </si>
  <si>
    <t>24</t>
  </si>
  <si>
    <t>767661811</t>
  </si>
  <si>
    <t>Demontáž mříží pevných nebo otevíravých</t>
  </si>
  <si>
    <t>1508379716</t>
  </si>
  <si>
    <t>1,95*1,3*2</t>
  </si>
  <si>
    <t>0,9*1,2*2</t>
  </si>
  <si>
    <t>25</t>
  </si>
  <si>
    <t>767662110</t>
  </si>
  <si>
    <t>Montáž mříží pevných šroubovaných</t>
  </si>
  <si>
    <t>1327307451</t>
  </si>
  <si>
    <t>26</t>
  </si>
  <si>
    <t>767893811</t>
  </si>
  <si>
    <t>Demontáž stříšek nad vstupy s výplní z umělých hmot</t>
  </si>
  <si>
    <t>-1904598352</t>
  </si>
  <si>
    <t>27</t>
  </si>
  <si>
    <t>767995111</t>
  </si>
  <si>
    <t>Montáž atypických zámečnických konstrukcí hmotnosti do 5 kg</t>
  </si>
  <si>
    <t>kg</t>
  </si>
  <si>
    <t>-82682243</t>
  </si>
  <si>
    <t xml:space="preserve">"Tabulka s názvem OÚ  a č.p."</t>
  </si>
  <si>
    <t>28</t>
  </si>
  <si>
    <t>767995113</t>
  </si>
  <si>
    <t>Montáž atypických zámečnických konstrukcí hmotnosti do 20 kg</t>
  </si>
  <si>
    <t>932758244</t>
  </si>
  <si>
    <t>"Zpětná montáž stříšky nad vchodem"</t>
  </si>
  <si>
    <t>29</t>
  </si>
  <si>
    <t>767996701</t>
  </si>
  <si>
    <t>Demontáž atypických zámečnických konstrukcí řezáním hmotnosti jednotlivých dílů do 50 kg</t>
  </si>
  <si>
    <t>1090598370</t>
  </si>
  <si>
    <t>30</t>
  </si>
  <si>
    <t>998767102</t>
  </si>
  <si>
    <t>Přesun hmot tonážní pro zámečnické konstrukce v objektech v do 12 m</t>
  </si>
  <si>
    <t>1470291876</t>
  </si>
  <si>
    <t>Práce a dodávky M</t>
  </si>
  <si>
    <t>22-M</t>
  </si>
  <si>
    <t>Montáže technologických zařízení pro dopravní stavby</t>
  </si>
  <si>
    <t>31</t>
  </si>
  <si>
    <t>220000001</t>
  </si>
  <si>
    <t>Demontáž EZS v 2.N.P.</t>
  </si>
  <si>
    <t>64</t>
  </si>
  <si>
    <t>876019694</t>
  </si>
  <si>
    <t>220000002</t>
  </si>
  <si>
    <t>Zpětná montáž EZS v 2.N.P.</t>
  </si>
  <si>
    <t>1531930639</t>
  </si>
  <si>
    <t>33</t>
  </si>
  <si>
    <t>742340821.1</t>
  </si>
  <si>
    <t xml:space="preserve">Demontáž  zvonku</t>
  </si>
  <si>
    <t>-94237994</t>
  </si>
  <si>
    <t>34</t>
  </si>
  <si>
    <t>220320233</t>
  </si>
  <si>
    <t>Montáž tlačítka pro zvonky</t>
  </si>
  <si>
    <t>2035828947</t>
  </si>
  <si>
    <t>02 - Vedlejší rozpočtové náklady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</si>
  <si>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</si>
  <si>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</si>
  <si>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</si>
  <si>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</si>
  <si>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</si>
  <si>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VRN</t>
  </si>
  <si>
    <t>VRN3</t>
  </si>
  <si>
    <t>Zařízení staveniště</t>
  </si>
  <si>
    <t>030001000</t>
  </si>
  <si>
    <t>%</t>
  </si>
  <si>
    <t>1024</t>
  </si>
  <si>
    <t>289550203</t>
  </si>
  <si>
    <t>VRN4</t>
  </si>
  <si>
    <t>Inženýrská činnost</t>
  </si>
  <si>
    <t>040001000</t>
  </si>
  <si>
    <t>Inženýrská činnost-dozory, posudky, zkoušky a měření, revize, kompletační činnost</t>
  </si>
  <si>
    <t>-785948376</t>
  </si>
  <si>
    <t>VRN6</t>
  </si>
  <si>
    <t>Územní vlivy</t>
  </si>
  <si>
    <t>060001000</t>
  </si>
  <si>
    <t>-1199542512</t>
  </si>
  <si>
    <t>VRN7</t>
  </si>
  <si>
    <t>Provozní vlivy</t>
  </si>
  <si>
    <t>070001000</t>
  </si>
  <si>
    <t>-610771778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</si>
</sst>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34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50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51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52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53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52</v>
      </c>
      <c r="AI60" s="42"/>
      <c r="AJ60" s="42"/>
      <c r="AK60" s="42"/>
      <c r="AL60" s="42"/>
      <c r="AM60" s="64" t="s">
        <v>53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54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55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52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53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52</v>
      </c>
      <c r="AI75" s="42"/>
      <c r="AJ75" s="42"/>
      <c r="AK75" s="42"/>
      <c r="AL75" s="42"/>
      <c r="AM75" s="64" t="s">
        <v>53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56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2020-027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Oprava fasády Malšovice č.p. 16 - udržovací práce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19. 8. 2020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HORTECH estate 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31</v>
      </c>
      <c r="AJ89" s="40"/>
      <c r="AK89" s="40"/>
      <c r="AL89" s="40"/>
      <c r="AM89" s="80" t="str">
        <f>IF(E17="","",E17)</f>
        <v xml:space="preserve"> </v>
      </c>
      <c r="AN89" s="71"/>
      <c r="AO89" s="71"/>
      <c r="AP89" s="71"/>
      <c r="AQ89" s="40"/>
      <c r="AR89" s="44"/>
      <c r="AS89" s="81" t="s">
        <v>57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29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>Josef Beran-STAVO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58</v>
      </c>
      <c r="D92" s="94"/>
      <c r="E92" s="94"/>
      <c r="F92" s="94"/>
      <c r="G92" s="94"/>
      <c r="H92" s="95"/>
      <c r="I92" s="96" t="s">
        <v>59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60</v>
      </c>
      <c r="AH92" s="94"/>
      <c r="AI92" s="94"/>
      <c r="AJ92" s="94"/>
      <c r="AK92" s="94"/>
      <c r="AL92" s="94"/>
      <c r="AM92" s="94"/>
      <c r="AN92" s="96" t="s">
        <v>61</v>
      </c>
      <c r="AO92" s="94"/>
      <c r="AP92" s="98"/>
      <c r="AQ92" s="99" t="s">
        <v>62</v>
      </c>
      <c r="AR92" s="44"/>
      <c r="AS92" s="100" t="s">
        <v>63</v>
      </c>
      <c r="AT92" s="101" t="s">
        <v>64</v>
      </c>
      <c r="AU92" s="101" t="s">
        <v>65</v>
      </c>
      <c r="AV92" s="101" t="s">
        <v>66</v>
      </c>
      <c r="AW92" s="101" t="s">
        <v>67</v>
      </c>
      <c r="AX92" s="101" t="s">
        <v>68</v>
      </c>
      <c r="AY92" s="101" t="s">
        <v>69</v>
      </c>
      <c r="AZ92" s="101" t="s">
        <v>70</v>
      </c>
      <c r="BA92" s="101" t="s">
        <v>71</v>
      </c>
      <c r="BB92" s="101" t="s">
        <v>72</v>
      </c>
      <c r="BC92" s="101" t="s">
        <v>73</v>
      </c>
      <c r="BD92" s="102" t="s">
        <v>74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75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ROUND(SUM(AV94:AW94),2)</f>
        <v>0</v>
      </c>
      <c r="AU94" s="115">
        <f>ROUND(SUM(AU95:AU96),5)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ROUND(SUM(AZ95:AZ96),2)</f>
        <v>0</v>
      </c>
      <c r="BA94" s="114">
        <f>ROUND(SUM(BA95:BA96),2)</f>
        <v>0</v>
      </c>
      <c r="BB94" s="114">
        <f>ROUND(SUM(BB95:BB96),2)</f>
        <v>0</v>
      </c>
      <c r="BC94" s="114">
        <f>ROUND(SUM(BC95:BC96),2)</f>
        <v>0</v>
      </c>
      <c r="BD94" s="116">
        <f>ROUND(SUM(BD95:BD96),2)</f>
        <v>0</v>
      </c>
      <c r="BE94" s="6"/>
      <c r="BS94" s="117" t="s">
        <v>76</v>
      </c>
      <c r="BT94" s="117" t="s">
        <v>77</v>
      </c>
      <c r="BU94" s="118" t="s">
        <v>78</v>
      </c>
      <c r="BV94" s="117" t="s">
        <v>79</v>
      </c>
      <c r="BW94" s="117" t="s">
        <v>5</v>
      </c>
      <c r="BX94" s="117" t="s">
        <v>80</v>
      </c>
      <c r="CL94" s="117" t="s">
        <v>1</v>
      </c>
    </row>
    <row r="95" s="7" customFormat="1" ht="16.5" customHeight="1">
      <c r="A95" s="119" t="s">
        <v>81</v>
      </c>
      <c r="B95" s="120"/>
      <c r="C95" s="121"/>
      <c r="D95" s="122" t="s">
        <v>82</v>
      </c>
      <c r="E95" s="122"/>
      <c r="F95" s="122"/>
      <c r="G95" s="122"/>
      <c r="H95" s="122"/>
      <c r="I95" s="123"/>
      <c r="J95" s="122" t="s">
        <v>83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'01 - Oprava fasády  bytov...'!J30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84</v>
      </c>
      <c r="AR95" s="126"/>
      <c r="AS95" s="127">
        <v>0</v>
      </c>
      <c r="AT95" s="128">
        <f>ROUND(SUM(AV95:AW95),2)</f>
        <v>0</v>
      </c>
      <c r="AU95" s="129">
        <f>'01 - Oprava fasády  bytov...'!P128</f>
        <v>0</v>
      </c>
      <c r="AV95" s="128">
        <f>'01 - Oprava fasády  bytov...'!J33</f>
        <v>0</v>
      </c>
      <c r="AW95" s="128">
        <f>'01 - Oprava fasády  bytov...'!J34</f>
        <v>0</v>
      </c>
      <c r="AX95" s="128">
        <f>'01 - Oprava fasády  bytov...'!J35</f>
        <v>0</v>
      </c>
      <c r="AY95" s="128">
        <f>'01 - Oprava fasády  bytov...'!J36</f>
        <v>0</v>
      </c>
      <c r="AZ95" s="128">
        <f>'01 - Oprava fasády  bytov...'!F33</f>
        <v>0</v>
      </c>
      <c r="BA95" s="128">
        <f>'01 - Oprava fasády  bytov...'!F34</f>
        <v>0</v>
      </c>
      <c r="BB95" s="128">
        <f>'01 - Oprava fasády  bytov...'!F35</f>
        <v>0</v>
      </c>
      <c r="BC95" s="128">
        <f>'01 - Oprava fasády  bytov...'!F36</f>
        <v>0</v>
      </c>
      <c r="BD95" s="130">
        <f>'01 - Oprava fasády  bytov...'!F37</f>
        <v>0</v>
      </c>
      <c r="BE95" s="7"/>
      <c r="BT95" s="131" t="s">
        <v>85</v>
      </c>
      <c r="BV95" s="131" t="s">
        <v>79</v>
      </c>
      <c r="BW95" s="131" t="s">
        <v>86</v>
      </c>
      <c r="BX95" s="131" t="s">
        <v>5</v>
      </c>
      <c r="CL95" s="131" t="s">
        <v>1</v>
      </c>
      <c r="CM95" s="131" t="s">
        <v>85</v>
      </c>
    </row>
    <row r="96" s="7" customFormat="1" ht="16.5" customHeight="1">
      <c r="A96" s="119" t="s">
        <v>81</v>
      </c>
      <c r="B96" s="120"/>
      <c r="C96" s="121"/>
      <c r="D96" s="122" t="s">
        <v>87</v>
      </c>
      <c r="E96" s="122"/>
      <c r="F96" s="122"/>
      <c r="G96" s="122"/>
      <c r="H96" s="122"/>
      <c r="I96" s="123"/>
      <c r="J96" s="122" t="s">
        <v>88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'02 - Vedlejší rozpočtové 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84</v>
      </c>
      <c r="AR96" s="126"/>
      <c r="AS96" s="132">
        <v>0</v>
      </c>
      <c r="AT96" s="133">
        <f>ROUND(SUM(AV96:AW96),2)</f>
        <v>0</v>
      </c>
      <c r="AU96" s="134">
        <f>'02 - Vedlejší rozpočtové ...'!P121</f>
        <v>0</v>
      </c>
      <c r="AV96" s="133">
        <f>'02 - Vedlejší rozpočtové ...'!J33</f>
        <v>0</v>
      </c>
      <c r="AW96" s="133">
        <f>'02 - Vedlejší rozpočtové ...'!J34</f>
        <v>0</v>
      </c>
      <c r="AX96" s="133">
        <f>'02 - Vedlejší rozpočtové ...'!J35</f>
        <v>0</v>
      </c>
      <c r="AY96" s="133">
        <f>'02 - Vedlejší rozpočtové ...'!J36</f>
        <v>0</v>
      </c>
      <c r="AZ96" s="133">
        <f>'02 - Vedlejší rozpočtové ...'!F33</f>
        <v>0</v>
      </c>
      <c r="BA96" s="133">
        <f>'02 - Vedlejší rozpočtové ...'!F34</f>
        <v>0</v>
      </c>
      <c r="BB96" s="133">
        <f>'02 - Vedlejší rozpočtové ...'!F35</f>
        <v>0</v>
      </c>
      <c r="BC96" s="133">
        <f>'02 - Vedlejší rozpočtové ...'!F36</f>
        <v>0</v>
      </c>
      <c r="BD96" s="135">
        <f>'02 - Vedlejší rozpočtové ...'!F37</f>
        <v>0</v>
      </c>
      <c r="BE96" s="7"/>
      <c r="BT96" s="131" t="s">
        <v>85</v>
      </c>
      <c r="BV96" s="131" t="s">
        <v>79</v>
      </c>
      <c r="BW96" s="131" t="s">
        <v>89</v>
      </c>
      <c r="BX96" s="131" t="s">
        <v>5</v>
      </c>
      <c r="CL96" s="131" t="s">
        <v>1</v>
      </c>
      <c r="CM96" s="131" t="s">
        <v>85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0a0v1nOVc12F0khT24+fY3wD5qYrOyIrNgygHPvpawHkjrnZdO6UYAJsZ/E6Hujdb3guegyU4iL/Fvijw+webQ==" hashValue="/I67KWlMNwc9U8RRl4c5hlgIJm1p6LH9rPYFgirUjOS6i2pHqwPNHxzm/iMIJlDvg3IT6yfvgLkeEa7wiV3Gvw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1 - Oprava fasády  bytov...'!C2" display="/"/>
    <hyperlink ref="A96" location="'02 - Vedlejší rozpočtové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85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Oprava fasády Malšovice č.p. 16 - udržovací práce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19. 8. 2020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 xml:space="preserve"> </v>
      </c>
      <c r="F21" s="38"/>
      <c r="G21" s="38"/>
      <c r="H21" s="38"/>
      <c r="I21" s="140" t="s">
        <v>28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34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35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ROUND(J128,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ROUND((SUM(BE128:BE303)),  2)</f>
        <v>0</v>
      </c>
      <c r="G33" s="38"/>
      <c r="H33" s="38"/>
      <c r="I33" s="155">
        <v>0.20999999999999999</v>
      </c>
      <c r="J33" s="154">
        <f>ROUND(((SUM(BE128:BE303))*I33),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ROUND((SUM(BF128:BF303)),  2)</f>
        <v>0</v>
      </c>
      <c r="G34" s="38"/>
      <c r="H34" s="38"/>
      <c r="I34" s="155">
        <v>0.14999999999999999</v>
      </c>
      <c r="J34" s="154">
        <f>ROUND(((SUM(BF128:BF303))*I34),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ROUND((SUM(BG128:BG303)),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ROUND((SUM(BH128:BH303)),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ROUND((SUM(BI128:BI303)),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Oprava fasády Malšovice č.p. 16 - udržovací práce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 xml:space="preserve">01 - Oprava fasády  bytového objektu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19. 8. 2020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HORTECH estate </v>
      </c>
      <c r="G91" s="40"/>
      <c r="H91" s="40"/>
      <c r="I91" s="32" t="s">
        <v>31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Josef Beran-STAVO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J128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98</v>
      </c>
      <c r="E97" s="182"/>
      <c r="F97" s="182"/>
      <c r="G97" s="182"/>
      <c r="H97" s="182"/>
      <c r="I97" s="182"/>
      <c r="J97" s="183">
        <f>J129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99</v>
      </c>
      <c r="E98" s="188"/>
      <c r="F98" s="188"/>
      <c r="G98" s="188"/>
      <c r="H98" s="188"/>
      <c r="I98" s="188"/>
      <c r="J98" s="189">
        <f>J130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100</v>
      </c>
      <c r="E99" s="188"/>
      <c r="F99" s="188"/>
      <c r="G99" s="188"/>
      <c r="H99" s="188"/>
      <c r="I99" s="188"/>
      <c r="J99" s="189">
        <f>J228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101</v>
      </c>
      <c r="E100" s="188"/>
      <c r="F100" s="188"/>
      <c r="G100" s="188"/>
      <c r="H100" s="188"/>
      <c r="I100" s="188"/>
      <c r="J100" s="189">
        <f>J250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102</v>
      </c>
      <c r="E101" s="188"/>
      <c r="F101" s="188"/>
      <c r="G101" s="188"/>
      <c r="H101" s="188"/>
      <c r="I101" s="188"/>
      <c r="J101" s="189">
        <f>J255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9"/>
      <c r="C102" s="180"/>
      <c r="D102" s="181" t="s">
        <v>103</v>
      </c>
      <c r="E102" s="182"/>
      <c r="F102" s="182"/>
      <c r="G102" s="182"/>
      <c r="H102" s="182"/>
      <c r="I102" s="182"/>
      <c r="J102" s="183">
        <f>J257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5"/>
      <c r="C103" s="186"/>
      <c r="D103" s="187" t="s">
        <v>104</v>
      </c>
      <c r="E103" s="188"/>
      <c r="F103" s="188"/>
      <c r="G103" s="188"/>
      <c r="H103" s="188"/>
      <c r="I103" s="188"/>
      <c r="J103" s="189">
        <f>J258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105</v>
      </c>
      <c r="E104" s="188"/>
      <c r="F104" s="188"/>
      <c r="G104" s="188"/>
      <c r="H104" s="188"/>
      <c r="I104" s="188"/>
      <c r="J104" s="189">
        <f>J261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106</v>
      </c>
      <c r="E105" s="188"/>
      <c r="F105" s="188"/>
      <c r="G105" s="188"/>
      <c r="H105" s="188"/>
      <c r="I105" s="188"/>
      <c r="J105" s="189">
        <f>J272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5"/>
      <c r="C106" s="186"/>
      <c r="D106" s="187" t="s">
        <v>107</v>
      </c>
      <c r="E106" s="188"/>
      <c r="F106" s="188"/>
      <c r="G106" s="188"/>
      <c r="H106" s="188"/>
      <c r="I106" s="188"/>
      <c r="J106" s="189">
        <f>J276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79"/>
      <c r="C107" s="180"/>
      <c r="D107" s="181" t="s">
        <v>108</v>
      </c>
      <c r="E107" s="182"/>
      <c r="F107" s="182"/>
      <c r="G107" s="182"/>
      <c r="H107" s="182"/>
      <c r="I107" s="182"/>
      <c r="J107" s="183">
        <f>J298</f>
        <v>0</v>
      </c>
      <c r="K107" s="180"/>
      <c r="L107" s="18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85"/>
      <c r="C108" s="186"/>
      <c r="D108" s="187" t="s">
        <v>109</v>
      </c>
      <c r="E108" s="188"/>
      <c r="F108" s="188"/>
      <c r="G108" s="188"/>
      <c r="H108" s="188"/>
      <c r="I108" s="188"/>
      <c r="J108" s="189">
        <f>J299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4" s="2" customFormat="1" ht="6.96" customHeight="1">
      <c r="A114" s="3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110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16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174" t="str">
        <f>E7</f>
        <v>Oprava fasády Malšovice č.p. 16 - udržovací práce</v>
      </c>
      <c r="F118" s="32"/>
      <c r="G118" s="32"/>
      <c r="H118" s="32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91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76" t="str">
        <f>E9</f>
        <v xml:space="preserve">01 - Oprava fasády  bytového objektu</v>
      </c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20</v>
      </c>
      <c r="D122" s="40"/>
      <c r="E122" s="40"/>
      <c r="F122" s="27" t="str">
        <f>F12</f>
        <v xml:space="preserve"> </v>
      </c>
      <c r="G122" s="40"/>
      <c r="H122" s="40"/>
      <c r="I122" s="32" t="s">
        <v>22</v>
      </c>
      <c r="J122" s="79" t="str">
        <f>IF(J12="","",J12)</f>
        <v>19. 8. 2020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24</v>
      </c>
      <c r="D124" s="40"/>
      <c r="E124" s="40"/>
      <c r="F124" s="27" t="str">
        <f>E15</f>
        <v xml:space="preserve">HORTECH estate </v>
      </c>
      <c r="G124" s="40"/>
      <c r="H124" s="40"/>
      <c r="I124" s="32" t="s">
        <v>31</v>
      </c>
      <c r="J124" s="36" t="str">
        <f>E21</f>
        <v xml:space="preserve"> 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5.65" customHeight="1">
      <c r="A125" s="38"/>
      <c r="B125" s="39"/>
      <c r="C125" s="32" t="s">
        <v>29</v>
      </c>
      <c r="D125" s="40"/>
      <c r="E125" s="40"/>
      <c r="F125" s="27" t="str">
        <f>IF(E18="","",E18)</f>
        <v>Vyplň údaj</v>
      </c>
      <c r="G125" s="40"/>
      <c r="H125" s="40"/>
      <c r="I125" s="32" t="s">
        <v>33</v>
      </c>
      <c r="J125" s="36" t="str">
        <f>E24</f>
        <v>Josef Beran-STAVO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91"/>
      <c r="B127" s="192"/>
      <c r="C127" s="193" t="s">
        <v>111</v>
      </c>
      <c r="D127" s="194" t="s">
        <v>62</v>
      </c>
      <c r="E127" s="194" t="s">
        <v>58</v>
      </c>
      <c r="F127" s="194" t="s">
        <v>59</v>
      </c>
      <c r="G127" s="194" t="s">
        <v>112</v>
      </c>
      <c r="H127" s="194" t="s">
        <v>113</v>
      </c>
      <c r="I127" s="194" t="s">
        <v>114</v>
      </c>
      <c r="J127" s="194" t="s">
        <v>95</v>
      </c>
      <c r="K127" s="195" t="s">
        <v>115</v>
      </c>
      <c r="L127" s="196"/>
      <c r="M127" s="100" t="s">
        <v>1</v>
      </c>
      <c r="N127" s="101" t="s">
        <v>41</v>
      </c>
      <c r="O127" s="101" t="s">
        <v>116</v>
      </c>
      <c r="P127" s="101" t="s">
        <v>117</v>
      </c>
      <c r="Q127" s="101" t="s">
        <v>118</v>
      </c>
      <c r="R127" s="101" t="s">
        <v>119</v>
      </c>
      <c r="S127" s="101" t="s">
        <v>120</v>
      </c>
      <c r="T127" s="102" t="s">
        <v>121</v>
      </c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</row>
    <row r="128" s="2" customFormat="1" ht="22.8" customHeight="1">
      <c r="A128" s="38"/>
      <c r="B128" s="39"/>
      <c r="C128" s="107" t="s">
        <v>122</v>
      </c>
      <c r="D128" s="40"/>
      <c r="E128" s="40"/>
      <c r="F128" s="40"/>
      <c r="G128" s="40"/>
      <c r="H128" s="40"/>
      <c r="I128" s="40"/>
      <c r="J128" s="197">
        <f>BK128</f>
        <v>0</v>
      </c>
      <c r="K128" s="40"/>
      <c r="L128" s="44"/>
      <c r="M128" s="103"/>
      <c r="N128" s="198"/>
      <c r="O128" s="104"/>
      <c r="P128" s="199">
        <f>P129+P257+P298</f>
        <v>0</v>
      </c>
      <c r="Q128" s="104"/>
      <c r="R128" s="199">
        <f>R129+R257+R298</f>
        <v>14.05506608</v>
      </c>
      <c r="S128" s="104"/>
      <c r="T128" s="200">
        <f>T129+T257+T298</f>
        <v>0.27540594000000002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76</v>
      </c>
      <c r="AU128" s="17" t="s">
        <v>97</v>
      </c>
      <c r="BK128" s="201">
        <f>BK129+BK257+BK298</f>
        <v>0</v>
      </c>
    </row>
    <row r="129" s="12" customFormat="1" ht="25.92" customHeight="1">
      <c r="A129" s="12"/>
      <c r="B129" s="202"/>
      <c r="C129" s="203"/>
      <c r="D129" s="204" t="s">
        <v>76</v>
      </c>
      <c r="E129" s="205" t="s">
        <v>123</v>
      </c>
      <c r="F129" s="205" t="s">
        <v>124</v>
      </c>
      <c r="G129" s="203"/>
      <c r="H129" s="203"/>
      <c r="I129" s="206"/>
      <c r="J129" s="207">
        <f>BK129</f>
        <v>0</v>
      </c>
      <c r="K129" s="203"/>
      <c r="L129" s="208"/>
      <c r="M129" s="209"/>
      <c r="N129" s="210"/>
      <c r="O129" s="210"/>
      <c r="P129" s="211">
        <f>P130+P228+P250+P255</f>
        <v>0</v>
      </c>
      <c r="Q129" s="210"/>
      <c r="R129" s="211">
        <f>R130+R228+R250+R255</f>
        <v>13.978453779999999</v>
      </c>
      <c r="S129" s="210"/>
      <c r="T129" s="212">
        <f>T130+T228+T250+T255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3" t="s">
        <v>85</v>
      </c>
      <c r="AT129" s="214" t="s">
        <v>76</v>
      </c>
      <c r="AU129" s="214" t="s">
        <v>77</v>
      </c>
      <c r="AY129" s="213" t="s">
        <v>125</v>
      </c>
      <c r="BK129" s="215">
        <f>BK130+BK228+BK250+BK255</f>
        <v>0</v>
      </c>
    </row>
    <row r="130" s="12" customFormat="1" ht="22.8" customHeight="1">
      <c r="A130" s="12"/>
      <c r="B130" s="202"/>
      <c r="C130" s="203"/>
      <c r="D130" s="204" t="s">
        <v>76</v>
      </c>
      <c r="E130" s="216" t="s">
        <v>126</v>
      </c>
      <c r="F130" s="216" t="s">
        <v>127</v>
      </c>
      <c r="G130" s="203"/>
      <c r="H130" s="203"/>
      <c r="I130" s="206"/>
      <c r="J130" s="217">
        <f>BK130</f>
        <v>0</v>
      </c>
      <c r="K130" s="203"/>
      <c r="L130" s="208"/>
      <c r="M130" s="209"/>
      <c r="N130" s="210"/>
      <c r="O130" s="210"/>
      <c r="P130" s="211">
        <f>SUM(P131:P227)</f>
        <v>0</v>
      </c>
      <c r="Q130" s="210"/>
      <c r="R130" s="211">
        <f>SUM(R131:R227)</f>
        <v>3.5417897800000002</v>
      </c>
      <c r="S130" s="210"/>
      <c r="T130" s="212">
        <f>SUM(T131:T227)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3" t="s">
        <v>85</v>
      </c>
      <c r="AT130" s="214" t="s">
        <v>76</v>
      </c>
      <c r="AU130" s="214" t="s">
        <v>85</v>
      </c>
      <c r="AY130" s="213" t="s">
        <v>125</v>
      </c>
      <c r="BK130" s="215">
        <f>SUM(BK131:BK227)</f>
        <v>0</v>
      </c>
    </row>
    <row r="131" s="2" customFormat="1" ht="14.4" customHeight="1">
      <c r="A131" s="38"/>
      <c r="B131" s="39"/>
      <c r="C131" s="218" t="s">
        <v>85</v>
      </c>
      <c r="D131" s="218" t="s">
        <v>128</v>
      </c>
      <c r="E131" s="219" t="s">
        <v>129</v>
      </c>
      <c r="F131" s="220" t="s">
        <v>130</v>
      </c>
      <c r="G131" s="221" t="s">
        <v>131</v>
      </c>
      <c r="H131" s="222">
        <v>287.017</v>
      </c>
      <c r="I131" s="223"/>
      <c r="J131" s="224">
        <f>ROUND(I131*H131,2)</f>
        <v>0</v>
      </c>
      <c r="K131" s="220" t="s">
        <v>132</v>
      </c>
      <c r="L131" s="44"/>
      <c r="M131" s="225" t="s">
        <v>1</v>
      </c>
      <c r="N131" s="226" t="s">
        <v>43</v>
      </c>
      <c r="O131" s="91"/>
      <c r="P131" s="227">
        <f>O131*H131</f>
        <v>0</v>
      </c>
      <c r="Q131" s="227">
        <v>0.0054599999999999996</v>
      </c>
      <c r="R131" s="227">
        <f>Q131*H131</f>
        <v>1.56711282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133</v>
      </c>
      <c r="AT131" s="229" t="s">
        <v>128</v>
      </c>
      <c r="AU131" s="229" t="s">
        <v>134</v>
      </c>
      <c r="AY131" s="17" t="s">
        <v>125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134</v>
      </c>
      <c r="BK131" s="230">
        <f>ROUND(I131*H131,2)</f>
        <v>0</v>
      </c>
      <c r="BL131" s="17" t="s">
        <v>133</v>
      </c>
      <c r="BM131" s="229" t="s">
        <v>135</v>
      </c>
    </row>
    <row r="132" s="13" customFormat="1">
      <c r="A132" s="13"/>
      <c r="B132" s="231"/>
      <c r="C132" s="232"/>
      <c r="D132" s="233" t="s">
        <v>136</v>
      </c>
      <c r="E132" s="234" t="s">
        <v>1</v>
      </c>
      <c r="F132" s="235" t="s">
        <v>137</v>
      </c>
      <c r="G132" s="232"/>
      <c r="H132" s="234" t="s">
        <v>1</v>
      </c>
      <c r="I132" s="236"/>
      <c r="J132" s="232"/>
      <c r="K132" s="232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136</v>
      </c>
      <c r="AU132" s="241" t="s">
        <v>134</v>
      </c>
      <c r="AV132" s="13" t="s">
        <v>85</v>
      </c>
      <c r="AW132" s="13" t="s">
        <v>32</v>
      </c>
      <c r="AX132" s="13" t="s">
        <v>77</v>
      </c>
      <c r="AY132" s="241" t="s">
        <v>125</v>
      </c>
    </row>
    <row r="133" s="14" customFormat="1">
      <c r="A133" s="14"/>
      <c r="B133" s="242"/>
      <c r="C133" s="243"/>
      <c r="D133" s="233" t="s">
        <v>136</v>
      </c>
      <c r="E133" s="244" t="s">
        <v>1</v>
      </c>
      <c r="F133" s="245" t="s">
        <v>138</v>
      </c>
      <c r="G133" s="243"/>
      <c r="H133" s="246">
        <v>67.100999999999999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136</v>
      </c>
      <c r="AU133" s="252" t="s">
        <v>134</v>
      </c>
      <c r="AV133" s="14" t="s">
        <v>134</v>
      </c>
      <c r="AW133" s="14" t="s">
        <v>32</v>
      </c>
      <c r="AX133" s="14" t="s">
        <v>77</v>
      </c>
      <c r="AY133" s="252" t="s">
        <v>125</v>
      </c>
    </row>
    <row r="134" s="14" customFormat="1">
      <c r="A134" s="14"/>
      <c r="B134" s="242"/>
      <c r="C134" s="243"/>
      <c r="D134" s="233" t="s">
        <v>136</v>
      </c>
      <c r="E134" s="244" t="s">
        <v>1</v>
      </c>
      <c r="F134" s="245" t="s">
        <v>139</v>
      </c>
      <c r="G134" s="243"/>
      <c r="H134" s="246">
        <v>6.0140000000000002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136</v>
      </c>
      <c r="AU134" s="252" t="s">
        <v>134</v>
      </c>
      <c r="AV134" s="14" t="s">
        <v>134</v>
      </c>
      <c r="AW134" s="14" t="s">
        <v>32</v>
      </c>
      <c r="AX134" s="14" t="s">
        <v>77</v>
      </c>
      <c r="AY134" s="252" t="s">
        <v>125</v>
      </c>
    </row>
    <row r="135" s="13" customFormat="1">
      <c r="A135" s="13"/>
      <c r="B135" s="231"/>
      <c r="C135" s="232"/>
      <c r="D135" s="233" t="s">
        <v>136</v>
      </c>
      <c r="E135" s="234" t="s">
        <v>1</v>
      </c>
      <c r="F135" s="235" t="s">
        <v>140</v>
      </c>
      <c r="G135" s="232"/>
      <c r="H135" s="234" t="s">
        <v>1</v>
      </c>
      <c r="I135" s="236"/>
      <c r="J135" s="232"/>
      <c r="K135" s="232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136</v>
      </c>
      <c r="AU135" s="241" t="s">
        <v>134</v>
      </c>
      <c r="AV135" s="13" t="s">
        <v>85</v>
      </c>
      <c r="AW135" s="13" t="s">
        <v>32</v>
      </c>
      <c r="AX135" s="13" t="s">
        <v>77</v>
      </c>
      <c r="AY135" s="241" t="s">
        <v>125</v>
      </c>
    </row>
    <row r="136" s="14" customFormat="1">
      <c r="A136" s="14"/>
      <c r="B136" s="242"/>
      <c r="C136" s="243"/>
      <c r="D136" s="233" t="s">
        <v>136</v>
      </c>
      <c r="E136" s="244" t="s">
        <v>1</v>
      </c>
      <c r="F136" s="245" t="s">
        <v>141</v>
      </c>
      <c r="G136" s="243"/>
      <c r="H136" s="246">
        <v>164.50700000000001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136</v>
      </c>
      <c r="AU136" s="252" t="s">
        <v>134</v>
      </c>
      <c r="AV136" s="14" t="s">
        <v>134</v>
      </c>
      <c r="AW136" s="14" t="s">
        <v>32</v>
      </c>
      <c r="AX136" s="14" t="s">
        <v>77</v>
      </c>
      <c r="AY136" s="252" t="s">
        <v>125</v>
      </c>
    </row>
    <row r="137" s="14" customFormat="1">
      <c r="A137" s="14"/>
      <c r="B137" s="242"/>
      <c r="C137" s="243"/>
      <c r="D137" s="233" t="s">
        <v>136</v>
      </c>
      <c r="E137" s="244" t="s">
        <v>1</v>
      </c>
      <c r="F137" s="245" t="s">
        <v>142</v>
      </c>
      <c r="G137" s="243"/>
      <c r="H137" s="246">
        <v>29.646000000000001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136</v>
      </c>
      <c r="AU137" s="252" t="s">
        <v>134</v>
      </c>
      <c r="AV137" s="14" t="s">
        <v>134</v>
      </c>
      <c r="AW137" s="14" t="s">
        <v>32</v>
      </c>
      <c r="AX137" s="14" t="s">
        <v>77</v>
      </c>
      <c r="AY137" s="252" t="s">
        <v>125</v>
      </c>
    </row>
    <row r="138" s="13" customFormat="1">
      <c r="A138" s="13"/>
      <c r="B138" s="231"/>
      <c r="C138" s="232"/>
      <c r="D138" s="233" t="s">
        <v>136</v>
      </c>
      <c r="E138" s="234" t="s">
        <v>1</v>
      </c>
      <c r="F138" s="235" t="s">
        <v>143</v>
      </c>
      <c r="G138" s="232"/>
      <c r="H138" s="234" t="s">
        <v>1</v>
      </c>
      <c r="I138" s="236"/>
      <c r="J138" s="232"/>
      <c r="K138" s="232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136</v>
      </c>
      <c r="AU138" s="241" t="s">
        <v>134</v>
      </c>
      <c r="AV138" s="13" t="s">
        <v>85</v>
      </c>
      <c r="AW138" s="13" t="s">
        <v>32</v>
      </c>
      <c r="AX138" s="13" t="s">
        <v>77</v>
      </c>
      <c r="AY138" s="241" t="s">
        <v>125</v>
      </c>
    </row>
    <row r="139" s="14" customFormat="1">
      <c r="A139" s="14"/>
      <c r="B139" s="242"/>
      <c r="C139" s="243"/>
      <c r="D139" s="233" t="s">
        <v>136</v>
      </c>
      <c r="E139" s="244" t="s">
        <v>1</v>
      </c>
      <c r="F139" s="245" t="s">
        <v>144</v>
      </c>
      <c r="G139" s="243"/>
      <c r="H139" s="246">
        <v>12.996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136</v>
      </c>
      <c r="AU139" s="252" t="s">
        <v>134</v>
      </c>
      <c r="AV139" s="14" t="s">
        <v>134</v>
      </c>
      <c r="AW139" s="14" t="s">
        <v>32</v>
      </c>
      <c r="AX139" s="14" t="s">
        <v>77</v>
      </c>
      <c r="AY139" s="252" t="s">
        <v>125</v>
      </c>
    </row>
    <row r="140" s="14" customFormat="1">
      <c r="A140" s="14"/>
      <c r="B140" s="242"/>
      <c r="C140" s="243"/>
      <c r="D140" s="233" t="s">
        <v>136</v>
      </c>
      <c r="E140" s="244" t="s">
        <v>1</v>
      </c>
      <c r="F140" s="245" t="s">
        <v>145</v>
      </c>
      <c r="G140" s="243"/>
      <c r="H140" s="246">
        <v>27.715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136</v>
      </c>
      <c r="AU140" s="252" t="s">
        <v>134</v>
      </c>
      <c r="AV140" s="14" t="s">
        <v>134</v>
      </c>
      <c r="AW140" s="14" t="s">
        <v>32</v>
      </c>
      <c r="AX140" s="14" t="s">
        <v>77</v>
      </c>
      <c r="AY140" s="252" t="s">
        <v>125</v>
      </c>
    </row>
    <row r="141" s="13" customFormat="1">
      <c r="A141" s="13"/>
      <c r="B141" s="231"/>
      <c r="C141" s="232"/>
      <c r="D141" s="233" t="s">
        <v>136</v>
      </c>
      <c r="E141" s="234" t="s">
        <v>1</v>
      </c>
      <c r="F141" s="235" t="s">
        <v>146</v>
      </c>
      <c r="G141" s="232"/>
      <c r="H141" s="234" t="s">
        <v>1</v>
      </c>
      <c r="I141" s="236"/>
      <c r="J141" s="232"/>
      <c r="K141" s="232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136</v>
      </c>
      <c r="AU141" s="241" t="s">
        <v>134</v>
      </c>
      <c r="AV141" s="13" t="s">
        <v>85</v>
      </c>
      <c r="AW141" s="13" t="s">
        <v>32</v>
      </c>
      <c r="AX141" s="13" t="s">
        <v>77</v>
      </c>
      <c r="AY141" s="241" t="s">
        <v>125</v>
      </c>
    </row>
    <row r="142" s="13" customFormat="1">
      <c r="A142" s="13"/>
      <c r="B142" s="231"/>
      <c r="C142" s="232"/>
      <c r="D142" s="233" t="s">
        <v>136</v>
      </c>
      <c r="E142" s="234" t="s">
        <v>1</v>
      </c>
      <c r="F142" s="235" t="s">
        <v>137</v>
      </c>
      <c r="G142" s="232"/>
      <c r="H142" s="234" t="s">
        <v>1</v>
      </c>
      <c r="I142" s="236"/>
      <c r="J142" s="232"/>
      <c r="K142" s="232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136</v>
      </c>
      <c r="AU142" s="241" t="s">
        <v>134</v>
      </c>
      <c r="AV142" s="13" t="s">
        <v>85</v>
      </c>
      <c r="AW142" s="13" t="s">
        <v>32</v>
      </c>
      <c r="AX142" s="13" t="s">
        <v>77</v>
      </c>
      <c r="AY142" s="241" t="s">
        <v>125</v>
      </c>
    </row>
    <row r="143" s="14" customFormat="1">
      <c r="A143" s="14"/>
      <c r="B143" s="242"/>
      <c r="C143" s="243"/>
      <c r="D143" s="233" t="s">
        <v>136</v>
      </c>
      <c r="E143" s="244" t="s">
        <v>1</v>
      </c>
      <c r="F143" s="245" t="s">
        <v>147</v>
      </c>
      <c r="G143" s="243"/>
      <c r="H143" s="246">
        <v>-10.140000000000001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136</v>
      </c>
      <c r="AU143" s="252" t="s">
        <v>134</v>
      </c>
      <c r="AV143" s="14" t="s">
        <v>134</v>
      </c>
      <c r="AW143" s="14" t="s">
        <v>32</v>
      </c>
      <c r="AX143" s="14" t="s">
        <v>77</v>
      </c>
      <c r="AY143" s="252" t="s">
        <v>125</v>
      </c>
    </row>
    <row r="144" s="14" customFormat="1">
      <c r="A144" s="14"/>
      <c r="B144" s="242"/>
      <c r="C144" s="243"/>
      <c r="D144" s="233" t="s">
        <v>136</v>
      </c>
      <c r="E144" s="244" t="s">
        <v>1</v>
      </c>
      <c r="F144" s="245" t="s">
        <v>148</v>
      </c>
      <c r="G144" s="243"/>
      <c r="H144" s="246">
        <v>-1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136</v>
      </c>
      <c r="AU144" s="252" t="s">
        <v>134</v>
      </c>
      <c r="AV144" s="14" t="s">
        <v>134</v>
      </c>
      <c r="AW144" s="14" t="s">
        <v>32</v>
      </c>
      <c r="AX144" s="14" t="s">
        <v>77</v>
      </c>
      <c r="AY144" s="252" t="s">
        <v>125</v>
      </c>
    </row>
    <row r="145" s="14" customFormat="1">
      <c r="A145" s="14"/>
      <c r="B145" s="242"/>
      <c r="C145" s="243"/>
      <c r="D145" s="233" t="s">
        <v>136</v>
      </c>
      <c r="E145" s="244" t="s">
        <v>1</v>
      </c>
      <c r="F145" s="245" t="s">
        <v>149</v>
      </c>
      <c r="G145" s="243"/>
      <c r="H145" s="246">
        <v>-0.95999999999999996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136</v>
      </c>
      <c r="AU145" s="252" t="s">
        <v>134</v>
      </c>
      <c r="AV145" s="14" t="s">
        <v>134</v>
      </c>
      <c r="AW145" s="14" t="s">
        <v>32</v>
      </c>
      <c r="AX145" s="14" t="s">
        <v>77</v>
      </c>
      <c r="AY145" s="252" t="s">
        <v>125</v>
      </c>
    </row>
    <row r="146" s="13" customFormat="1">
      <c r="A146" s="13"/>
      <c r="B146" s="231"/>
      <c r="C146" s="232"/>
      <c r="D146" s="233" t="s">
        <v>136</v>
      </c>
      <c r="E146" s="234" t="s">
        <v>1</v>
      </c>
      <c r="F146" s="235" t="s">
        <v>150</v>
      </c>
      <c r="G146" s="232"/>
      <c r="H146" s="234" t="s">
        <v>1</v>
      </c>
      <c r="I146" s="236"/>
      <c r="J146" s="232"/>
      <c r="K146" s="232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136</v>
      </c>
      <c r="AU146" s="241" t="s">
        <v>134</v>
      </c>
      <c r="AV146" s="13" t="s">
        <v>85</v>
      </c>
      <c r="AW146" s="13" t="s">
        <v>32</v>
      </c>
      <c r="AX146" s="13" t="s">
        <v>77</v>
      </c>
      <c r="AY146" s="241" t="s">
        <v>125</v>
      </c>
    </row>
    <row r="147" s="14" customFormat="1">
      <c r="A147" s="14"/>
      <c r="B147" s="242"/>
      <c r="C147" s="243"/>
      <c r="D147" s="233" t="s">
        <v>136</v>
      </c>
      <c r="E147" s="244" t="s">
        <v>1</v>
      </c>
      <c r="F147" s="245" t="s">
        <v>151</v>
      </c>
      <c r="G147" s="243"/>
      <c r="H147" s="246">
        <v>-0.71999999999999997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136</v>
      </c>
      <c r="AU147" s="252" t="s">
        <v>134</v>
      </c>
      <c r="AV147" s="14" t="s">
        <v>134</v>
      </c>
      <c r="AW147" s="14" t="s">
        <v>32</v>
      </c>
      <c r="AX147" s="14" t="s">
        <v>77</v>
      </c>
      <c r="AY147" s="252" t="s">
        <v>125</v>
      </c>
    </row>
    <row r="148" s="14" customFormat="1">
      <c r="A148" s="14"/>
      <c r="B148" s="242"/>
      <c r="C148" s="243"/>
      <c r="D148" s="233" t="s">
        <v>136</v>
      </c>
      <c r="E148" s="244" t="s">
        <v>1</v>
      </c>
      <c r="F148" s="245" t="s">
        <v>152</v>
      </c>
      <c r="G148" s="243"/>
      <c r="H148" s="246">
        <v>-4.5499999999999998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136</v>
      </c>
      <c r="AU148" s="252" t="s">
        <v>134</v>
      </c>
      <c r="AV148" s="14" t="s">
        <v>134</v>
      </c>
      <c r="AW148" s="14" t="s">
        <v>32</v>
      </c>
      <c r="AX148" s="14" t="s">
        <v>77</v>
      </c>
      <c r="AY148" s="252" t="s">
        <v>125</v>
      </c>
    </row>
    <row r="149" s="14" customFormat="1">
      <c r="A149" s="14"/>
      <c r="B149" s="242"/>
      <c r="C149" s="243"/>
      <c r="D149" s="233" t="s">
        <v>136</v>
      </c>
      <c r="E149" s="244" t="s">
        <v>1</v>
      </c>
      <c r="F149" s="245" t="s">
        <v>153</v>
      </c>
      <c r="G149" s="243"/>
      <c r="H149" s="246">
        <v>-2.3399999999999999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136</v>
      </c>
      <c r="AU149" s="252" t="s">
        <v>134</v>
      </c>
      <c r="AV149" s="14" t="s">
        <v>134</v>
      </c>
      <c r="AW149" s="14" t="s">
        <v>32</v>
      </c>
      <c r="AX149" s="14" t="s">
        <v>77</v>
      </c>
      <c r="AY149" s="252" t="s">
        <v>125</v>
      </c>
    </row>
    <row r="150" s="14" customFormat="1">
      <c r="A150" s="14"/>
      <c r="B150" s="242"/>
      <c r="C150" s="243"/>
      <c r="D150" s="233" t="s">
        <v>136</v>
      </c>
      <c r="E150" s="244" t="s">
        <v>1</v>
      </c>
      <c r="F150" s="245" t="s">
        <v>154</v>
      </c>
      <c r="G150" s="243"/>
      <c r="H150" s="246">
        <v>-1.5760000000000001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136</v>
      </c>
      <c r="AU150" s="252" t="s">
        <v>134</v>
      </c>
      <c r="AV150" s="14" t="s">
        <v>134</v>
      </c>
      <c r="AW150" s="14" t="s">
        <v>32</v>
      </c>
      <c r="AX150" s="14" t="s">
        <v>77</v>
      </c>
      <c r="AY150" s="252" t="s">
        <v>125</v>
      </c>
    </row>
    <row r="151" s="14" customFormat="1">
      <c r="A151" s="14"/>
      <c r="B151" s="242"/>
      <c r="C151" s="243"/>
      <c r="D151" s="233" t="s">
        <v>136</v>
      </c>
      <c r="E151" s="244" t="s">
        <v>1</v>
      </c>
      <c r="F151" s="245" t="s">
        <v>155</v>
      </c>
      <c r="G151" s="243"/>
      <c r="H151" s="246">
        <v>-0.91000000000000003</v>
      </c>
      <c r="I151" s="247"/>
      <c r="J151" s="243"/>
      <c r="K151" s="243"/>
      <c r="L151" s="248"/>
      <c r="M151" s="249"/>
      <c r="N151" s="250"/>
      <c r="O151" s="250"/>
      <c r="P151" s="250"/>
      <c r="Q151" s="250"/>
      <c r="R151" s="250"/>
      <c r="S151" s="250"/>
      <c r="T151" s="25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2" t="s">
        <v>136</v>
      </c>
      <c r="AU151" s="252" t="s">
        <v>134</v>
      </c>
      <c r="AV151" s="14" t="s">
        <v>134</v>
      </c>
      <c r="AW151" s="14" t="s">
        <v>32</v>
      </c>
      <c r="AX151" s="14" t="s">
        <v>77</v>
      </c>
      <c r="AY151" s="252" t="s">
        <v>125</v>
      </c>
    </row>
    <row r="152" s="13" customFormat="1">
      <c r="A152" s="13"/>
      <c r="B152" s="231"/>
      <c r="C152" s="232"/>
      <c r="D152" s="233" t="s">
        <v>136</v>
      </c>
      <c r="E152" s="234" t="s">
        <v>1</v>
      </c>
      <c r="F152" s="235" t="s">
        <v>156</v>
      </c>
      <c r="G152" s="232"/>
      <c r="H152" s="234" t="s">
        <v>1</v>
      </c>
      <c r="I152" s="236"/>
      <c r="J152" s="232"/>
      <c r="K152" s="232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136</v>
      </c>
      <c r="AU152" s="241" t="s">
        <v>134</v>
      </c>
      <c r="AV152" s="13" t="s">
        <v>85</v>
      </c>
      <c r="AW152" s="13" t="s">
        <v>32</v>
      </c>
      <c r="AX152" s="13" t="s">
        <v>77</v>
      </c>
      <c r="AY152" s="241" t="s">
        <v>125</v>
      </c>
    </row>
    <row r="153" s="14" customFormat="1">
      <c r="A153" s="14"/>
      <c r="B153" s="242"/>
      <c r="C153" s="243"/>
      <c r="D153" s="233" t="s">
        <v>136</v>
      </c>
      <c r="E153" s="244" t="s">
        <v>1</v>
      </c>
      <c r="F153" s="245" t="s">
        <v>157</v>
      </c>
      <c r="G153" s="243"/>
      <c r="H153" s="246">
        <v>-0.35999999999999999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136</v>
      </c>
      <c r="AU153" s="252" t="s">
        <v>134</v>
      </c>
      <c r="AV153" s="14" t="s">
        <v>134</v>
      </c>
      <c r="AW153" s="14" t="s">
        <v>32</v>
      </c>
      <c r="AX153" s="14" t="s">
        <v>77</v>
      </c>
      <c r="AY153" s="252" t="s">
        <v>125</v>
      </c>
    </row>
    <row r="154" s="14" customFormat="1">
      <c r="A154" s="14"/>
      <c r="B154" s="242"/>
      <c r="C154" s="243"/>
      <c r="D154" s="233" t="s">
        <v>136</v>
      </c>
      <c r="E154" s="244" t="s">
        <v>1</v>
      </c>
      <c r="F154" s="245" t="s">
        <v>151</v>
      </c>
      <c r="G154" s="243"/>
      <c r="H154" s="246">
        <v>-0.71999999999999997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136</v>
      </c>
      <c r="AU154" s="252" t="s">
        <v>134</v>
      </c>
      <c r="AV154" s="14" t="s">
        <v>134</v>
      </c>
      <c r="AW154" s="14" t="s">
        <v>32</v>
      </c>
      <c r="AX154" s="14" t="s">
        <v>77</v>
      </c>
      <c r="AY154" s="252" t="s">
        <v>125</v>
      </c>
    </row>
    <row r="155" s="14" customFormat="1">
      <c r="A155" s="14"/>
      <c r="B155" s="242"/>
      <c r="C155" s="243"/>
      <c r="D155" s="233" t="s">
        <v>136</v>
      </c>
      <c r="E155" s="244" t="s">
        <v>1</v>
      </c>
      <c r="F155" s="245" t="s">
        <v>158</v>
      </c>
      <c r="G155" s="243"/>
      <c r="H155" s="246">
        <v>-0.47999999999999998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136</v>
      </c>
      <c r="AU155" s="252" t="s">
        <v>134</v>
      </c>
      <c r="AV155" s="14" t="s">
        <v>134</v>
      </c>
      <c r="AW155" s="14" t="s">
        <v>32</v>
      </c>
      <c r="AX155" s="14" t="s">
        <v>77</v>
      </c>
      <c r="AY155" s="252" t="s">
        <v>125</v>
      </c>
    </row>
    <row r="156" s="13" customFormat="1">
      <c r="A156" s="13"/>
      <c r="B156" s="231"/>
      <c r="C156" s="232"/>
      <c r="D156" s="233" t="s">
        <v>136</v>
      </c>
      <c r="E156" s="234" t="s">
        <v>1</v>
      </c>
      <c r="F156" s="235" t="s">
        <v>143</v>
      </c>
      <c r="G156" s="232"/>
      <c r="H156" s="234" t="s">
        <v>1</v>
      </c>
      <c r="I156" s="236"/>
      <c r="J156" s="232"/>
      <c r="K156" s="232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136</v>
      </c>
      <c r="AU156" s="241" t="s">
        <v>134</v>
      </c>
      <c r="AV156" s="13" t="s">
        <v>85</v>
      </c>
      <c r="AW156" s="13" t="s">
        <v>32</v>
      </c>
      <c r="AX156" s="13" t="s">
        <v>77</v>
      </c>
      <c r="AY156" s="241" t="s">
        <v>125</v>
      </c>
    </row>
    <row r="157" s="14" customFormat="1">
      <c r="A157" s="14"/>
      <c r="B157" s="242"/>
      <c r="C157" s="243"/>
      <c r="D157" s="233" t="s">
        <v>136</v>
      </c>
      <c r="E157" s="244" t="s">
        <v>1</v>
      </c>
      <c r="F157" s="245" t="s">
        <v>159</v>
      </c>
      <c r="G157" s="243"/>
      <c r="H157" s="246">
        <v>-0.90000000000000002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136</v>
      </c>
      <c r="AU157" s="252" t="s">
        <v>134</v>
      </c>
      <c r="AV157" s="14" t="s">
        <v>134</v>
      </c>
      <c r="AW157" s="14" t="s">
        <v>32</v>
      </c>
      <c r="AX157" s="14" t="s">
        <v>77</v>
      </c>
      <c r="AY157" s="252" t="s">
        <v>125</v>
      </c>
    </row>
    <row r="158" s="14" customFormat="1">
      <c r="A158" s="14"/>
      <c r="B158" s="242"/>
      <c r="C158" s="243"/>
      <c r="D158" s="233" t="s">
        <v>136</v>
      </c>
      <c r="E158" s="244" t="s">
        <v>1</v>
      </c>
      <c r="F158" s="245" t="s">
        <v>160</v>
      </c>
      <c r="G158" s="243"/>
      <c r="H158" s="246">
        <v>-4.3200000000000003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136</v>
      </c>
      <c r="AU158" s="252" t="s">
        <v>134</v>
      </c>
      <c r="AV158" s="14" t="s">
        <v>134</v>
      </c>
      <c r="AW158" s="14" t="s">
        <v>32</v>
      </c>
      <c r="AX158" s="14" t="s">
        <v>77</v>
      </c>
      <c r="AY158" s="252" t="s">
        <v>125</v>
      </c>
    </row>
    <row r="159" s="13" customFormat="1">
      <c r="A159" s="13"/>
      <c r="B159" s="231"/>
      <c r="C159" s="232"/>
      <c r="D159" s="233" t="s">
        <v>136</v>
      </c>
      <c r="E159" s="234" t="s">
        <v>1</v>
      </c>
      <c r="F159" s="235" t="s">
        <v>161</v>
      </c>
      <c r="G159" s="232"/>
      <c r="H159" s="234" t="s">
        <v>1</v>
      </c>
      <c r="I159" s="236"/>
      <c r="J159" s="232"/>
      <c r="K159" s="232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136</v>
      </c>
      <c r="AU159" s="241" t="s">
        <v>134</v>
      </c>
      <c r="AV159" s="13" t="s">
        <v>85</v>
      </c>
      <c r="AW159" s="13" t="s">
        <v>32</v>
      </c>
      <c r="AX159" s="13" t="s">
        <v>77</v>
      </c>
      <c r="AY159" s="241" t="s">
        <v>125</v>
      </c>
    </row>
    <row r="160" s="13" customFormat="1">
      <c r="A160" s="13"/>
      <c r="B160" s="231"/>
      <c r="C160" s="232"/>
      <c r="D160" s="233" t="s">
        <v>136</v>
      </c>
      <c r="E160" s="234" t="s">
        <v>1</v>
      </c>
      <c r="F160" s="235" t="s">
        <v>137</v>
      </c>
      <c r="G160" s="232"/>
      <c r="H160" s="234" t="s">
        <v>1</v>
      </c>
      <c r="I160" s="236"/>
      <c r="J160" s="232"/>
      <c r="K160" s="232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136</v>
      </c>
      <c r="AU160" s="241" t="s">
        <v>134</v>
      </c>
      <c r="AV160" s="13" t="s">
        <v>85</v>
      </c>
      <c r="AW160" s="13" t="s">
        <v>32</v>
      </c>
      <c r="AX160" s="13" t="s">
        <v>77</v>
      </c>
      <c r="AY160" s="241" t="s">
        <v>125</v>
      </c>
    </row>
    <row r="161" s="14" customFormat="1">
      <c r="A161" s="14"/>
      <c r="B161" s="242"/>
      <c r="C161" s="243"/>
      <c r="D161" s="233" t="s">
        <v>136</v>
      </c>
      <c r="E161" s="244" t="s">
        <v>1</v>
      </c>
      <c r="F161" s="245" t="s">
        <v>162</v>
      </c>
      <c r="G161" s="243"/>
      <c r="H161" s="246">
        <v>1.8200000000000001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136</v>
      </c>
      <c r="AU161" s="252" t="s">
        <v>134</v>
      </c>
      <c r="AV161" s="14" t="s">
        <v>134</v>
      </c>
      <c r="AW161" s="14" t="s">
        <v>32</v>
      </c>
      <c r="AX161" s="14" t="s">
        <v>77</v>
      </c>
      <c r="AY161" s="252" t="s">
        <v>125</v>
      </c>
    </row>
    <row r="162" s="14" customFormat="1">
      <c r="A162" s="14"/>
      <c r="B162" s="242"/>
      <c r="C162" s="243"/>
      <c r="D162" s="233" t="s">
        <v>136</v>
      </c>
      <c r="E162" s="244" t="s">
        <v>1</v>
      </c>
      <c r="F162" s="245" t="s">
        <v>163</v>
      </c>
      <c r="G162" s="243"/>
      <c r="H162" s="246">
        <v>0.5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136</v>
      </c>
      <c r="AU162" s="252" t="s">
        <v>134</v>
      </c>
      <c r="AV162" s="14" t="s">
        <v>134</v>
      </c>
      <c r="AW162" s="14" t="s">
        <v>32</v>
      </c>
      <c r="AX162" s="14" t="s">
        <v>77</v>
      </c>
      <c r="AY162" s="252" t="s">
        <v>125</v>
      </c>
    </row>
    <row r="163" s="14" customFormat="1">
      <c r="A163" s="14"/>
      <c r="B163" s="242"/>
      <c r="C163" s="243"/>
      <c r="D163" s="233" t="s">
        <v>136</v>
      </c>
      <c r="E163" s="244" t="s">
        <v>1</v>
      </c>
      <c r="F163" s="245" t="s">
        <v>164</v>
      </c>
      <c r="G163" s="243"/>
      <c r="H163" s="246">
        <v>0.40000000000000002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136</v>
      </c>
      <c r="AU163" s="252" t="s">
        <v>134</v>
      </c>
      <c r="AV163" s="14" t="s">
        <v>134</v>
      </c>
      <c r="AW163" s="14" t="s">
        <v>32</v>
      </c>
      <c r="AX163" s="14" t="s">
        <v>77</v>
      </c>
      <c r="AY163" s="252" t="s">
        <v>125</v>
      </c>
    </row>
    <row r="164" s="13" customFormat="1">
      <c r="A164" s="13"/>
      <c r="B164" s="231"/>
      <c r="C164" s="232"/>
      <c r="D164" s="233" t="s">
        <v>136</v>
      </c>
      <c r="E164" s="234" t="s">
        <v>1</v>
      </c>
      <c r="F164" s="235" t="s">
        <v>150</v>
      </c>
      <c r="G164" s="232"/>
      <c r="H164" s="234" t="s">
        <v>1</v>
      </c>
      <c r="I164" s="236"/>
      <c r="J164" s="232"/>
      <c r="K164" s="232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136</v>
      </c>
      <c r="AU164" s="241" t="s">
        <v>134</v>
      </c>
      <c r="AV164" s="13" t="s">
        <v>85</v>
      </c>
      <c r="AW164" s="13" t="s">
        <v>32</v>
      </c>
      <c r="AX164" s="13" t="s">
        <v>77</v>
      </c>
      <c r="AY164" s="241" t="s">
        <v>125</v>
      </c>
    </row>
    <row r="165" s="14" customFormat="1">
      <c r="A165" s="14"/>
      <c r="B165" s="242"/>
      <c r="C165" s="243"/>
      <c r="D165" s="233" t="s">
        <v>136</v>
      </c>
      <c r="E165" s="244" t="s">
        <v>1</v>
      </c>
      <c r="F165" s="245" t="s">
        <v>165</v>
      </c>
      <c r="G165" s="243"/>
      <c r="H165" s="246">
        <v>0.35999999999999999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136</v>
      </c>
      <c r="AU165" s="252" t="s">
        <v>134</v>
      </c>
      <c r="AV165" s="14" t="s">
        <v>134</v>
      </c>
      <c r="AW165" s="14" t="s">
        <v>32</v>
      </c>
      <c r="AX165" s="14" t="s">
        <v>77</v>
      </c>
      <c r="AY165" s="252" t="s">
        <v>125</v>
      </c>
    </row>
    <row r="166" s="14" customFormat="1">
      <c r="A166" s="14"/>
      <c r="B166" s="242"/>
      <c r="C166" s="243"/>
      <c r="D166" s="233" t="s">
        <v>136</v>
      </c>
      <c r="E166" s="244" t="s">
        <v>1</v>
      </c>
      <c r="F166" s="245" t="s">
        <v>166</v>
      </c>
      <c r="G166" s="243"/>
      <c r="H166" s="246">
        <v>0.87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136</v>
      </c>
      <c r="AU166" s="252" t="s">
        <v>134</v>
      </c>
      <c r="AV166" s="14" t="s">
        <v>134</v>
      </c>
      <c r="AW166" s="14" t="s">
        <v>32</v>
      </c>
      <c r="AX166" s="14" t="s">
        <v>77</v>
      </c>
      <c r="AY166" s="252" t="s">
        <v>125</v>
      </c>
    </row>
    <row r="167" s="14" customFormat="1">
      <c r="A167" s="14"/>
      <c r="B167" s="242"/>
      <c r="C167" s="243"/>
      <c r="D167" s="233" t="s">
        <v>136</v>
      </c>
      <c r="E167" s="244" t="s">
        <v>1</v>
      </c>
      <c r="F167" s="245" t="s">
        <v>167</v>
      </c>
      <c r="G167" s="243"/>
      <c r="H167" s="246">
        <v>0.69999999999999996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136</v>
      </c>
      <c r="AU167" s="252" t="s">
        <v>134</v>
      </c>
      <c r="AV167" s="14" t="s">
        <v>134</v>
      </c>
      <c r="AW167" s="14" t="s">
        <v>32</v>
      </c>
      <c r="AX167" s="14" t="s">
        <v>77</v>
      </c>
      <c r="AY167" s="252" t="s">
        <v>125</v>
      </c>
    </row>
    <row r="168" s="14" customFormat="1">
      <c r="A168" s="14"/>
      <c r="B168" s="242"/>
      <c r="C168" s="243"/>
      <c r="D168" s="233" t="s">
        <v>136</v>
      </c>
      <c r="E168" s="244" t="s">
        <v>1</v>
      </c>
      <c r="F168" s="245" t="s">
        <v>168</v>
      </c>
      <c r="G168" s="243"/>
      <c r="H168" s="246">
        <v>0.47399999999999998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136</v>
      </c>
      <c r="AU168" s="252" t="s">
        <v>134</v>
      </c>
      <c r="AV168" s="14" t="s">
        <v>134</v>
      </c>
      <c r="AW168" s="14" t="s">
        <v>32</v>
      </c>
      <c r="AX168" s="14" t="s">
        <v>77</v>
      </c>
      <c r="AY168" s="252" t="s">
        <v>125</v>
      </c>
    </row>
    <row r="169" s="14" customFormat="1">
      <c r="A169" s="14"/>
      <c r="B169" s="242"/>
      <c r="C169" s="243"/>
      <c r="D169" s="233" t="s">
        <v>136</v>
      </c>
      <c r="E169" s="244" t="s">
        <v>1</v>
      </c>
      <c r="F169" s="245" t="s">
        <v>169</v>
      </c>
      <c r="G169" s="243"/>
      <c r="H169" s="246">
        <v>0.33000000000000002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136</v>
      </c>
      <c r="AU169" s="252" t="s">
        <v>134</v>
      </c>
      <c r="AV169" s="14" t="s">
        <v>134</v>
      </c>
      <c r="AW169" s="14" t="s">
        <v>32</v>
      </c>
      <c r="AX169" s="14" t="s">
        <v>77</v>
      </c>
      <c r="AY169" s="252" t="s">
        <v>125</v>
      </c>
    </row>
    <row r="170" s="13" customFormat="1">
      <c r="A170" s="13"/>
      <c r="B170" s="231"/>
      <c r="C170" s="232"/>
      <c r="D170" s="233" t="s">
        <v>136</v>
      </c>
      <c r="E170" s="234" t="s">
        <v>1</v>
      </c>
      <c r="F170" s="235" t="s">
        <v>156</v>
      </c>
      <c r="G170" s="232"/>
      <c r="H170" s="234" t="s">
        <v>1</v>
      </c>
      <c r="I170" s="236"/>
      <c r="J170" s="232"/>
      <c r="K170" s="232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136</v>
      </c>
      <c r="AU170" s="241" t="s">
        <v>134</v>
      </c>
      <c r="AV170" s="13" t="s">
        <v>85</v>
      </c>
      <c r="AW170" s="13" t="s">
        <v>32</v>
      </c>
      <c r="AX170" s="13" t="s">
        <v>77</v>
      </c>
      <c r="AY170" s="241" t="s">
        <v>125</v>
      </c>
    </row>
    <row r="171" s="14" customFormat="1">
      <c r="A171" s="14"/>
      <c r="B171" s="242"/>
      <c r="C171" s="243"/>
      <c r="D171" s="233" t="s">
        <v>136</v>
      </c>
      <c r="E171" s="244" t="s">
        <v>1</v>
      </c>
      <c r="F171" s="245" t="s">
        <v>170</v>
      </c>
      <c r="G171" s="243"/>
      <c r="H171" s="246">
        <v>0.22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136</v>
      </c>
      <c r="AU171" s="252" t="s">
        <v>134</v>
      </c>
      <c r="AV171" s="14" t="s">
        <v>134</v>
      </c>
      <c r="AW171" s="14" t="s">
        <v>32</v>
      </c>
      <c r="AX171" s="14" t="s">
        <v>77</v>
      </c>
      <c r="AY171" s="252" t="s">
        <v>125</v>
      </c>
    </row>
    <row r="172" s="14" customFormat="1">
      <c r="A172" s="14"/>
      <c r="B172" s="242"/>
      <c r="C172" s="243"/>
      <c r="D172" s="233" t="s">
        <v>136</v>
      </c>
      <c r="E172" s="244" t="s">
        <v>1</v>
      </c>
      <c r="F172" s="245" t="s">
        <v>171</v>
      </c>
      <c r="G172" s="243"/>
      <c r="H172" s="246">
        <v>0.35999999999999999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136</v>
      </c>
      <c r="AU172" s="252" t="s">
        <v>134</v>
      </c>
      <c r="AV172" s="14" t="s">
        <v>134</v>
      </c>
      <c r="AW172" s="14" t="s">
        <v>32</v>
      </c>
      <c r="AX172" s="14" t="s">
        <v>77</v>
      </c>
      <c r="AY172" s="252" t="s">
        <v>125</v>
      </c>
    </row>
    <row r="173" s="14" customFormat="1">
      <c r="A173" s="14"/>
      <c r="B173" s="242"/>
      <c r="C173" s="243"/>
      <c r="D173" s="233" t="s">
        <v>136</v>
      </c>
      <c r="E173" s="244" t="s">
        <v>1</v>
      </c>
      <c r="F173" s="245" t="s">
        <v>172</v>
      </c>
      <c r="G173" s="243"/>
      <c r="H173" s="246">
        <v>0.20000000000000001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136</v>
      </c>
      <c r="AU173" s="252" t="s">
        <v>134</v>
      </c>
      <c r="AV173" s="14" t="s">
        <v>134</v>
      </c>
      <c r="AW173" s="14" t="s">
        <v>32</v>
      </c>
      <c r="AX173" s="14" t="s">
        <v>77</v>
      </c>
      <c r="AY173" s="252" t="s">
        <v>125</v>
      </c>
    </row>
    <row r="174" s="13" customFormat="1">
      <c r="A174" s="13"/>
      <c r="B174" s="231"/>
      <c r="C174" s="232"/>
      <c r="D174" s="233" t="s">
        <v>136</v>
      </c>
      <c r="E174" s="234" t="s">
        <v>1</v>
      </c>
      <c r="F174" s="235" t="s">
        <v>143</v>
      </c>
      <c r="G174" s="232"/>
      <c r="H174" s="234" t="s">
        <v>1</v>
      </c>
      <c r="I174" s="236"/>
      <c r="J174" s="232"/>
      <c r="K174" s="232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136</v>
      </c>
      <c r="AU174" s="241" t="s">
        <v>134</v>
      </c>
      <c r="AV174" s="13" t="s">
        <v>85</v>
      </c>
      <c r="AW174" s="13" t="s">
        <v>32</v>
      </c>
      <c r="AX174" s="13" t="s">
        <v>77</v>
      </c>
      <c r="AY174" s="241" t="s">
        <v>125</v>
      </c>
    </row>
    <row r="175" s="14" customFormat="1">
      <c r="A175" s="14"/>
      <c r="B175" s="242"/>
      <c r="C175" s="243"/>
      <c r="D175" s="233" t="s">
        <v>136</v>
      </c>
      <c r="E175" s="244" t="s">
        <v>1</v>
      </c>
      <c r="F175" s="245" t="s">
        <v>173</v>
      </c>
      <c r="G175" s="243"/>
      <c r="H175" s="246">
        <v>0.46000000000000002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136</v>
      </c>
      <c r="AU175" s="252" t="s">
        <v>134</v>
      </c>
      <c r="AV175" s="14" t="s">
        <v>134</v>
      </c>
      <c r="AW175" s="14" t="s">
        <v>32</v>
      </c>
      <c r="AX175" s="14" t="s">
        <v>77</v>
      </c>
      <c r="AY175" s="252" t="s">
        <v>125</v>
      </c>
    </row>
    <row r="176" s="14" customFormat="1">
      <c r="A176" s="14"/>
      <c r="B176" s="242"/>
      <c r="C176" s="243"/>
      <c r="D176" s="233" t="s">
        <v>136</v>
      </c>
      <c r="E176" s="244" t="s">
        <v>1</v>
      </c>
      <c r="F176" s="245" t="s">
        <v>174</v>
      </c>
      <c r="G176" s="243"/>
      <c r="H176" s="246">
        <v>1.3200000000000001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136</v>
      </c>
      <c r="AU176" s="252" t="s">
        <v>134</v>
      </c>
      <c r="AV176" s="14" t="s">
        <v>134</v>
      </c>
      <c r="AW176" s="14" t="s">
        <v>32</v>
      </c>
      <c r="AX176" s="14" t="s">
        <v>77</v>
      </c>
      <c r="AY176" s="252" t="s">
        <v>125</v>
      </c>
    </row>
    <row r="177" s="15" customFormat="1">
      <c r="A177" s="15"/>
      <c r="B177" s="253"/>
      <c r="C177" s="254"/>
      <c r="D177" s="233" t="s">
        <v>136</v>
      </c>
      <c r="E177" s="255" t="s">
        <v>1</v>
      </c>
      <c r="F177" s="256" t="s">
        <v>175</v>
      </c>
      <c r="G177" s="254"/>
      <c r="H177" s="257">
        <v>287.01699999999988</v>
      </c>
      <c r="I177" s="258"/>
      <c r="J177" s="254"/>
      <c r="K177" s="254"/>
      <c r="L177" s="259"/>
      <c r="M177" s="260"/>
      <c r="N177" s="261"/>
      <c r="O177" s="261"/>
      <c r="P177" s="261"/>
      <c r="Q177" s="261"/>
      <c r="R177" s="261"/>
      <c r="S177" s="261"/>
      <c r="T177" s="262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3" t="s">
        <v>136</v>
      </c>
      <c r="AU177" s="263" t="s">
        <v>134</v>
      </c>
      <c r="AV177" s="15" t="s">
        <v>133</v>
      </c>
      <c r="AW177" s="15" t="s">
        <v>32</v>
      </c>
      <c r="AX177" s="15" t="s">
        <v>85</v>
      </c>
      <c r="AY177" s="263" t="s">
        <v>125</v>
      </c>
    </row>
    <row r="178" s="2" customFormat="1" ht="24.15" customHeight="1">
      <c r="A178" s="38"/>
      <c r="B178" s="39"/>
      <c r="C178" s="218" t="s">
        <v>134</v>
      </c>
      <c r="D178" s="218" t="s">
        <v>128</v>
      </c>
      <c r="E178" s="219" t="s">
        <v>176</v>
      </c>
      <c r="F178" s="220" t="s">
        <v>177</v>
      </c>
      <c r="G178" s="221" t="s">
        <v>131</v>
      </c>
      <c r="H178" s="222">
        <v>574.03399999999999</v>
      </c>
      <c r="I178" s="223"/>
      <c r="J178" s="224">
        <f>ROUND(I178*H178,2)</f>
        <v>0</v>
      </c>
      <c r="K178" s="220" t="s">
        <v>132</v>
      </c>
      <c r="L178" s="44"/>
      <c r="M178" s="225" t="s">
        <v>1</v>
      </c>
      <c r="N178" s="226" t="s">
        <v>43</v>
      </c>
      <c r="O178" s="91"/>
      <c r="P178" s="227">
        <f>O178*H178</f>
        <v>0</v>
      </c>
      <c r="Q178" s="227">
        <v>0.0020999999999999999</v>
      </c>
      <c r="R178" s="227">
        <f>Q178*H178</f>
        <v>1.2054714</v>
      </c>
      <c r="S178" s="227">
        <v>0</v>
      </c>
      <c r="T178" s="22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9" t="s">
        <v>133</v>
      </c>
      <c r="AT178" s="229" t="s">
        <v>128</v>
      </c>
      <c r="AU178" s="229" t="s">
        <v>134</v>
      </c>
      <c r="AY178" s="17" t="s">
        <v>125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7" t="s">
        <v>134</v>
      </c>
      <c r="BK178" s="230">
        <f>ROUND(I178*H178,2)</f>
        <v>0</v>
      </c>
      <c r="BL178" s="17" t="s">
        <v>133</v>
      </c>
      <c r="BM178" s="229" t="s">
        <v>178</v>
      </c>
    </row>
    <row r="179" s="14" customFormat="1">
      <c r="A179" s="14"/>
      <c r="B179" s="242"/>
      <c r="C179" s="243"/>
      <c r="D179" s="233" t="s">
        <v>136</v>
      </c>
      <c r="E179" s="244" t="s">
        <v>1</v>
      </c>
      <c r="F179" s="245" t="s">
        <v>179</v>
      </c>
      <c r="G179" s="243"/>
      <c r="H179" s="246">
        <v>574.03399999999999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136</v>
      </c>
      <c r="AU179" s="252" t="s">
        <v>134</v>
      </c>
      <c r="AV179" s="14" t="s">
        <v>134</v>
      </c>
      <c r="AW179" s="14" t="s">
        <v>32</v>
      </c>
      <c r="AX179" s="14" t="s">
        <v>77</v>
      </c>
      <c r="AY179" s="252" t="s">
        <v>125</v>
      </c>
    </row>
    <row r="180" s="15" customFormat="1">
      <c r="A180" s="15"/>
      <c r="B180" s="253"/>
      <c r="C180" s="254"/>
      <c r="D180" s="233" t="s">
        <v>136</v>
      </c>
      <c r="E180" s="255" t="s">
        <v>1</v>
      </c>
      <c r="F180" s="256" t="s">
        <v>175</v>
      </c>
      <c r="G180" s="254"/>
      <c r="H180" s="257">
        <v>574.03399999999999</v>
      </c>
      <c r="I180" s="258"/>
      <c r="J180" s="254"/>
      <c r="K180" s="254"/>
      <c r="L180" s="259"/>
      <c r="M180" s="260"/>
      <c r="N180" s="261"/>
      <c r="O180" s="261"/>
      <c r="P180" s="261"/>
      <c r="Q180" s="261"/>
      <c r="R180" s="261"/>
      <c r="S180" s="261"/>
      <c r="T180" s="262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3" t="s">
        <v>136</v>
      </c>
      <c r="AU180" s="263" t="s">
        <v>134</v>
      </c>
      <c r="AV180" s="15" t="s">
        <v>133</v>
      </c>
      <c r="AW180" s="15" t="s">
        <v>32</v>
      </c>
      <c r="AX180" s="15" t="s">
        <v>85</v>
      </c>
      <c r="AY180" s="263" t="s">
        <v>125</v>
      </c>
    </row>
    <row r="181" s="2" customFormat="1" ht="24.15" customHeight="1">
      <c r="A181" s="38"/>
      <c r="B181" s="39"/>
      <c r="C181" s="218" t="s">
        <v>180</v>
      </c>
      <c r="D181" s="218" t="s">
        <v>128</v>
      </c>
      <c r="E181" s="219" t="s">
        <v>181</v>
      </c>
      <c r="F181" s="220" t="s">
        <v>182</v>
      </c>
      <c r="G181" s="221" t="s">
        <v>131</v>
      </c>
      <c r="H181" s="222">
        <v>287.017</v>
      </c>
      <c r="I181" s="223"/>
      <c r="J181" s="224">
        <f>ROUND(I181*H181,2)</f>
        <v>0</v>
      </c>
      <c r="K181" s="220" t="s">
        <v>132</v>
      </c>
      <c r="L181" s="44"/>
      <c r="M181" s="225" t="s">
        <v>1</v>
      </c>
      <c r="N181" s="226" t="s">
        <v>43</v>
      </c>
      <c r="O181" s="91"/>
      <c r="P181" s="227">
        <f>O181*H181</f>
        <v>0</v>
      </c>
      <c r="Q181" s="227">
        <v>0.0026800000000000001</v>
      </c>
      <c r="R181" s="227">
        <f>Q181*H181</f>
        <v>0.76920556000000007</v>
      </c>
      <c r="S181" s="227">
        <v>0</v>
      </c>
      <c r="T181" s="22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9" t="s">
        <v>133</v>
      </c>
      <c r="AT181" s="229" t="s">
        <v>128</v>
      </c>
      <c r="AU181" s="229" t="s">
        <v>134</v>
      </c>
      <c r="AY181" s="17" t="s">
        <v>125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7" t="s">
        <v>134</v>
      </c>
      <c r="BK181" s="230">
        <f>ROUND(I181*H181,2)</f>
        <v>0</v>
      </c>
      <c r="BL181" s="17" t="s">
        <v>133</v>
      </c>
      <c r="BM181" s="229" t="s">
        <v>183</v>
      </c>
    </row>
    <row r="182" s="13" customFormat="1">
      <c r="A182" s="13"/>
      <c r="B182" s="231"/>
      <c r="C182" s="232"/>
      <c r="D182" s="233" t="s">
        <v>136</v>
      </c>
      <c r="E182" s="234" t="s">
        <v>1</v>
      </c>
      <c r="F182" s="235" t="s">
        <v>184</v>
      </c>
      <c r="G182" s="232"/>
      <c r="H182" s="234" t="s">
        <v>1</v>
      </c>
      <c r="I182" s="236"/>
      <c r="J182" s="232"/>
      <c r="K182" s="232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136</v>
      </c>
      <c r="AU182" s="241" t="s">
        <v>134</v>
      </c>
      <c r="AV182" s="13" t="s">
        <v>85</v>
      </c>
      <c r="AW182" s="13" t="s">
        <v>32</v>
      </c>
      <c r="AX182" s="13" t="s">
        <v>77</v>
      </c>
      <c r="AY182" s="241" t="s">
        <v>125</v>
      </c>
    </row>
    <row r="183" s="14" customFormat="1">
      <c r="A183" s="14"/>
      <c r="B183" s="242"/>
      <c r="C183" s="243"/>
      <c r="D183" s="233" t="s">
        <v>136</v>
      </c>
      <c r="E183" s="244" t="s">
        <v>1</v>
      </c>
      <c r="F183" s="245" t="s">
        <v>185</v>
      </c>
      <c r="G183" s="243"/>
      <c r="H183" s="246">
        <v>287.017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136</v>
      </c>
      <c r="AU183" s="252" t="s">
        <v>134</v>
      </c>
      <c r="AV183" s="14" t="s">
        <v>134</v>
      </c>
      <c r="AW183" s="14" t="s">
        <v>32</v>
      </c>
      <c r="AX183" s="14" t="s">
        <v>77</v>
      </c>
      <c r="AY183" s="252" t="s">
        <v>125</v>
      </c>
    </row>
    <row r="184" s="15" customFormat="1">
      <c r="A184" s="15"/>
      <c r="B184" s="253"/>
      <c r="C184" s="254"/>
      <c r="D184" s="233" t="s">
        <v>136</v>
      </c>
      <c r="E184" s="255" t="s">
        <v>1</v>
      </c>
      <c r="F184" s="256" t="s">
        <v>175</v>
      </c>
      <c r="G184" s="254"/>
      <c r="H184" s="257">
        <v>287.017</v>
      </c>
      <c r="I184" s="258"/>
      <c r="J184" s="254"/>
      <c r="K184" s="254"/>
      <c r="L184" s="259"/>
      <c r="M184" s="260"/>
      <c r="N184" s="261"/>
      <c r="O184" s="261"/>
      <c r="P184" s="261"/>
      <c r="Q184" s="261"/>
      <c r="R184" s="261"/>
      <c r="S184" s="261"/>
      <c r="T184" s="262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3" t="s">
        <v>136</v>
      </c>
      <c r="AU184" s="263" t="s">
        <v>134</v>
      </c>
      <c r="AV184" s="15" t="s">
        <v>133</v>
      </c>
      <c r="AW184" s="15" t="s">
        <v>32</v>
      </c>
      <c r="AX184" s="15" t="s">
        <v>85</v>
      </c>
      <c r="AY184" s="263" t="s">
        <v>125</v>
      </c>
    </row>
    <row r="185" s="2" customFormat="1" ht="24.15" customHeight="1">
      <c r="A185" s="38"/>
      <c r="B185" s="39"/>
      <c r="C185" s="218" t="s">
        <v>133</v>
      </c>
      <c r="D185" s="218" t="s">
        <v>128</v>
      </c>
      <c r="E185" s="219" t="s">
        <v>186</v>
      </c>
      <c r="F185" s="220" t="s">
        <v>187</v>
      </c>
      <c r="G185" s="221" t="s">
        <v>131</v>
      </c>
      <c r="H185" s="222">
        <v>28.975999999999999</v>
      </c>
      <c r="I185" s="223"/>
      <c r="J185" s="224">
        <f>ROUND(I185*H185,2)</f>
        <v>0</v>
      </c>
      <c r="K185" s="220" t="s">
        <v>132</v>
      </c>
      <c r="L185" s="44"/>
      <c r="M185" s="225" t="s">
        <v>1</v>
      </c>
      <c r="N185" s="226" t="s">
        <v>43</v>
      </c>
      <c r="O185" s="91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9" t="s">
        <v>133</v>
      </c>
      <c r="AT185" s="229" t="s">
        <v>128</v>
      </c>
      <c r="AU185" s="229" t="s">
        <v>134</v>
      </c>
      <c r="AY185" s="17" t="s">
        <v>125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7" t="s">
        <v>134</v>
      </c>
      <c r="BK185" s="230">
        <f>ROUND(I185*H185,2)</f>
        <v>0</v>
      </c>
      <c r="BL185" s="17" t="s">
        <v>133</v>
      </c>
      <c r="BM185" s="229" t="s">
        <v>188</v>
      </c>
    </row>
    <row r="186" s="13" customFormat="1">
      <c r="A186" s="13"/>
      <c r="B186" s="231"/>
      <c r="C186" s="232"/>
      <c r="D186" s="233" t="s">
        <v>136</v>
      </c>
      <c r="E186" s="234" t="s">
        <v>1</v>
      </c>
      <c r="F186" s="235" t="s">
        <v>189</v>
      </c>
      <c r="G186" s="232"/>
      <c r="H186" s="234" t="s">
        <v>1</v>
      </c>
      <c r="I186" s="236"/>
      <c r="J186" s="232"/>
      <c r="K186" s="232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136</v>
      </c>
      <c r="AU186" s="241" t="s">
        <v>134</v>
      </c>
      <c r="AV186" s="13" t="s">
        <v>85</v>
      </c>
      <c r="AW186" s="13" t="s">
        <v>32</v>
      </c>
      <c r="AX186" s="13" t="s">
        <v>77</v>
      </c>
      <c r="AY186" s="241" t="s">
        <v>125</v>
      </c>
    </row>
    <row r="187" s="13" customFormat="1">
      <c r="A187" s="13"/>
      <c r="B187" s="231"/>
      <c r="C187" s="232"/>
      <c r="D187" s="233" t="s">
        <v>136</v>
      </c>
      <c r="E187" s="234" t="s">
        <v>1</v>
      </c>
      <c r="F187" s="235" t="s">
        <v>137</v>
      </c>
      <c r="G187" s="232"/>
      <c r="H187" s="234" t="s">
        <v>1</v>
      </c>
      <c r="I187" s="236"/>
      <c r="J187" s="232"/>
      <c r="K187" s="232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136</v>
      </c>
      <c r="AU187" s="241" t="s">
        <v>134</v>
      </c>
      <c r="AV187" s="13" t="s">
        <v>85</v>
      </c>
      <c r="AW187" s="13" t="s">
        <v>32</v>
      </c>
      <c r="AX187" s="13" t="s">
        <v>77</v>
      </c>
      <c r="AY187" s="241" t="s">
        <v>125</v>
      </c>
    </row>
    <row r="188" s="14" customFormat="1">
      <c r="A188" s="14"/>
      <c r="B188" s="242"/>
      <c r="C188" s="243"/>
      <c r="D188" s="233" t="s">
        <v>136</v>
      </c>
      <c r="E188" s="244" t="s">
        <v>1</v>
      </c>
      <c r="F188" s="245" t="s">
        <v>190</v>
      </c>
      <c r="G188" s="243"/>
      <c r="H188" s="246">
        <v>10.140000000000001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136</v>
      </c>
      <c r="AU188" s="252" t="s">
        <v>134</v>
      </c>
      <c r="AV188" s="14" t="s">
        <v>134</v>
      </c>
      <c r="AW188" s="14" t="s">
        <v>32</v>
      </c>
      <c r="AX188" s="14" t="s">
        <v>77</v>
      </c>
      <c r="AY188" s="252" t="s">
        <v>125</v>
      </c>
    </row>
    <row r="189" s="14" customFormat="1">
      <c r="A189" s="14"/>
      <c r="B189" s="242"/>
      <c r="C189" s="243"/>
      <c r="D189" s="233" t="s">
        <v>136</v>
      </c>
      <c r="E189" s="244" t="s">
        <v>1</v>
      </c>
      <c r="F189" s="245" t="s">
        <v>191</v>
      </c>
      <c r="G189" s="243"/>
      <c r="H189" s="246">
        <v>1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136</v>
      </c>
      <c r="AU189" s="252" t="s">
        <v>134</v>
      </c>
      <c r="AV189" s="14" t="s">
        <v>134</v>
      </c>
      <c r="AW189" s="14" t="s">
        <v>32</v>
      </c>
      <c r="AX189" s="14" t="s">
        <v>77</v>
      </c>
      <c r="AY189" s="252" t="s">
        <v>125</v>
      </c>
    </row>
    <row r="190" s="14" customFormat="1">
      <c r="A190" s="14"/>
      <c r="B190" s="242"/>
      <c r="C190" s="243"/>
      <c r="D190" s="233" t="s">
        <v>136</v>
      </c>
      <c r="E190" s="244" t="s">
        <v>1</v>
      </c>
      <c r="F190" s="245" t="s">
        <v>192</v>
      </c>
      <c r="G190" s="243"/>
      <c r="H190" s="246">
        <v>0.95999999999999996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136</v>
      </c>
      <c r="AU190" s="252" t="s">
        <v>134</v>
      </c>
      <c r="AV190" s="14" t="s">
        <v>134</v>
      </c>
      <c r="AW190" s="14" t="s">
        <v>32</v>
      </c>
      <c r="AX190" s="14" t="s">
        <v>77</v>
      </c>
      <c r="AY190" s="252" t="s">
        <v>125</v>
      </c>
    </row>
    <row r="191" s="13" customFormat="1">
      <c r="A191" s="13"/>
      <c r="B191" s="231"/>
      <c r="C191" s="232"/>
      <c r="D191" s="233" t="s">
        <v>136</v>
      </c>
      <c r="E191" s="234" t="s">
        <v>1</v>
      </c>
      <c r="F191" s="235" t="s">
        <v>150</v>
      </c>
      <c r="G191" s="232"/>
      <c r="H191" s="234" t="s">
        <v>1</v>
      </c>
      <c r="I191" s="236"/>
      <c r="J191" s="232"/>
      <c r="K191" s="232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136</v>
      </c>
      <c r="AU191" s="241" t="s">
        <v>134</v>
      </c>
      <c r="AV191" s="13" t="s">
        <v>85</v>
      </c>
      <c r="AW191" s="13" t="s">
        <v>32</v>
      </c>
      <c r="AX191" s="13" t="s">
        <v>77</v>
      </c>
      <c r="AY191" s="241" t="s">
        <v>125</v>
      </c>
    </row>
    <row r="192" s="14" customFormat="1">
      <c r="A192" s="14"/>
      <c r="B192" s="242"/>
      <c r="C192" s="243"/>
      <c r="D192" s="233" t="s">
        <v>136</v>
      </c>
      <c r="E192" s="244" t="s">
        <v>1</v>
      </c>
      <c r="F192" s="245" t="s">
        <v>193</v>
      </c>
      <c r="G192" s="243"/>
      <c r="H192" s="246">
        <v>0.71999999999999997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136</v>
      </c>
      <c r="AU192" s="252" t="s">
        <v>134</v>
      </c>
      <c r="AV192" s="14" t="s">
        <v>134</v>
      </c>
      <c r="AW192" s="14" t="s">
        <v>32</v>
      </c>
      <c r="AX192" s="14" t="s">
        <v>77</v>
      </c>
      <c r="AY192" s="252" t="s">
        <v>125</v>
      </c>
    </row>
    <row r="193" s="14" customFormat="1">
      <c r="A193" s="14"/>
      <c r="B193" s="242"/>
      <c r="C193" s="243"/>
      <c r="D193" s="233" t="s">
        <v>136</v>
      </c>
      <c r="E193" s="244" t="s">
        <v>1</v>
      </c>
      <c r="F193" s="245" t="s">
        <v>194</v>
      </c>
      <c r="G193" s="243"/>
      <c r="H193" s="246">
        <v>4.5499999999999998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136</v>
      </c>
      <c r="AU193" s="252" t="s">
        <v>134</v>
      </c>
      <c r="AV193" s="14" t="s">
        <v>134</v>
      </c>
      <c r="AW193" s="14" t="s">
        <v>32</v>
      </c>
      <c r="AX193" s="14" t="s">
        <v>77</v>
      </c>
      <c r="AY193" s="252" t="s">
        <v>125</v>
      </c>
    </row>
    <row r="194" s="14" customFormat="1">
      <c r="A194" s="14"/>
      <c r="B194" s="242"/>
      <c r="C194" s="243"/>
      <c r="D194" s="233" t="s">
        <v>136</v>
      </c>
      <c r="E194" s="244" t="s">
        <v>1</v>
      </c>
      <c r="F194" s="245" t="s">
        <v>195</v>
      </c>
      <c r="G194" s="243"/>
      <c r="H194" s="246">
        <v>2.3399999999999999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136</v>
      </c>
      <c r="AU194" s="252" t="s">
        <v>134</v>
      </c>
      <c r="AV194" s="14" t="s">
        <v>134</v>
      </c>
      <c r="AW194" s="14" t="s">
        <v>32</v>
      </c>
      <c r="AX194" s="14" t="s">
        <v>77</v>
      </c>
      <c r="AY194" s="252" t="s">
        <v>125</v>
      </c>
    </row>
    <row r="195" s="14" customFormat="1">
      <c r="A195" s="14"/>
      <c r="B195" s="242"/>
      <c r="C195" s="243"/>
      <c r="D195" s="233" t="s">
        <v>136</v>
      </c>
      <c r="E195" s="244" t="s">
        <v>1</v>
      </c>
      <c r="F195" s="245" t="s">
        <v>196</v>
      </c>
      <c r="G195" s="243"/>
      <c r="H195" s="246">
        <v>1.5760000000000001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136</v>
      </c>
      <c r="AU195" s="252" t="s">
        <v>134</v>
      </c>
      <c r="AV195" s="14" t="s">
        <v>134</v>
      </c>
      <c r="AW195" s="14" t="s">
        <v>32</v>
      </c>
      <c r="AX195" s="14" t="s">
        <v>77</v>
      </c>
      <c r="AY195" s="252" t="s">
        <v>125</v>
      </c>
    </row>
    <row r="196" s="14" customFormat="1">
      <c r="A196" s="14"/>
      <c r="B196" s="242"/>
      <c r="C196" s="243"/>
      <c r="D196" s="233" t="s">
        <v>136</v>
      </c>
      <c r="E196" s="244" t="s">
        <v>1</v>
      </c>
      <c r="F196" s="245" t="s">
        <v>197</v>
      </c>
      <c r="G196" s="243"/>
      <c r="H196" s="246">
        <v>0.91000000000000003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136</v>
      </c>
      <c r="AU196" s="252" t="s">
        <v>134</v>
      </c>
      <c r="AV196" s="14" t="s">
        <v>134</v>
      </c>
      <c r="AW196" s="14" t="s">
        <v>32</v>
      </c>
      <c r="AX196" s="14" t="s">
        <v>77</v>
      </c>
      <c r="AY196" s="252" t="s">
        <v>125</v>
      </c>
    </row>
    <row r="197" s="13" customFormat="1">
      <c r="A197" s="13"/>
      <c r="B197" s="231"/>
      <c r="C197" s="232"/>
      <c r="D197" s="233" t="s">
        <v>136</v>
      </c>
      <c r="E197" s="234" t="s">
        <v>1</v>
      </c>
      <c r="F197" s="235" t="s">
        <v>156</v>
      </c>
      <c r="G197" s="232"/>
      <c r="H197" s="234" t="s">
        <v>1</v>
      </c>
      <c r="I197" s="236"/>
      <c r="J197" s="232"/>
      <c r="K197" s="232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136</v>
      </c>
      <c r="AU197" s="241" t="s">
        <v>134</v>
      </c>
      <c r="AV197" s="13" t="s">
        <v>85</v>
      </c>
      <c r="AW197" s="13" t="s">
        <v>32</v>
      </c>
      <c r="AX197" s="13" t="s">
        <v>77</v>
      </c>
      <c r="AY197" s="241" t="s">
        <v>125</v>
      </c>
    </row>
    <row r="198" s="14" customFormat="1">
      <c r="A198" s="14"/>
      <c r="B198" s="242"/>
      <c r="C198" s="243"/>
      <c r="D198" s="233" t="s">
        <v>136</v>
      </c>
      <c r="E198" s="244" t="s">
        <v>1</v>
      </c>
      <c r="F198" s="245" t="s">
        <v>198</v>
      </c>
      <c r="G198" s="243"/>
      <c r="H198" s="246">
        <v>0.35999999999999999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136</v>
      </c>
      <c r="AU198" s="252" t="s">
        <v>134</v>
      </c>
      <c r="AV198" s="14" t="s">
        <v>134</v>
      </c>
      <c r="AW198" s="14" t="s">
        <v>32</v>
      </c>
      <c r="AX198" s="14" t="s">
        <v>77</v>
      </c>
      <c r="AY198" s="252" t="s">
        <v>125</v>
      </c>
    </row>
    <row r="199" s="14" customFormat="1">
      <c r="A199" s="14"/>
      <c r="B199" s="242"/>
      <c r="C199" s="243"/>
      <c r="D199" s="233" t="s">
        <v>136</v>
      </c>
      <c r="E199" s="244" t="s">
        <v>1</v>
      </c>
      <c r="F199" s="245" t="s">
        <v>193</v>
      </c>
      <c r="G199" s="243"/>
      <c r="H199" s="246">
        <v>0.71999999999999997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136</v>
      </c>
      <c r="AU199" s="252" t="s">
        <v>134</v>
      </c>
      <c r="AV199" s="14" t="s">
        <v>134</v>
      </c>
      <c r="AW199" s="14" t="s">
        <v>32</v>
      </c>
      <c r="AX199" s="14" t="s">
        <v>77</v>
      </c>
      <c r="AY199" s="252" t="s">
        <v>125</v>
      </c>
    </row>
    <row r="200" s="14" customFormat="1">
      <c r="A200" s="14"/>
      <c r="B200" s="242"/>
      <c r="C200" s="243"/>
      <c r="D200" s="233" t="s">
        <v>136</v>
      </c>
      <c r="E200" s="244" t="s">
        <v>1</v>
      </c>
      <c r="F200" s="245" t="s">
        <v>199</v>
      </c>
      <c r="G200" s="243"/>
      <c r="H200" s="246">
        <v>0.47999999999999998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136</v>
      </c>
      <c r="AU200" s="252" t="s">
        <v>134</v>
      </c>
      <c r="AV200" s="14" t="s">
        <v>134</v>
      </c>
      <c r="AW200" s="14" t="s">
        <v>32</v>
      </c>
      <c r="AX200" s="14" t="s">
        <v>77</v>
      </c>
      <c r="AY200" s="252" t="s">
        <v>125</v>
      </c>
    </row>
    <row r="201" s="13" customFormat="1">
      <c r="A201" s="13"/>
      <c r="B201" s="231"/>
      <c r="C201" s="232"/>
      <c r="D201" s="233" t="s">
        <v>136</v>
      </c>
      <c r="E201" s="234" t="s">
        <v>1</v>
      </c>
      <c r="F201" s="235" t="s">
        <v>143</v>
      </c>
      <c r="G201" s="232"/>
      <c r="H201" s="234" t="s">
        <v>1</v>
      </c>
      <c r="I201" s="236"/>
      <c r="J201" s="232"/>
      <c r="K201" s="232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136</v>
      </c>
      <c r="AU201" s="241" t="s">
        <v>134</v>
      </c>
      <c r="AV201" s="13" t="s">
        <v>85</v>
      </c>
      <c r="AW201" s="13" t="s">
        <v>32</v>
      </c>
      <c r="AX201" s="13" t="s">
        <v>77</v>
      </c>
      <c r="AY201" s="241" t="s">
        <v>125</v>
      </c>
    </row>
    <row r="202" s="14" customFormat="1">
      <c r="A202" s="14"/>
      <c r="B202" s="242"/>
      <c r="C202" s="243"/>
      <c r="D202" s="233" t="s">
        <v>136</v>
      </c>
      <c r="E202" s="244" t="s">
        <v>1</v>
      </c>
      <c r="F202" s="245" t="s">
        <v>200</v>
      </c>
      <c r="G202" s="243"/>
      <c r="H202" s="246">
        <v>0.90000000000000002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136</v>
      </c>
      <c r="AU202" s="252" t="s">
        <v>134</v>
      </c>
      <c r="AV202" s="14" t="s">
        <v>134</v>
      </c>
      <c r="AW202" s="14" t="s">
        <v>32</v>
      </c>
      <c r="AX202" s="14" t="s">
        <v>77</v>
      </c>
      <c r="AY202" s="252" t="s">
        <v>125</v>
      </c>
    </row>
    <row r="203" s="14" customFormat="1">
      <c r="A203" s="14"/>
      <c r="B203" s="242"/>
      <c r="C203" s="243"/>
      <c r="D203" s="233" t="s">
        <v>136</v>
      </c>
      <c r="E203" s="244" t="s">
        <v>1</v>
      </c>
      <c r="F203" s="245" t="s">
        <v>201</v>
      </c>
      <c r="G203" s="243"/>
      <c r="H203" s="246">
        <v>4.3200000000000003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2" t="s">
        <v>136</v>
      </c>
      <c r="AU203" s="252" t="s">
        <v>134</v>
      </c>
      <c r="AV203" s="14" t="s">
        <v>134</v>
      </c>
      <c r="AW203" s="14" t="s">
        <v>32</v>
      </c>
      <c r="AX203" s="14" t="s">
        <v>77</v>
      </c>
      <c r="AY203" s="252" t="s">
        <v>125</v>
      </c>
    </row>
    <row r="204" s="15" customFormat="1">
      <c r="A204" s="15"/>
      <c r="B204" s="253"/>
      <c r="C204" s="254"/>
      <c r="D204" s="233" t="s">
        <v>136</v>
      </c>
      <c r="E204" s="255" t="s">
        <v>1</v>
      </c>
      <c r="F204" s="256" t="s">
        <v>175</v>
      </c>
      <c r="G204" s="254"/>
      <c r="H204" s="257">
        <v>28.975999999999999</v>
      </c>
      <c r="I204" s="258"/>
      <c r="J204" s="254"/>
      <c r="K204" s="254"/>
      <c r="L204" s="259"/>
      <c r="M204" s="260"/>
      <c r="N204" s="261"/>
      <c r="O204" s="261"/>
      <c r="P204" s="261"/>
      <c r="Q204" s="261"/>
      <c r="R204" s="261"/>
      <c r="S204" s="261"/>
      <c r="T204" s="262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3" t="s">
        <v>136</v>
      </c>
      <c r="AU204" s="263" t="s">
        <v>134</v>
      </c>
      <c r="AV204" s="15" t="s">
        <v>133</v>
      </c>
      <c r="AW204" s="15" t="s">
        <v>32</v>
      </c>
      <c r="AX204" s="15" t="s">
        <v>85</v>
      </c>
      <c r="AY204" s="263" t="s">
        <v>125</v>
      </c>
    </row>
    <row r="205" s="2" customFormat="1" ht="24.15" customHeight="1">
      <c r="A205" s="38"/>
      <c r="B205" s="39"/>
      <c r="C205" s="218" t="s">
        <v>202</v>
      </c>
      <c r="D205" s="218" t="s">
        <v>128</v>
      </c>
      <c r="E205" s="219" t="s">
        <v>203</v>
      </c>
      <c r="F205" s="220" t="s">
        <v>204</v>
      </c>
      <c r="G205" s="221" t="s">
        <v>205</v>
      </c>
      <c r="H205" s="222">
        <v>80.140000000000001</v>
      </c>
      <c r="I205" s="223"/>
      <c r="J205" s="224">
        <f>ROUND(I205*H205,2)</f>
        <v>0</v>
      </c>
      <c r="K205" s="220" t="s">
        <v>132</v>
      </c>
      <c r="L205" s="44"/>
      <c r="M205" s="225" t="s">
        <v>1</v>
      </c>
      <c r="N205" s="226" t="s">
        <v>43</v>
      </c>
      <c r="O205" s="91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9" t="s">
        <v>133</v>
      </c>
      <c r="AT205" s="229" t="s">
        <v>128</v>
      </c>
      <c r="AU205" s="229" t="s">
        <v>134</v>
      </c>
      <c r="AY205" s="17" t="s">
        <v>125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7" t="s">
        <v>134</v>
      </c>
      <c r="BK205" s="230">
        <f>ROUND(I205*H205,2)</f>
        <v>0</v>
      </c>
      <c r="BL205" s="17" t="s">
        <v>133</v>
      </c>
      <c r="BM205" s="229" t="s">
        <v>206</v>
      </c>
    </row>
    <row r="206" s="13" customFormat="1">
      <c r="A206" s="13"/>
      <c r="B206" s="231"/>
      <c r="C206" s="232"/>
      <c r="D206" s="233" t="s">
        <v>136</v>
      </c>
      <c r="E206" s="234" t="s">
        <v>1</v>
      </c>
      <c r="F206" s="235" t="s">
        <v>207</v>
      </c>
      <c r="G206" s="232"/>
      <c r="H206" s="234" t="s">
        <v>1</v>
      </c>
      <c r="I206" s="236"/>
      <c r="J206" s="232"/>
      <c r="K206" s="232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136</v>
      </c>
      <c r="AU206" s="241" t="s">
        <v>134</v>
      </c>
      <c r="AV206" s="13" t="s">
        <v>85</v>
      </c>
      <c r="AW206" s="13" t="s">
        <v>32</v>
      </c>
      <c r="AX206" s="13" t="s">
        <v>77</v>
      </c>
      <c r="AY206" s="241" t="s">
        <v>125</v>
      </c>
    </row>
    <row r="207" s="13" customFormat="1">
      <c r="A207" s="13"/>
      <c r="B207" s="231"/>
      <c r="C207" s="232"/>
      <c r="D207" s="233" t="s">
        <v>136</v>
      </c>
      <c r="E207" s="234" t="s">
        <v>1</v>
      </c>
      <c r="F207" s="235" t="s">
        <v>137</v>
      </c>
      <c r="G207" s="232"/>
      <c r="H207" s="234" t="s">
        <v>1</v>
      </c>
      <c r="I207" s="236"/>
      <c r="J207" s="232"/>
      <c r="K207" s="232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136</v>
      </c>
      <c r="AU207" s="241" t="s">
        <v>134</v>
      </c>
      <c r="AV207" s="13" t="s">
        <v>85</v>
      </c>
      <c r="AW207" s="13" t="s">
        <v>32</v>
      </c>
      <c r="AX207" s="13" t="s">
        <v>77</v>
      </c>
      <c r="AY207" s="241" t="s">
        <v>125</v>
      </c>
    </row>
    <row r="208" s="14" customFormat="1">
      <c r="A208" s="14"/>
      <c r="B208" s="242"/>
      <c r="C208" s="243"/>
      <c r="D208" s="233" t="s">
        <v>136</v>
      </c>
      <c r="E208" s="244" t="s">
        <v>1</v>
      </c>
      <c r="F208" s="245" t="s">
        <v>208</v>
      </c>
      <c r="G208" s="243"/>
      <c r="H208" s="246">
        <v>18.199999999999999</v>
      </c>
      <c r="I208" s="247"/>
      <c r="J208" s="243"/>
      <c r="K208" s="243"/>
      <c r="L208" s="248"/>
      <c r="M208" s="249"/>
      <c r="N208" s="250"/>
      <c r="O208" s="250"/>
      <c r="P208" s="250"/>
      <c r="Q208" s="250"/>
      <c r="R208" s="250"/>
      <c r="S208" s="250"/>
      <c r="T208" s="25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2" t="s">
        <v>136</v>
      </c>
      <c r="AU208" s="252" t="s">
        <v>134</v>
      </c>
      <c r="AV208" s="14" t="s">
        <v>134</v>
      </c>
      <c r="AW208" s="14" t="s">
        <v>32</v>
      </c>
      <c r="AX208" s="14" t="s">
        <v>77</v>
      </c>
      <c r="AY208" s="252" t="s">
        <v>125</v>
      </c>
    </row>
    <row r="209" s="14" customFormat="1">
      <c r="A209" s="14"/>
      <c r="B209" s="242"/>
      <c r="C209" s="243"/>
      <c r="D209" s="233" t="s">
        <v>136</v>
      </c>
      <c r="E209" s="244" t="s">
        <v>1</v>
      </c>
      <c r="F209" s="245" t="s">
        <v>209</v>
      </c>
      <c r="G209" s="243"/>
      <c r="H209" s="246">
        <v>5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136</v>
      </c>
      <c r="AU209" s="252" t="s">
        <v>134</v>
      </c>
      <c r="AV209" s="14" t="s">
        <v>134</v>
      </c>
      <c r="AW209" s="14" t="s">
        <v>32</v>
      </c>
      <c r="AX209" s="14" t="s">
        <v>77</v>
      </c>
      <c r="AY209" s="252" t="s">
        <v>125</v>
      </c>
    </row>
    <row r="210" s="14" customFormat="1">
      <c r="A210" s="14"/>
      <c r="B210" s="242"/>
      <c r="C210" s="243"/>
      <c r="D210" s="233" t="s">
        <v>136</v>
      </c>
      <c r="E210" s="244" t="s">
        <v>1</v>
      </c>
      <c r="F210" s="245" t="s">
        <v>210</v>
      </c>
      <c r="G210" s="243"/>
      <c r="H210" s="246">
        <v>4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136</v>
      </c>
      <c r="AU210" s="252" t="s">
        <v>134</v>
      </c>
      <c r="AV210" s="14" t="s">
        <v>134</v>
      </c>
      <c r="AW210" s="14" t="s">
        <v>32</v>
      </c>
      <c r="AX210" s="14" t="s">
        <v>77</v>
      </c>
      <c r="AY210" s="252" t="s">
        <v>125</v>
      </c>
    </row>
    <row r="211" s="13" customFormat="1">
      <c r="A211" s="13"/>
      <c r="B211" s="231"/>
      <c r="C211" s="232"/>
      <c r="D211" s="233" t="s">
        <v>136</v>
      </c>
      <c r="E211" s="234" t="s">
        <v>1</v>
      </c>
      <c r="F211" s="235" t="s">
        <v>150</v>
      </c>
      <c r="G211" s="232"/>
      <c r="H211" s="234" t="s">
        <v>1</v>
      </c>
      <c r="I211" s="236"/>
      <c r="J211" s="232"/>
      <c r="K211" s="232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136</v>
      </c>
      <c r="AU211" s="241" t="s">
        <v>134</v>
      </c>
      <c r="AV211" s="13" t="s">
        <v>85</v>
      </c>
      <c r="AW211" s="13" t="s">
        <v>32</v>
      </c>
      <c r="AX211" s="13" t="s">
        <v>77</v>
      </c>
      <c r="AY211" s="241" t="s">
        <v>125</v>
      </c>
    </row>
    <row r="212" s="14" customFormat="1">
      <c r="A212" s="14"/>
      <c r="B212" s="242"/>
      <c r="C212" s="243"/>
      <c r="D212" s="233" t="s">
        <v>136</v>
      </c>
      <c r="E212" s="244" t="s">
        <v>1</v>
      </c>
      <c r="F212" s="245" t="s">
        <v>211</v>
      </c>
      <c r="G212" s="243"/>
      <c r="H212" s="246">
        <v>3.6000000000000001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136</v>
      </c>
      <c r="AU212" s="252" t="s">
        <v>134</v>
      </c>
      <c r="AV212" s="14" t="s">
        <v>134</v>
      </c>
      <c r="AW212" s="14" t="s">
        <v>32</v>
      </c>
      <c r="AX212" s="14" t="s">
        <v>77</v>
      </c>
      <c r="AY212" s="252" t="s">
        <v>125</v>
      </c>
    </row>
    <row r="213" s="14" customFormat="1">
      <c r="A213" s="14"/>
      <c r="B213" s="242"/>
      <c r="C213" s="243"/>
      <c r="D213" s="233" t="s">
        <v>136</v>
      </c>
      <c r="E213" s="244" t="s">
        <v>1</v>
      </c>
      <c r="F213" s="245" t="s">
        <v>212</v>
      </c>
      <c r="G213" s="243"/>
      <c r="H213" s="246">
        <v>8.6999999999999993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2" t="s">
        <v>136</v>
      </c>
      <c r="AU213" s="252" t="s">
        <v>134</v>
      </c>
      <c r="AV213" s="14" t="s">
        <v>134</v>
      </c>
      <c r="AW213" s="14" t="s">
        <v>32</v>
      </c>
      <c r="AX213" s="14" t="s">
        <v>77</v>
      </c>
      <c r="AY213" s="252" t="s">
        <v>125</v>
      </c>
    </row>
    <row r="214" s="14" customFormat="1">
      <c r="A214" s="14"/>
      <c r="B214" s="242"/>
      <c r="C214" s="243"/>
      <c r="D214" s="233" t="s">
        <v>136</v>
      </c>
      <c r="E214" s="244" t="s">
        <v>1</v>
      </c>
      <c r="F214" s="245" t="s">
        <v>213</v>
      </c>
      <c r="G214" s="243"/>
      <c r="H214" s="246">
        <v>7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136</v>
      </c>
      <c r="AU214" s="252" t="s">
        <v>134</v>
      </c>
      <c r="AV214" s="14" t="s">
        <v>134</v>
      </c>
      <c r="AW214" s="14" t="s">
        <v>32</v>
      </c>
      <c r="AX214" s="14" t="s">
        <v>77</v>
      </c>
      <c r="AY214" s="252" t="s">
        <v>125</v>
      </c>
    </row>
    <row r="215" s="14" customFormat="1">
      <c r="A215" s="14"/>
      <c r="B215" s="242"/>
      <c r="C215" s="243"/>
      <c r="D215" s="233" t="s">
        <v>136</v>
      </c>
      <c r="E215" s="244" t="s">
        <v>1</v>
      </c>
      <c r="F215" s="245" t="s">
        <v>214</v>
      </c>
      <c r="G215" s="243"/>
      <c r="H215" s="246">
        <v>4.7400000000000002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2" t="s">
        <v>136</v>
      </c>
      <c r="AU215" s="252" t="s">
        <v>134</v>
      </c>
      <c r="AV215" s="14" t="s">
        <v>134</v>
      </c>
      <c r="AW215" s="14" t="s">
        <v>32</v>
      </c>
      <c r="AX215" s="14" t="s">
        <v>77</v>
      </c>
      <c r="AY215" s="252" t="s">
        <v>125</v>
      </c>
    </row>
    <row r="216" s="14" customFormat="1">
      <c r="A216" s="14"/>
      <c r="B216" s="242"/>
      <c r="C216" s="243"/>
      <c r="D216" s="233" t="s">
        <v>136</v>
      </c>
      <c r="E216" s="244" t="s">
        <v>1</v>
      </c>
      <c r="F216" s="245" t="s">
        <v>215</v>
      </c>
      <c r="G216" s="243"/>
      <c r="H216" s="246">
        <v>3.2999999999999998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2" t="s">
        <v>136</v>
      </c>
      <c r="AU216" s="252" t="s">
        <v>134</v>
      </c>
      <c r="AV216" s="14" t="s">
        <v>134</v>
      </c>
      <c r="AW216" s="14" t="s">
        <v>32</v>
      </c>
      <c r="AX216" s="14" t="s">
        <v>77</v>
      </c>
      <c r="AY216" s="252" t="s">
        <v>125</v>
      </c>
    </row>
    <row r="217" s="13" customFormat="1">
      <c r="A217" s="13"/>
      <c r="B217" s="231"/>
      <c r="C217" s="232"/>
      <c r="D217" s="233" t="s">
        <v>136</v>
      </c>
      <c r="E217" s="234" t="s">
        <v>1</v>
      </c>
      <c r="F217" s="235" t="s">
        <v>156</v>
      </c>
      <c r="G217" s="232"/>
      <c r="H217" s="234" t="s">
        <v>1</v>
      </c>
      <c r="I217" s="236"/>
      <c r="J217" s="232"/>
      <c r="K217" s="232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136</v>
      </c>
      <c r="AU217" s="241" t="s">
        <v>134</v>
      </c>
      <c r="AV217" s="13" t="s">
        <v>85</v>
      </c>
      <c r="AW217" s="13" t="s">
        <v>32</v>
      </c>
      <c r="AX217" s="13" t="s">
        <v>77</v>
      </c>
      <c r="AY217" s="241" t="s">
        <v>125</v>
      </c>
    </row>
    <row r="218" s="14" customFormat="1">
      <c r="A218" s="14"/>
      <c r="B218" s="242"/>
      <c r="C218" s="243"/>
      <c r="D218" s="233" t="s">
        <v>136</v>
      </c>
      <c r="E218" s="244" t="s">
        <v>1</v>
      </c>
      <c r="F218" s="245" t="s">
        <v>216</v>
      </c>
      <c r="G218" s="243"/>
      <c r="H218" s="246">
        <v>2.2000000000000002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2" t="s">
        <v>136</v>
      </c>
      <c r="AU218" s="252" t="s">
        <v>134</v>
      </c>
      <c r="AV218" s="14" t="s">
        <v>134</v>
      </c>
      <c r="AW218" s="14" t="s">
        <v>32</v>
      </c>
      <c r="AX218" s="14" t="s">
        <v>77</v>
      </c>
      <c r="AY218" s="252" t="s">
        <v>125</v>
      </c>
    </row>
    <row r="219" s="14" customFormat="1">
      <c r="A219" s="14"/>
      <c r="B219" s="242"/>
      <c r="C219" s="243"/>
      <c r="D219" s="233" t="s">
        <v>136</v>
      </c>
      <c r="E219" s="244" t="s">
        <v>1</v>
      </c>
      <c r="F219" s="245" t="s">
        <v>217</v>
      </c>
      <c r="G219" s="243"/>
      <c r="H219" s="246">
        <v>3.6000000000000001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136</v>
      </c>
      <c r="AU219" s="252" t="s">
        <v>134</v>
      </c>
      <c r="AV219" s="14" t="s">
        <v>134</v>
      </c>
      <c r="AW219" s="14" t="s">
        <v>32</v>
      </c>
      <c r="AX219" s="14" t="s">
        <v>77</v>
      </c>
      <c r="AY219" s="252" t="s">
        <v>125</v>
      </c>
    </row>
    <row r="220" s="14" customFormat="1">
      <c r="A220" s="14"/>
      <c r="B220" s="242"/>
      <c r="C220" s="243"/>
      <c r="D220" s="233" t="s">
        <v>136</v>
      </c>
      <c r="E220" s="244" t="s">
        <v>1</v>
      </c>
      <c r="F220" s="245" t="s">
        <v>218</v>
      </c>
      <c r="G220" s="243"/>
      <c r="H220" s="246">
        <v>2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2" t="s">
        <v>136</v>
      </c>
      <c r="AU220" s="252" t="s">
        <v>134</v>
      </c>
      <c r="AV220" s="14" t="s">
        <v>134</v>
      </c>
      <c r="AW220" s="14" t="s">
        <v>32</v>
      </c>
      <c r="AX220" s="14" t="s">
        <v>77</v>
      </c>
      <c r="AY220" s="252" t="s">
        <v>125</v>
      </c>
    </row>
    <row r="221" s="13" customFormat="1">
      <c r="A221" s="13"/>
      <c r="B221" s="231"/>
      <c r="C221" s="232"/>
      <c r="D221" s="233" t="s">
        <v>136</v>
      </c>
      <c r="E221" s="234" t="s">
        <v>1</v>
      </c>
      <c r="F221" s="235" t="s">
        <v>143</v>
      </c>
      <c r="G221" s="232"/>
      <c r="H221" s="234" t="s">
        <v>1</v>
      </c>
      <c r="I221" s="236"/>
      <c r="J221" s="232"/>
      <c r="K221" s="232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136</v>
      </c>
      <c r="AU221" s="241" t="s">
        <v>134</v>
      </c>
      <c r="AV221" s="13" t="s">
        <v>85</v>
      </c>
      <c r="AW221" s="13" t="s">
        <v>32</v>
      </c>
      <c r="AX221" s="13" t="s">
        <v>77</v>
      </c>
      <c r="AY221" s="241" t="s">
        <v>125</v>
      </c>
    </row>
    <row r="222" s="14" customFormat="1">
      <c r="A222" s="14"/>
      <c r="B222" s="242"/>
      <c r="C222" s="243"/>
      <c r="D222" s="233" t="s">
        <v>136</v>
      </c>
      <c r="E222" s="244" t="s">
        <v>1</v>
      </c>
      <c r="F222" s="245" t="s">
        <v>219</v>
      </c>
      <c r="G222" s="243"/>
      <c r="H222" s="246">
        <v>4.5999999999999996</v>
      </c>
      <c r="I222" s="247"/>
      <c r="J222" s="243"/>
      <c r="K222" s="243"/>
      <c r="L222" s="248"/>
      <c r="M222" s="249"/>
      <c r="N222" s="250"/>
      <c r="O222" s="250"/>
      <c r="P222" s="250"/>
      <c r="Q222" s="250"/>
      <c r="R222" s="250"/>
      <c r="S222" s="250"/>
      <c r="T222" s="25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2" t="s">
        <v>136</v>
      </c>
      <c r="AU222" s="252" t="s">
        <v>134</v>
      </c>
      <c r="AV222" s="14" t="s">
        <v>134</v>
      </c>
      <c r="AW222" s="14" t="s">
        <v>32</v>
      </c>
      <c r="AX222" s="14" t="s">
        <v>77</v>
      </c>
      <c r="AY222" s="252" t="s">
        <v>125</v>
      </c>
    </row>
    <row r="223" s="14" customFormat="1">
      <c r="A223" s="14"/>
      <c r="B223" s="242"/>
      <c r="C223" s="243"/>
      <c r="D223" s="233" t="s">
        <v>136</v>
      </c>
      <c r="E223" s="244" t="s">
        <v>1</v>
      </c>
      <c r="F223" s="245" t="s">
        <v>220</v>
      </c>
      <c r="G223" s="243"/>
      <c r="H223" s="246">
        <v>13.199999999999999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2" t="s">
        <v>136</v>
      </c>
      <c r="AU223" s="252" t="s">
        <v>134</v>
      </c>
      <c r="AV223" s="14" t="s">
        <v>134</v>
      </c>
      <c r="AW223" s="14" t="s">
        <v>32</v>
      </c>
      <c r="AX223" s="14" t="s">
        <v>77</v>
      </c>
      <c r="AY223" s="252" t="s">
        <v>125</v>
      </c>
    </row>
    <row r="224" s="15" customFormat="1">
      <c r="A224" s="15"/>
      <c r="B224" s="253"/>
      <c r="C224" s="254"/>
      <c r="D224" s="233" t="s">
        <v>136</v>
      </c>
      <c r="E224" s="255" t="s">
        <v>1</v>
      </c>
      <c r="F224" s="256" t="s">
        <v>175</v>
      </c>
      <c r="G224" s="254"/>
      <c r="H224" s="257">
        <v>80.140000000000001</v>
      </c>
      <c r="I224" s="258"/>
      <c r="J224" s="254"/>
      <c r="K224" s="254"/>
      <c r="L224" s="259"/>
      <c r="M224" s="260"/>
      <c r="N224" s="261"/>
      <c r="O224" s="261"/>
      <c r="P224" s="261"/>
      <c r="Q224" s="261"/>
      <c r="R224" s="261"/>
      <c r="S224" s="261"/>
      <c r="T224" s="262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3" t="s">
        <v>136</v>
      </c>
      <c r="AU224" s="263" t="s">
        <v>134</v>
      </c>
      <c r="AV224" s="15" t="s">
        <v>133</v>
      </c>
      <c r="AW224" s="15" t="s">
        <v>32</v>
      </c>
      <c r="AX224" s="15" t="s">
        <v>85</v>
      </c>
      <c r="AY224" s="263" t="s">
        <v>125</v>
      </c>
    </row>
    <row r="225" s="2" customFormat="1" ht="24.15" customHeight="1">
      <c r="A225" s="38"/>
      <c r="B225" s="39"/>
      <c r="C225" s="218" t="s">
        <v>126</v>
      </c>
      <c r="D225" s="218" t="s">
        <v>128</v>
      </c>
      <c r="E225" s="219" t="s">
        <v>221</v>
      </c>
      <c r="F225" s="220" t="s">
        <v>222</v>
      </c>
      <c r="G225" s="221" t="s">
        <v>131</v>
      </c>
      <c r="H225" s="222">
        <v>8.0139999999999993</v>
      </c>
      <c r="I225" s="223"/>
      <c r="J225" s="224">
        <f>ROUND(I225*H225,2)</f>
        <v>0</v>
      </c>
      <c r="K225" s="220" t="s">
        <v>132</v>
      </c>
      <c r="L225" s="44"/>
      <c r="M225" s="225" t="s">
        <v>1</v>
      </c>
      <c r="N225" s="226" t="s">
        <v>43</v>
      </c>
      <c r="O225" s="91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9" t="s">
        <v>133</v>
      </c>
      <c r="AT225" s="229" t="s">
        <v>128</v>
      </c>
      <c r="AU225" s="229" t="s">
        <v>134</v>
      </c>
      <c r="AY225" s="17" t="s">
        <v>125</v>
      </c>
      <c r="BE225" s="230">
        <f>IF(N225="základní",J225,0)</f>
        <v>0</v>
      </c>
      <c r="BF225" s="230">
        <f>IF(N225="snížená",J225,0)</f>
        <v>0</v>
      </c>
      <c r="BG225" s="230">
        <f>IF(N225="zákl. přenesená",J225,0)</f>
        <v>0</v>
      </c>
      <c r="BH225" s="230">
        <f>IF(N225="sníž. přenesená",J225,0)</f>
        <v>0</v>
      </c>
      <c r="BI225" s="230">
        <f>IF(N225="nulová",J225,0)</f>
        <v>0</v>
      </c>
      <c r="BJ225" s="17" t="s">
        <v>134</v>
      </c>
      <c r="BK225" s="230">
        <f>ROUND(I225*H225,2)</f>
        <v>0</v>
      </c>
      <c r="BL225" s="17" t="s">
        <v>133</v>
      </c>
      <c r="BM225" s="229" t="s">
        <v>223</v>
      </c>
    </row>
    <row r="226" s="14" customFormat="1">
      <c r="A226" s="14"/>
      <c r="B226" s="242"/>
      <c r="C226" s="243"/>
      <c r="D226" s="233" t="s">
        <v>136</v>
      </c>
      <c r="E226" s="244" t="s">
        <v>1</v>
      </c>
      <c r="F226" s="245" t="s">
        <v>224</v>
      </c>
      <c r="G226" s="243"/>
      <c r="H226" s="246">
        <v>8.0139999999999993</v>
      </c>
      <c r="I226" s="247"/>
      <c r="J226" s="243"/>
      <c r="K226" s="243"/>
      <c r="L226" s="248"/>
      <c r="M226" s="249"/>
      <c r="N226" s="250"/>
      <c r="O226" s="250"/>
      <c r="P226" s="250"/>
      <c r="Q226" s="250"/>
      <c r="R226" s="250"/>
      <c r="S226" s="250"/>
      <c r="T226" s="251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2" t="s">
        <v>136</v>
      </c>
      <c r="AU226" s="252" t="s">
        <v>134</v>
      </c>
      <c r="AV226" s="14" t="s">
        <v>134</v>
      </c>
      <c r="AW226" s="14" t="s">
        <v>32</v>
      </c>
      <c r="AX226" s="14" t="s">
        <v>77</v>
      </c>
      <c r="AY226" s="252" t="s">
        <v>125</v>
      </c>
    </row>
    <row r="227" s="15" customFormat="1">
      <c r="A227" s="15"/>
      <c r="B227" s="253"/>
      <c r="C227" s="254"/>
      <c r="D227" s="233" t="s">
        <v>136</v>
      </c>
      <c r="E227" s="255" t="s">
        <v>1</v>
      </c>
      <c r="F227" s="256" t="s">
        <v>175</v>
      </c>
      <c r="G227" s="254"/>
      <c r="H227" s="257">
        <v>8.0139999999999993</v>
      </c>
      <c r="I227" s="258"/>
      <c r="J227" s="254"/>
      <c r="K227" s="254"/>
      <c r="L227" s="259"/>
      <c r="M227" s="260"/>
      <c r="N227" s="261"/>
      <c r="O227" s="261"/>
      <c r="P227" s="261"/>
      <c r="Q227" s="261"/>
      <c r="R227" s="261"/>
      <c r="S227" s="261"/>
      <c r="T227" s="262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3" t="s">
        <v>136</v>
      </c>
      <c r="AU227" s="263" t="s">
        <v>134</v>
      </c>
      <c r="AV227" s="15" t="s">
        <v>133</v>
      </c>
      <c r="AW227" s="15" t="s">
        <v>32</v>
      </c>
      <c r="AX227" s="15" t="s">
        <v>85</v>
      </c>
      <c r="AY227" s="263" t="s">
        <v>125</v>
      </c>
    </row>
    <row r="228" s="12" customFormat="1" ht="22.8" customHeight="1">
      <c r="A228" s="12"/>
      <c r="B228" s="202"/>
      <c r="C228" s="203"/>
      <c r="D228" s="204" t="s">
        <v>76</v>
      </c>
      <c r="E228" s="216" t="s">
        <v>225</v>
      </c>
      <c r="F228" s="216" t="s">
        <v>226</v>
      </c>
      <c r="G228" s="203"/>
      <c r="H228" s="203"/>
      <c r="I228" s="206"/>
      <c r="J228" s="217">
        <f>BK228</f>
        <v>0</v>
      </c>
      <c r="K228" s="203"/>
      <c r="L228" s="208"/>
      <c r="M228" s="209"/>
      <c r="N228" s="210"/>
      <c r="O228" s="210"/>
      <c r="P228" s="211">
        <f>SUM(P229:P249)</f>
        <v>0</v>
      </c>
      <c r="Q228" s="210"/>
      <c r="R228" s="211">
        <f>SUM(R229:R249)</f>
        <v>10.436663999999999</v>
      </c>
      <c r="S228" s="210"/>
      <c r="T228" s="212">
        <f>SUM(T229:T249)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3" t="s">
        <v>85</v>
      </c>
      <c r="AT228" s="214" t="s">
        <v>76</v>
      </c>
      <c r="AU228" s="214" t="s">
        <v>85</v>
      </c>
      <c r="AY228" s="213" t="s">
        <v>125</v>
      </c>
      <c r="BK228" s="215">
        <f>SUM(BK229:BK249)</f>
        <v>0</v>
      </c>
    </row>
    <row r="229" s="2" customFormat="1" ht="24.15" customHeight="1">
      <c r="A229" s="38"/>
      <c r="B229" s="39"/>
      <c r="C229" s="218" t="s">
        <v>227</v>
      </c>
      <c r="D229" s="218" t="s">
        <v>128</v>
      </c>
      <c r="E229" s="219" t="s">
        <v>228</v>
      </c>
      <c r="F229" s="220" t="s">
        <v>229</v>
      </c>
      <c r="G229" s="221" t="s">
        <v>131</v>
      </c>
      <c r="H229" s="222">
        <v>434.86099999999999</v>
      </c>
      <c r="I229" s="223"/>
      <c r="J229" s="224">
        <f>ROUND(I229*H229,2)</f>
        <v>0</v>
      </c>
      <c r="K229" s="220" t="s">
        <v>132</v>
      </c>
      <c r="L229" s="44"/>
      <c r="M229" s="225" t="s">
        <v>1</v>
      </c>
      <c r="N229" s="226" t="s">
        <v>43</v>
      </c>
      <c r="O229" s="91"/>
      <c r="P229" s="227">
        <f>O229*H229</f>
        <v>0</v>
      </c>
      <c r="Q229" s="227">
        <v>0.014999999999999999</v>
      </c>
      <c r="R229" s="227">
        <f>Q229*H229</f>
        <v>6.5229149999999994</v>
      </c>
      <c r="S229" s="227">
        <v>0</v>
      </c>
      <c r="T229" s="22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133</v>
      </c>
      <c r="AT229" s="229" t="s">
        <v>128</v>
      </c>
      <c r="AU229" s="229" t="s">
        <v>134</v>
      </c>
      <c r="AY229" s="17" t="s">
        <v>125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134</v>
      </c>
      <c r="BK229" s="230">
        <f>ROUND(I229*H229,2)</f>
        <v>0</v>
      </c>
      <c r="BL229" s="17" t="s">
        <v>133</v>
      </c>
      <c r="BM229" s="229" t="s">
        <v>230</v>
      </c>
    </row>
    <row r="230" s="13" customFormat="1">
      <c r="A230" s="13"/>
      <c r="B230" s="231"/>
      <c r="C230" s="232"/>
      <c r="D230" s="233" t="s">
        <v>136</v>
      </c>
      <c r="E230" s="234" t="s">
        <v>1</v>
      </c>
      <c r="F230" s="235" t="s">
        <v>231</v>
      </c>
      <c r="G230" s="232"/>
      <c r="H230" s="234" t="s">
        <v>1</v>
      </c>
      <c r="I230" s="236"/>
      <c r="J230" s="232"/>
      <c r="K230" s="232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136</v>
      </c>
      <c r="AU230" s="241" t="s">
        <v>134</v>
      </c>
      <c r="AV230" s="13" t="s">
        <v>85</v>
      </c>
      <c r="AW230" s="13" t="s">
        <v>32</v>
      </c>
      <c r="AX230" s="13" t="s">
        <v>77</v>
      </c>
      <c r="AY230" s="241" t="s">
        <v>125</v>
      </c>
    </row>
    <row r="231" s="13" customFormat="1">
      <c r="A231" s="13"/>
      <c r="B231" s="231"/>
      <c r="C231" s="232"/>
      <c r="D231" s="233" t="s">
        <v>136</v>
      </c>
      <c r="E231" s="234" t="s">
        <v>1</v>
      </c>
      <c r="F231" s="235" t="s">
        <v>137</v>
      </c>
      <c r="G231" s="232"/>
      <c r="H231" s="234" t="s">
        <v>1</v>
      </c>
      <c r="I231" s="236"/>
      <c r="J231" s="232"/>
      <c r="K231" s="232"/>
      <c r="L231" s="237"/>
      <c r="M231" s="238"/>
      <c r="N231" s="239"/>
      <c r="O231" s="239"/>
      <c r="P231" s="239"/>
      <c r="Q231" s="239"/>
      <c r="R231" s="239"/>
      <c r="S231" s="239"/>
      <c r="T231" s="24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1" t="s">
        <v>136</v>
      </c>
      <c r="AU231" s="241" t="s">
        <v>134</v>
      </c>
      <c r="AV231" s="13" t="s">
        <v>85</v>
      </c>
      <c r="AW231" s="13" t="s">
        <v>32</v>
      </c>
      <c r="AX231" s="13" t="s">
        <v>77</v>
      </c>
      <c r="AY231" s="241" t="s">
        <v>125</v>
      </c>
    </row>
    <row r="232" s="14" customFormat="1">
      <c r="A232" s="14"/>
      <c r="B232" s="242"/>
      <c r="C232" s="243"/>
      <c r="D232" s="233" t="s">
        <v>136</v>
      </c>
      <c r="E232" s="244" t="s">
        <v>1</v>
      </c>
      <c r="F232" s="245" t="s">
        <v>232</v>
      </c>
      <c r="G232" s="243"/>
      <c r="H232" s="246">
        <v>81.409000000000006</v>
      </c>
      <c r="I232" s="247"/>
      <c r="J232" s="243"/>
      <c r="K232" s="243"/>
      <c r="L232" s="248"/>
      <c r="M232" s="249"/>
      <c r="N232" s="250"/>
      <c r="O232" s="250"/>
      <c r="P232" s="250"/>
      <c r="Q232" s="250"/>
      <c r="R232" s="250"/>
      <c r="S232" s="250"/>
      <c r="T232" s="25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2" t="s">
        <v>136</v>
      </c>
      <c r="AU232" s="252" t="s">
        <v>134</v>
      </c>
      <c r="AV232" s="14" t="s">
        <v>134</v>
      </c>
      <c r="AW232" s="14" t="s">
        <v>32</v>
      </c>
      <c r="AX232" s="14" t="s">
        <v>77</v>
      </c>
      <c r="AY232" s="252" t="s">
        <v>125</v>
      </c>
    </row>
    <row r="233" s="14" customFormat="1">
      <c r="A233" s="14"/>
      <c r="B233" s="242"/>
      <c r="C233" s="243"/>
      <c r="D233" s="233" t="s">
        <v>136</v>
      </c>
      <c r="E233" s="244" t="s">
        <v>1</v>
      </c>
      <c r="F233" s="245" t="s">
        <v>233</v>
      </c>
      <c r="G233" s="243"/>
      <c r="H233" s="246">
        <v>14.592000000000001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136</v>
      </c>
      <c r="AU233" s="252" t="s">
        <v>134</v>
      </c>
      <c r="AV233" s="14" t="s">
        <v>134</v>
      </c>
      <c r="AW233" s="14" t="s">
        <v>32</v>
      </c>
      <c r="AX233" s="14" t="s">
        <v>77</v>
      </c>
      <c r="AY233" s="252" t="s">
        <v>125</v>
      </c>
    </row>
    <row r="234" s="13" customFormat="1">
      <c r="A234" s="13"/>
      <c r="B234" s="231"/>
      <c r="C234" s="232"/>
      <c r="D234" s="233" t="s">
        <v>136</v>
      </c>
      <c r="E234" s="234" t="s">
        <v>1</v>
      </c>
      <c r="F234" s="235" t="s">
        <v>150</v>
      </c>
      <c r="G234" s="232"/>
      <c r="H234" s="234" t="s">
        <v>1</v>
      </c>
      <c r="I234" s="236"/>
      <c r="J234" s="232"/>
      <c r="K234" s="232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136</v>
      </c>
      <c r="AU234" s="241" t="s">
        <v>134</v>
      </c>
      <c r="AV234" s="13" t="s">
        <v>85</v>
      </c>
      <c r="AW234" s="13" t="s">
        <v>32</v>
      </c>
      <c r="AX234" s="13" t="s">
        <v>77</v>
      </c>
      <c r="AY234" s="241" t="s">
        <v>125</v>
      </c>
    </row>
    <row r="235" s="14" customFormat="1">
      <c r="A235" s="14"/>
      <c r="B235" s="242"/>
      <c r="C235" s="243"/>
      <c r="D235" s="233" t="s">
        <v>136</v>
      </c>
      <c r="E235" s="244" t="s">
        <v>1</v>
      </c>
      <c r="F235" s="245" t="s">
        <v>234</v>
      </c>
      <c r="G235" s="243"/>
      <c r="H235" s="246">
        <v>129.59999999999999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136</v>
      </c>
      <c r="AU235" s="252" t="s">
        <v>134</v>
      </c>
      <c r="AV235" s="14" t="s">
        <v>134</v>
      </c>
      <c r="AW235" s="14" t="s">
        <v>32</v>
      </c>
      <c r="AX235" s="14" t="s">
        <v>77</v>
      </c>
      <c r="AY235" s="252" t="s">
        <v>125</v>
      </c>
    </row>
    <row r="236" s="13" customFormat="1">
      <c r="A236" s="13"/>
      <c r="B236" s="231"/>
      <c r="C236" s="232"/>
      <c r="D236" s="233" t="s">
        <v>136</v>
      </c>
      <c r="E236" s="234" t="s">
        <v>1</v>
      </c>
      <c r="F236" s="235" t="s">
        <v>156</v>
      </c>
      <c r="G236" s="232"/>
      <c r="H236" s="234" t="s">
        <v>1</v>
      </c>
      <c r="I236" s="236"/>
      <c r="J236" s="232"/>
      <c r="K236" s="232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136</v>
      </c>
      <c r="AU236" s="241" t="s">
        <v>134</v>
      </c>
      <c r="AV236" s="13" t="s">
        <v>85</v>
      </c>
      <c r="AW236" s="13" t="s">
        <v>32</v>
      </c>
      <c r="AX236" s="13" t="s">
        <v>77</v>
      </c>
      <c r="AY236" s="241" t="s">
        <v>125</v>
      </c>
    </row>
    <row r="237" s="14" customFormat="1">
      <c r="A237" s="14"/>
      <c r="B237" s="242"/>
      <c r="C237" s="243"/>
      <c r="D237" s="233" t="s">
        <v>136</v>
      </c>
      <c r="E237" s="244" t="s">
        <v>1</v>
      </c>
      <c r="F237" s="245" t="s">
        <v>235</v>
      </c>
      <c r="G237" s="243"/>
      <c r="H237" s="246">
        <v>129.59999999999999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136</v>
      </c>
      <c r="AU237" s="252" t="s">
        <v>134</v>
      </c>
      <c r="AV237" s="14" t="s">
        <v>134</v>
      </c>
      <c r="AW237" s="14" t="s">
        <v>32</v>
      </c>
      <c r="AX237" s="14" t="s">
        <v>77</v>
      </c>
      <c r="AY237" s="252" t="s">
        <v>125</v>
      </c>
    </row>
    <row r="238" s="13" customFormat="1">
      <c r="A238" s="13"/>
      <c r="B238" s="231"/>
      <c r="C238" s="232"/>
      <c r="D238" s="233" t="s">
        <v>136</v>
      </c>
      <c r="E238" s="234" t="s">
        <v>1</v>
      </c>
      <c r="F238" s="235" t="s">
        <v>143</v>
      </c>
      <c r="G238" s="232"/>
      <c r="H238" s="234" t="s">
        <v>1</v>
      </c>
      <c r="I238" s="236"/>
      <c r="J238" s="232"/>
      <c r="K238" s="232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136</v>
      </c>
      <c r="AU238" s="241" t="s">
        <v>134</v>
      </c>
      <c r="AV238" s="13" t="s">
        <v>85</v>
      </c>
      <c r="AW238" s="13" t="s">
        <v>32</v>
      </c>
      <c r="AX238" s="13" t="s">
        <v>77</v>
      </c>
      <c r="AY238" s="241" t="s">
        <v>125</v>
      </c>
    </row>
    <row r="239" s="14" customFormat="1">
      <c r="A239" s="14"/>
      <c r="B239" s="242"/>
      <c r="C239" s="243"/>
      <c r="D239" s="233" t="s">
        <v>136</v>
      </c>
      <c r="E239" s="244" t="s">
        <v>1</v>
      </c>
      <c r="F239" s="245" t="s">
        <v>236</v>
      </c>
      <c r="G239" s="243"/>
      <c r="H239" s="246">
        <v>79.659999999999997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2" t="s">
        <v>136</v>
      </c>
      <c r="AU239" s="252" t="s">
        <v>134</v>
      </c>
      <c r="AV239" s="14" t="s">
        <v>134</v>
      </c>
      <c r="AW239" s="14" t="s">
        <v>32</v>
      </c>
      <c r="AX239" s="14" t="s">
        <v>77</v>
      </c>
      <c r="AY239" s="252" t="s">
        <v>125</v>
      </c>
    </row>
    <row r="240" s="15" customFormat="1">
      <c r="A240" s="15"/>
      <c r="B240" s="253"/>
      <c r="C240" s="254"/>
      <c r="D240" s="233" t="s">
        <v>136</v>
      </c>
      <c r="E240" s="255" t="s">
        <v>1</v>
      </c>
      <c r="F240" s="256" t="s">
        <v>175</v>
      </c>
      <c r="G240" s="254"/>
      <c r="H240" s="257">
        <v>434.86099999999999</v>
      </c>
      <c r="I240" s="258"/>
      <c r="J240" s="254"/>
      <c r="K240" s="254"/>
      <c r="L240" s="259"/>
      <c r="M240" s="260"/>
      <c r="N240" s="261"/>
      <c r="O240" s="261"/>
      <c r="P240" s="261"/>
      <c r="Q240" s="261"/>
      <c r="R240" s="261"/>
      <c r="S240" s="261"/>
      <c r="T240" s="262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3" t="s">
        <v>136</v>
      </c>
      <c r="AU240" s="263" t="s">
        <v>134</v>
      </c>
      <c r="AV240" s="15" t="s">
        <v>133</v>
      </c>
      <c r="AW240" s="15" t="s">
        <v>32</v>
      </c>
      <c r="AX240" s="15" t="s">
        <v>85</v>
      </c>
      <c r="AY240" s="263" t="s">
        <v>125</v>
      </c>
    </row>
    <row r="241" s="2" customFormat="1" ht="24.15" customHeight="1">
      <c r="A241" s="38"/>
      <c r="B241" s="39"/>
      <c r="C241" s="218" t="s">
        <v>237</v>
      </c>
      <c r="D241" s="218" t="s">
        <v>128</v>
      </c>
      <c r="E241" s="219" t="s">
        <v>238</v>
      </c>
      <c r="F241" s="220" t="s">
        <v>239</v>
      </c>
      <c r="G241" s="221" t="s">
        <v>131</v>
      </c>
      <c r="H241" s="222">
        <v>26091.66</v>
      </c>
      <c r="I241" s="223"/>
      <c r="J241" s="224">
        <f>ROUND(I241*H241,2)</f>
        <v>0</v>
      </c>
      <c r="K241" s="220" t="s">
        <v>132</v>
      </c>
      <c r="L241" s="44"/>
      <c r="M241" s="225" t="s">
        <v>1</v>
      </c>
      <c r="N241" s="226" t="s">
        <v>43</v>
      </c>
      <c r="O241" s="91"/>
      <c r="P241" s="227">
        <f>O241*H241</f>
        <v>0</v>
      </c>
      <c r="Q241" s="227">
        <v>0.00014999999999999999</v>
      </c>
      <c r="R241" s="227">
        <f>Q241*H241</f>
        <v>3.9137489999999997</v>
      </c>
      <c r="S241" s="227">
        <v>0</v>
      </c>
      <c r="T241" s="228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29" t="s">
        <v>133</v>
      </c>
      <c r="AT241" s="229" t="s">
        <v>128</v>
      </c>
      <c r="AU241" s="229" t="s">
        <v>134</v>
      </c>
      <c r="AY241" s="17" t="s">
        <v>125</v>
      </c>
      <c r="BE241" s="230">
        <f>IF(N241="základní",J241,0)</f>
        <v>0</v>
      </c>
      <c r="BF241" s="230">
        <f>IF(N241="snížená",J241,0)</f>
        <v>0</v>
      </c>
      <c r="BG241" s="230">
        <f>IF(N241="zákl. přenesená",J241,0)</f>
        <v>0</v>
      </c>
      <c r="BH241" s="230">
        <f>IF(N241="sníž. přenesená",J241,0)</f>
        <v>0</v>
      </c>
      <c r="BI241" s="230">
        <f>IF(N241="nulová",J241,0)</f>
        <v>0</v>
      </c>
      <c r="BJ241" s="17" t="s">
        <v>134</v>
      </c>
      <c r="BK241" s="230">
        <f>ROUND(I241*H241,2)</f>
        <v>0</v>
      </c>
      <c r="BL241" s="17" t="s">
        <v>133</v>
      </c>
      <c r="BM241" s="229" t="s">
        <v>240</v>
      </c>
    </row>
    <row r="242" s="13" customFormat="1">
      <c r="A242" s="13"/>
      <c r="B242" s="231"/>
      <c r="C242" s="232"/>
      <c r="D242" s="233" t="s">
        <v>136</v>
      </c>
      <c r="E242" s="234" t="s">
        <v>1</v>
      </c>
      <c r="F242" s="235" t="s">
        <v>241</v>
      </c>
      <c r="G242" s="232"/>
      <c r="H242" s="234" t="s">
        <v>1</v>
      </c>
      <c r="I242" s="236"/>
      <c r="J242" s="232"/>
      <c r="K242" s="232"/>
      <c r="L242" s="237"/>
      <c r="M242" s="238"/>
      <c r="N242" s="239"/>
      <c r="O242" s="239"/>
      <c r="P242" s="239"/>
      <c r="Q242" s="239"/>
      <c r="R242" s="239"/>
      <c r="S242" s="239"/>
      <c r="T242" s="24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1" t="s">
        <v>136</v>
      </c>
      <c r="AU242" s="241" t="s">
        <v>134</v>
      </c>
      <c r="AV242" s="13" t="s">
        <v>85</v>
      </c>
      <c r="AW242" s="13" t="s">
        <v>32</v>
      </c>
      <c r="AX242" s="13" t="s">
        <v>77</v>
      </c>
      <c r="AY242" s="241" t="s">
        <v>125</v>
      </c>
    </row>
    <row r="243" s="14" customFormat="1">
      <c r="A243" s="14"/>
      <c r="B243" s="242"/>
      <c r="C243" s="243"/>
      <c r="D243" s="233" t="s">
        <v>136</v>
      </c>
      <c r="E243" s="244" t="s">
        <v>1</v>
      </c>
      <c r="F243" s="245" t="s">
        <v>242</v>
      </c>
      <c r="G243" s="243"/>
      <c r="H243" s="246">
        <v>26091.66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2" t="s">
        <v>136</v>
      </c>
      <c r="AU243" s="252" t="s">
        <v>134</v>
      </c>
      <c r="AV243" s="14" t="s">
        <v>134</v>
      </c>
      <c r="AW243" s="14" t="s">
        <v>32</v>
      </c>
      <c r="AX243" s="14" t="s">
        <v>77</v>
      </c>
      <c r="AY243" s="252" t="s">
        <v>125</v>
      </c>
    </row>
    <row r="244" s="15" customFormat="1">
      <c r="A244" s="15"/>
      <c r="B244" s="253"/>
      <c r="C244" s="254"/>
      <c r="D244" s="233" t="s">
        <v>136</v>
      </c>
      <c r="E244" s="255" t="s">
        <v>1</v>
      </c>
      <c r="F244" s="256" t="s">
        <v>175</v>
      </c>
      <c r="G244" s="254"/>
      <c r="H244" s="257">
        <v>26091.66</v>
      </c>
      <c r="I244" s="258"/>
      <c r="J244" s="254"/>
      <c r="K244" s="254"/>
      <c r="L244" s="259"/>
      <c r="M244" s="260"/>
      <c r="N244" s="261"/>
      <c r="O244" s="261"/>
      <c r="P244" s="261"/>
      <c r="Q244" s="261"/>
      <c r="R244" s="261"/>
      <c r="S244" s="261"/>
      <c r="T244" s="262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3" t="s">
        <v>136</v>
      </c>
      <c r="AU244" s="263" t="s">
        <v>134</v>
      </c>
      <c r="AV244" s="15" t="s">
        <v>133</v>
      </c>
      <c r="AW244" s="15" t="s">
        <v>32</v>
      </c>
      <c r="AX244" s="15" t="s">
        <v>85</v>
      </c>
      <c r="AY244" s="263" t="s">
        <v>125</v>
      </c>
    </row>
    <row r="245" s="2" customFormat="1" ht="24.15" customHeight="1">
      <c r="A245" s="38"/>
      <c r="B245" s="39"/>
      <c r="C245" s="218" t="s">
        <v>225</v>
      </c>
      <c r="D245" s="218" t="s">
        <v>128</v>
      </c>
      <c r="E245" s="219" t="s">
        <v>243</v>
      </c>
      <c r="F245" s="220" t="s">
        <v>244</v>
      </c>
      <c r="G245" s="221" t="s">
        <v>131</v>
      </c>
      <c r="H245" s="222">
        <v>434.86099999999999</v>
      </c>
      <c r="I245" s="223"/>
      <c r="J245" s="224">
        <f>ROUND(I245*H245,2)</f>
        <v>0</v>
      </c>
      <c r="K245" s="220" t="s">
        <v>132</v>
      </c>
      <c r="L245" s="44"/>
      <c r="M245" s="225" t="s">
        <v>1</v>
      </c>
      <c r="N245" s="226" t="s">
        <v>43</v>
      </c>
      <c r="O245" s="91"/>
      <c r="P245" s="227">
        <f>O245*H245</f>
        <v>0</v>
      </c>
      <c r="Q245" s="227">
        <v>0</v>
      </c>
      <c r="R245" s="227">
        <f>Q245*H245</f>
        <v>0</v>
      </c>
      <c r="S245" s="227">
        <v>0</v>
      </c>
      <c r="T245" s="22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9" t="s">
        <v>133</v>
      </c>
      <c r="AT245" s="229" t="s">
        <v>128</v>
      </c>
      <c r="AU245" s="229" t="s">
        <v>134</v>
      </c>
      <c r="AY245" s="17" t="s">
        <v>125</v>
      </c>
      <c r="BE245" s="230">
        <f>IF(N245="základní",J245,0)</f>
        <v>0</v>
      </c>
      <c r="BF245" s="230">
        <f>IF(N245="snížená",J245,0)</f>
        <v>0</v>
      </c>
      <c r="BG245" s="230">
        <f>IF(N245="zákl. přenesená",J245,0)</f>
        <v>0</v>
      </c>
      <c r="BH245" s="230">
        <f>IF(N245="sníž. přenesená",J245,0)</f>
        <v>0</v>
      </c>
      <c r="BI245" s="230">
        <f>IF(N245="nulová",J245,0)</f>
        <v>0</v>
      </c>
      <c r="BJ245" s="17" t="s">
        <v>134</v>
      </c>
      <c r="BK245" s="230">
        <f>ROUND(I245*H245,2)</f>
        <v>0</v>
      </c>
      <c r="BL245" s="17" t="s">
        <v>133</v>
      </c>
      <c r="BM245" s="229" t="s">
        <v>245</v>
      </c>
    </row>
    <row r="246" s="14" customFormat="1">
      <c r="A246" s="14"/>
      <c r="B246" s="242"/>
      <c r="C246" s="243"/>
      <c r="D246" s="233" t="s">
        <v>136</v>
      </c>
      <c r="E246" s="244" t="s">
        <v>1</v>
      </c>
      <c r="F246" s="245" t="s">
        <v>246</v>
      </c>
      <c r="G246" s="243"/>
      <c r="H246" s="246">
        <v>434.86099999999999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136</v>
      </c>
      <c r="AU246" s="252" t="s">
        <v>134</v>
      </c>
      <c r="AV246" s="14" t="s">
        <v>134</v>
      </c>
      <c r="AW246" s="14" t="s">
        <v>32</v>
      </c>
      <c r="AX246" s="14" t="s">
        <v>77</v>
      </c>
      <c r="AY246" s="252" t="s">
        <v>125</v>
      </c>
    </row>
    <row r="247" s="15" customFormat="1">
      <c r="A247" s="15"/>
      <c r="B247" s="253"/>
      <c r="C247" s="254"/>
      <c r="D247" s="233" t="s">
        <v>136</v>
      </c>
      <c r="E247" s="255" t="s">
        <v>1</v>
      </c>
      <c r="F247" s="256" t="s">
        <v>175</v>
      </c>
      <c r="G247" s="254"/>
      <c r="H247" s="257">
        <v>434.86099999999999</v>
      </c>
      <c r="I247" s="258"/>
      <c r="J247" s="254"/>
      <c r="K247" s="254"/>
      <c r="L247" s="259"/>
      <c r="M247" s="260"/>
      <c r="N247" s="261"/>
      <c r="O247" s="261"/>
      <c r="P247" s="261"/>
      <c r="Q247" s="261"/>
      <c r="R247" s="261"/>
      <c r="S247" s="261"/>
      <c r="T247" s="262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3" t="s">
        <v>136</v>
      </c>
      <c r="AU247" s="263" t="s">
        <v>134</v>
      </c>
      <c r="AV247" s="15" t="s">
        <v>133</v>
      </c>
      <c r="AW247" s="15" t="s">
        <v>32</v>
      </c>
      <c r="AX247" s="15" t="s">
        <v>85</v>
      </c>
      <c r="AY247" s="263" t="s">
        <v>125</v>
      </c>
    </row>
    <row r="248" s="2" customFormat="1" ht="24.15" customHeight="1">
      <c r="A248" s="38"/>
      <c r="B248" s="39"/>
      <c r="C248" s="218" t="s">
        <v>247</v>
      </c>
      <c r="D248" s="218" t="s">
        <v>128</v>
      </c>
      <c r="E248" s="219" t="s">
        <v>248</v>
      </c>
      <c r="F248" s="220" t="s">
        <v>249</v>
      </c>
      <c r="G248" s="221" t="s">
        <v>131</v>
      </c>
      <c r="H248" s="222">
        <v>287.017</v>
      </c>
      <c r="I248" s="223"/>
      <c r="J248" s="224">
        <f>ROUND(I248*H248,2)</f>
        <v>0</v>
      </c>
      <c r="K248" s="220" t="s">
        <v>132</v>
      </c>
      <c r="L248" s="44"/>
      <c r="M248" s="225" t="s">
        <v>1</v>
      </c>
      <c r="N248" s="226" t="s">
        <v>43</v>
      </c>
      <c r="O248" s="91"/>
      <c r="P248" s="227">
        <f>O248*H248</f>
        <v>0</v>
      </c>
      <c r="Q248" s="227">
        <v>0</v>
      </c>
      <c r="R248" s="227">
        <f>Q248*H248</f>
        <v>0</v>
      </c>
      <c r="S248" s="227">
        <v>0</v>
      </c>
      <c r="T248" s="228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29" t="s">
        <v>133</v>
      </c>
      <c r="AT248" s="229" t="s">
        <v>128</v>
      </c>
      <c r="AU248" s="229" t="s">
        <v>134</v>
      </c>
      <c r="AY248" s="17" t="s">
        <v>125</v>
      </c>
      <c r="BE248" s="230">
        <f>IF(N248="základní",J248,0)</f>
        <v>0</v>
      </c>
      <c r="BF248" s="230">
        <f>IF(N248="snížená",J248,0)</f>
        <v>0</v>
      </c>
      <c r="BG248" s="230">
        <f>IF(N248="zákl. přenesená",J248,0)</f>
        <v>0</v>
      </c>
      <c r="BH248" s="230">
        <f>IF(N248="sníž. přenesená",J248,0)</f>
        <v>0</v>
      </c>
      <c r="BI248" s="230">
        <f>IF(N248="nulová",J248,0)</f>
        <v>0</v>
      </c>
      <c r="BJ248" s="17" t="s">
        <v>134</v>
      </c>
      <c r="BK248" s="230">
        <f>ROUND(I248*H248,2)</f>
        <v>0</v>
      </c>
      <c r="BL248" s="17" t="s">
        <v>133</v>
      </c>
      <c r="BM248" s="229" t="s">
        <v>250</v>
      </c>
    </row>
    <row r="249" s="14" customFormat="1">
      <c r="A249" s="14"/>
      <c r="B249" s="242"/>
      <c r="C249" s="243"/>
      <c r="D249" s="233" t="s">
        <v>136</v>
      </c>
      <c r="E249" s="244" t="s">
        <v>1</v>
      </c>
      <c r="F249" s="245" t="s">
        <v>185</v>
      </c>
      <c r="G249" s="243"/>
      <c r="H249" s="246">
        <v>287.017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136</v>
      </c>
      <c r="AU249" s="252" t="s">
        <v>134</v>
      </c>
      <c r="AV249" s="14" t="s">
        <v>134</v>
      </c>
      <c r="AW249" s="14" t="s">
        <v>32</v>
      </c>
      <c r="AX249" s="14" t="s">
        <v>85</v>
      </c>
      <c r="AY249" s="252" t="s">
        <v>125</v>
      </c>
    </row>
    <row r="250" s="12" customFormat="1" ht="22.8" customHeight="1">
      <c r="A250" s="12"/>
      <c r="B250" s="202"/>
      <c r="C250" s="203"/>
      <c r="D250" s="204" t="s">
        <v>76</v>
      </c>
      <c r="E250" s="216" t="s">
        <v>251</v>
      </c>
      <c r="F250" s="216" t="s">
        <v>252</v>
      </c>
      <c r="G250" s="203"/>
      <c r="H250" s="203"/>
      <c r="I250" s="206"/>
      <c r="J250" s="217">
        <f>BK250</f>
        <v>0</v>
      </c>
      <c r="K250" s="203"/>
      <c r="L250" s="208"/>
      <c r="M250" s="209"/>
      <c r="N250" s="210"/>
      <c r="O250" s="210"/>
      <c r="P250" s="211">
        <f>SUM(P251:P254)</f>
        <v>0</v>
      </c>
      <c r="Q250" s="210"/>
      <c r="R250" s="211">
        <f>SUM(R251:R254)</f>
        <v>0</v>
      </c>
      <c r="S250" s="210"/>
      <c r="T250" s="212">
        <f>SUM(T251:T254)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3" t="s">
        <v>85</v>
      </c>
      <c r="AT250" s="214" t="s">
        <v>76</v>
      </c>
      <c r="AU250" s="214" t="s">
        <v>85</v>
      </c>
      <c r="AY250" s="213" t="s">
        <v>125</v>
      </c>
      <c r="BK250" s="215">
        <f>SUM(BK251:BK254)</f>
        <v>0</v>
      </c>
    </row>
    <row r="251" s="2" customFormat="1" ht="24.15" customHeight="1">
      <c r="A251" s="38"/>
      <c r="B251" s="39"/>
      <c r="C251" s="218" t="s">
        <v>253</v>
      </c>
      <c r="D251" s="218" t="s">
        <v>128</v>
      </c>
      <c r="E251" s="219" t="s">
        <v>254</v>
      </c>
      <c r="F251" s="220" t="s">
        <v>255</v>
      </c>
      <c r="G251" s="221" t="s">
        <v>256</v>
      </c>
      <c r="H251" s="222">
        <v>0.27500000000000002</v>
      </c>
      <c r="I251" s="223"/>
      <c r="J251" s="224">
        <f>ROUND(I251*H251,2)</f>
        <v>0</v>
      </c>
      <c r="K251" s="220" t="s">
        <v>132</v>
      </c>
      <c r="L251" s="44"/>
      <c r="M251" s="225" t="s">
        <v>1</v>
      </c>
      <c r="N251" s="226" t="s">
        <v>43</v>
      </c>
      <c r="O251" s="91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9" t="s">
        <v>133</v>
      </c>
      <c r="AT251" s="229" t="s">
        <v>128</v>
      </c>
      <c r="AU251" s="229" t="s">
        <v>134</v>
      </c>
      <c r="AY251" s="17" t="s">
        <v>125</v>
      </c>
      <c r="BE251" s="230">
        <f>IF(N251="základní",J251,0)</f>
        <v>0</v>
      </c>
      <c r="BF251" s="230">
        <f>IF(N251="snížená",J251,0)</f>
        <v>0</v>
      </c>
      <c r="BG251" s="230">
        <f>IF(N251="zákl. přenesená",J251,0)</f>
        <v>0</v>
      </c>
      <c r="BH251" s="230">
        <f>IF(N251="sníž. přenesená",J251,0)</f>
        <v>0</v>
      </c>
      <c r="BI251" s="230">
        <f>IF(N251="nulová",J251,0)</f>
        <v>0</v>
      </c>
      <c r="BJ251" s="17" t="s">
        <v>134</v>
      </c>
      <c r="BK251" s="230">
        <f>ROUND(I251*H251,2)</f>
        <v>0</v>
      </c>
      <c r="BL251" s="17" t="s">
        <v>133</v>
      </c>
      <c r="BM251" s="229" t="s">
        <v>257</v>
      </c>
    </row>
    <row r="252" s="2" customFormat="1" ht="24.15" customHeight="1">
      <c r="A252" s="38"/>
      <c r="B252" s="39"/>
      <c r="C252" s="218" t="s">
        <v>258</v>
      </c>
      <c r="D252" s="218" t="s">
        <v>128</v>
      </c>
      <c r="E252" s="219" t="s">
        <v>259</v>
      </c>
      <c r="F252" s="220" t="s">
        <v>260</v>
      </c>
      <c r="G252" s="221" t="s">
        <v>256</v>
      </c>
      <c r="H252" s="222">
        <v>0.27500000000000002</v>
      </c>
      <c r="I252" s="223"/>
      <c r="J252" s="224">
        <f>ROUND(I252*H252,2)</f>
        <v>0</v>
      </c>
      <c r="K252" s="220" t="s">
        <v>132</v>
      </c>
      <c r="L252" s="44"/>
      <c r="M252" s="225" t="s">
        <v>1</v>
      </c>
      <c r="N252" s="226" t="s">
        <v>43</v>
      </c>
      <c r="O252" s="91"/>
      <c r="P252" s="227">
        <f>O252*H252</f>
        <v>0</v>
      </c>
      <c r="Q252" s="227">
        <v>0</v>
      </c>
      <c r="R252" s="227">
        <f>Q252*H252</f>
        <v>0</v>
      </c>
      <c r="S252" s="227">
        <v>0</v>
      </c>
      <c r="T252" s="228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29" t="s">
        <v>133</v>
      </c>
      <c r="AT252" s="229" t="s">
        <v>128</v>
      </c>
      <c r="AU252" s="229" t="s">
        <v>134</v>
      </c>
      <c r="AY252" s="17" t="s">
        <v>125</v>
      </c>
      <c r="BE252" s="230">
        <f>IF(N252="základní",J252,0)</f>
        <v>0</v>
      </c>
      <c r="BF252" s="230">
        <f>IF(N252="snížená",J252,0)</f>
        <v>0</v>
      </c>
      <c r="BG252" s="230">
        <f>IF(N252="zákl. přenesená",J252,0)</f>
        <v>0</v>
      </c>
      <c r="BH252" s="230">
        <f>IF(N252="sníž. přenesená",J252,0)</f>
        <v>0</v>
      </c>
      <c r="BI252" s="230">
        <f>IF(N252="nulová",J252,0)</f>
        <v>0</v>
      </c>
      <c r="BJ252" s="17" t="s">
        <v>134</v>
      </c>
      <c r="BK252" s="230">
        <f>ROUND(I252*H252,2)</f>
        <v>0</v>
      </c>
      <c r="BL252" s="17" t="s">
        <v>133</v>
      </c>
      <c r="BM252" s="229" t="s">
        <v>261</v>
      </c>
    </row>
    <row r="253" s="2" customFormat="1" ht="24.15" customHeight="1">
      <c r="A253" s="38"/>
      <c r="B253" s="39"/>
      <c r="C253" s="218" t="s">
        <v>262</v>
      </c>
      <c r="D253" s="218" t="s">
        <v>128</v>
      </c>
      <c r="E253" s="219" t="s">
        <v>263</v>
      </c>
      <c r="F253" s="220" t="s">
        <v>264</v>
      </c>
      <c r="G253" s="221" t="s">
        <v>256</v>
      </c>
      <c r="H253" s="222">
        <v>0.27500000000000002</v>
      </c>
      <c r="I253" s="223"/>
      <c r="J253" s="224">
        <f>ROUND(I253*H253,2)</f>
        <v>0</v>
      </c>
      <c r="K253" s="220" t="s">
        <v>132</v>
      </c>
      <c r="L253" s="44"/>
      <c r="M253" s="225" t="s">
        <v>1</v>
      </c>
      <c r="N253" s="226" t="s">
        <v>43</v>
      </c>
      <c r="O253" s="91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29" t="s">
        <v>133</v>
      </c>
      <c r="AT253" s="229" t="s">
        <v>128</v>
      </c>
      <c r="AU253" s="229" t="s">
        <v>134</v>
      </c>
      <c r="AY253" s="17" t="s">
        <v>125</v>
      </c>
      <c r="BE253" s="230">
        <f>IF(N253="základní",J253,0)</f>
        <v>0</v>
      </c>
      <c r="BF253" s="230">
        <f>IF(N253="snížená",J253,0)</f>
        <v>0</v>
      </c>
      <c r="BG253" s="230">
        <f>IF(N253="zákl. přenesená",J253,0)</f>
        <v>0</v>
      </c>
      <c r="BH253" s="230">
        <f>IF(N253="sníž. přenesená",J253,0)</f>
        <v>0</v>
      </c>
      <c r="BI253" s="230">
        <f>IF(N253="nulová",J253,0)</f>
        <v>0</v>
      </c>
      <c r="BJ253" s="17" t="s">
        <v>134</v>
      </c>
      <c r="BK253" s="230">
        <f>ROUND(I253*H253,2)</f>
        <v>0</v>
      </c>
      <c r="BL253" s="17" t="s">
        <v>133</v>
      </c>
      <c r="BM253" s="229" t="s">
        <v>265</v>
      </c>
    </row>
    <row r="254" s="2" customFormat="1" ht="24.15" customHeight="1">
      <c r="A254" s="38"/>
      <c r="B254" s="39"/>
      <c r="C254" s="218" t="s">
        <v>266</v>
      </c>
      <c r="D254" s="218" t="s">
        <v>128</v>
      </c>
      <c r="E254" s="219" t="s">
        <v>267</v>
      </c>
      <c r="F254" s="220" t="s">
        <v>268</v>
      </c>
      <c r="G254" s="221" t="s">
        <v>256</v>
      </c>
      <c r="H254" s="222">
        <v>0.27500000000000002</v>
      </c>
      <c r="I254" s="223"/>
      <c r="J254" s="224">
        <f>ROUND(I254*H254,2)</f>
        <v>0</v>
      </c>
      <c r="K254" s="220" t="s">
        <v>132</v>
      </c>
      <c r="L254" s="44"/>
      <c r="M254" s="225" t="s">
        <v>1</v>
      </c>
      <c r="N254" s="226" t="s">
        <v>43</v>
      </c>
      <c r="O254" s="91"/>
      <c r="P254" s="227">
        <f>O254*H254</f>
        <v>0</v>
      </c>
      <c r="Q254" s="227">
        <v>0</v>
      </c>
      <c r="R254" s="227">
        <f>Q254*H254</f>
        <v>0</v>
      </c>
      <c r="S254" s="227">
        <v>0</v>
      </c>
      <c r="T254" s="22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29" t="s">
        <v>133</v>
      </c>
      <c r="AT254" s="229" t="s">
        <v>128</v>
      </c>
      <c r="AU254" s="229" t="s">
        <v>134</v>
      </c>
      <c r="AY254" s="17" t="s">
        <v>125</v>
      </c>
      <c r="BE254" s="230">
        <f>IF(N254="základní",J254,0)</f>
        <v>0</v>
      </c>
      <c r="BF254" s="230">
        <f>IF(N254="snížená",J254,0)</f>
        <v>0</v>
      </c>
      <c r="BG254" s="230">
        <f>IF(N254="zákl. přenesená",J254,0)</f>
        <v>0</v>
      </c>
      <c r="BH254" s="230">
        <f>IF(N254="sníž. přenesená",J254,0)</f>
        <v>0</v>
      </c>
      <c r="BI254" s="230">
        <f>IF(N254="nulová",J254,0)</f>
        <v>0</v>
      </c>
      <c r="BJ254" s="17" t="s">
        <v>134</v>
      </c>
      <c r="BK254" s="230">
        <f>ROUND(I254*H254,2)</f>
        <v>0</v>
      </c>
      <c r="BL254" s="17" t="s">
        <v>133</v>
      </c>
      <c r="BM254" s="229" t="s">
        <v>269</v>
      </c>
    </row>
    <row r="255" s="12" customFormat="1" ht="22.8" customHeight="1">
      <c r="A255" s="12"/>
      <c r="B255" s="202"/>
      <c r="C255" s="203"/>
      <c r="D255" s="204" t="s">
        <v>76</v>
      </c>
      <c r="E255" s="216" t="s">
        <v>270</v>
      </c>
      <c r="F255" s="216" t="s">
        <v>271</v>
      </c>
      <c r="G255" s="203"/>
      <c r="H255" s="203"/>
      <c r="I255" s="206"/>
      <c r="J255" s="217">
        <f>BK255</f>
        <v>0</v>
      </c>
      <c r="K255" s="203"/>
      <c r="L255" s="208"/>
      <c r="M255" s="209"/>
      <c r="N255" s="210"/>
      <c r="O255" s="210"/>
      <c r="P255" s="211">
        <f>P256</f>
        <v>0</v>
      </c>
      <c r="Q255" s="210"/>
      <c r="R255" s="211">
        <f>R256</f>
        <v>0</v>
      </c>
      <c r="S255" s="210"/>
      <c r="T255" s="212">
        <f>T256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3" t="s">
        <v>85</v>
      </c>
      <c r="AT255" s="214" t="s">
        <v>76</v>
      </c>
      <c r="AU255" s="214" t="s">
        <v>85</v>
      </c>
      <c r="AY255" s="213" t="s">
        <v>125</v>
      </c>
      <c r="BK255" s="215">
        <f>BK256</f>
        <v>0</v>
      </c>
    </row>
    <row r="256" s="2" customFormat="1" ht="14.4" customHeight="1">
      <c r="A256" s="38"/>
      <c r="B256" s="39"/>
      <c r="C256" s="218" t="s">
        <v>8</v>
      </c>
      <c r="D256" s="218" t="s">
        <v>128</v>
      </c>
      <c r="E256" s="219" t="s">
        <v>272</v>
      </c>
      <c r="F256" s="220" t="s">
        <v>273</v>
      </c>
      <c r="G256" s="221" t="s">
        <v>256</v>
      </c>
      <c r="H256" s="222">
        <v>13.978</v>
      </c>
      <c r="I256" s="223"/>
      <c r="J256" s="224">
        <f>ROUND(I256*H256,2)</f>
        <v>0</v>
      </c>
      <c r="K256" s="220" t="s">
        <v>132</v>
      </c>
      <c r="L256" s="44"/>
      <c r="M256" s="225" t="s">
        <v>1</v>
      </c>
      <c r="N256" s="226" t="s">
        <v>43</v>
      </c>
      <c r="O256" s="91"/>
      <c r="P256" s="227">
        <f>O256*H256</f>
        <v>0</v>
      </c>
      <c r="Q256" s="227">
        <v>0</v>
      </c>
      <c r="R256" s="227">
        <f>Q256*H256</f>
        <v>0</v>
      </c>
      <c r="S256" s="227">
        <v>0</v>
      </c>
      <c r="T256" s="228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29" t="s">
        <v>133</v>
      </c>
      <c r="AT256" s="229" t="s">
        <v>128</v>
      </c>
      <c r="AU256" s="229" t="s">
        <v>134</v>
      </c>
      <c r="AY256" s="17" t="s">
        <v>125</v>
      </c>
      <c r="BE256" s="230">
        <f>IF(N256="základní",J256,0)</f>
        <v>0</v>
      </c>
      <c r="BF256" s="230">
        <f>IF(N256="snížená",J256,0)</f>
        <v>0</v>
      </c>
      <c r="BG256" s="230">
        <f>IF(N256="zákl. přenesená",J256,0)</f>
        <v>0</v>
      </c>
      <c r="BH256" s="230">
        <f>IF(N256="sníž. přenesená",J256,0)</f>
        <v>0</v>
      </c>
      <c r="BI256" s="230">
        <f>IF(N256="nulová",J256,0)</f>
        <v>0</v>
      </c>
      <c r="BJ256" s="17" t="s">
        <v>134</v>
      </c>
      <c r="BK256" s="230">
        <f>ROUND(I256*H256,2)</f>
        <v>0</v>
      </c>
      <c r="BL256" s="17" t="s">
        <v>133</v>
      </c>
      <c r="BM256" s="229" t="s">
        <v>274</v>
      </c>
    </row>
    <row r="257" s="12" customFormat="1" ht="25.92" customHeight="1">
      <c r="A257" s="12"/>
      <c r="B257" s="202"/>
      <c r="C257" s="203"/>
      <c r="D257" s="204" t="s">
        <v>76</v>
      </c>
      <c r="E257" s="205" t="s">
        <v>275</v>
      </c>
      <c r="F257" s="205" t="s">
        <v>276</v>
      </c>
      <c r="G257" s="203"/>
      <c r="H257" s="203"/>
      <c r="I257" s="206"/>
      <c r="J257" s="207">
        <f>BK257</f>
        <v>0</v>
      </c>
      <c r="K257" s="203"/>
      <c r="L257" s="208"/>
      <c r="M257" s="209"/>
      <c r="N257" s="210"/>
      <c r="O257" s="210"/>
      <c r="P257" s="211">
        <f>P258+P261+P272+P276</f>
        <v>0</v>
      </c>
      <c r="Q257" s="210"/>
      <c r="R257" s="211">
        <f>R258+R261+R272+R276</f>
        <v>0.076612299999999994</v>
      </c>
      <c r="S257" s="210"/>
      <c r="T257" s="212">
        <f>T258+T261+T272+T276</f>
        <v>0.27440594000000001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3" t="s">
        <v>134</v>
      </c>
      <c r="AT257" s="214" t="s">
        <v>76</v>
      </c>
      <c r="AU257" s="214" t="s">
        <v>77</v>
      </c>
      <c r="AY257" s="213" t="s">
        <v>125</v>
      </c>
      <c r="BK257" s="215">
        <f>BK258+BK261+BK272+BK276</f>
        <v>0</v>
      </c>
    </row>
    <row r="258" s="12" customFormat="1" ht="22.8" customHeight="1">
      <c r="A258" s="12"/>
      <c r="B258" s="202"/>
      <c r="C258" s="203"/>
      <c r="D258" s="204" t="s">
        <v>76</v>
      </c>
      <c r="E258" s="216" t="s">
        <v>277</v>
      </c>
      <c r="F258" s="216" t="s">
        <v>278</v>
      </c>
      <c r="G258" s="203"/>
      <c r="H258" s="203"/>
      <c r="I258" s="206"/>
      <c r="J258" s="217">
        <f>BK258</f>
        <v>0</v>
      </c>
      <c r="K258" s="203"/>
      <c r="L258" s="208"/>
      <c r="M258" s="209"/>
      <c r="N258" s="210"/>
      <c r="O258" s="210"/>
      <c r="P258" s="211">
        <f>SUM(P259:P260)</f>
        <v>0</v>
      </c>
      <c r="Q258" s="210"/>
      <c r="R258" s="211">
        <f>SUM(R259:R260)</f>
        <v>0</v>
      </c>
      <c r="S258" s="210"/>
      <c r="T258" s="212">
        <f>SUM(T259:T260)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3" t="s">
        <v>134</v>
      </c>
      <c r="AT258" s="214" t="s">
        <v>76</v>
      </c>
      <c r="AU258" s="214" t="s">
        <v>85</v>
      </c>
      <c r="AY258" s="213" t="s">
        <v>125</v>
      </c>
      <c r="BK258" s="215">
        <f>SUM(BK259:BK260)</f>
        <v>0</v>
      </c>
    </row>
    <row r="259" s="2" customFormat="1" ht="24.15" customHeight="1">
      <c r="A259" s="38"/>
      <c r="B259" s="39"/>
      <c r="C259" s="218" t="s">
        <v>279</v>
      </c>
      <c r="D259" s="218" t="s">
        <v>128</v>
      </c>
      <c r="E259" s="219" t="s">
        <v>280</v>
      </c>
      <c r="F259" s="220" t="s">
        <v>281</v>
      </c>
      <c r="G259" s="221" t="s">
        <v>282</v>
      </c>
      <c r="H259" s="222">
        <v>1</v>
      </c>
      <c r="I259" s="223"/>
      <c r="J259" s="224">
        <f>ROUND(I259*H259,2)</f>
        <v>0</v>
      </c>
      <c r="K259" s="220" t="s">
        <v>132</v>
      </c>
      <c r="L259" s="44"/>
      <c r="M259" s="225" t="s">
        <v>1</v>
      </c>
      <c r="N259" s="226" t="s">
        <v>43</v>
      </c>
      <c r="O259" s="91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29" t="s">
        <v>279</v>
      </c>
      <c r="AT259" s="229" t="s">
        <v>128</v>
      </c>
      <c r="AU259" s="229" t="s">
        <v>134</v>
      </c>
      <c r="AY259" s="17" t="s">
        <v>125</v>
      </c>
      <c r="BE259" s="230">
        <f>IF(N259="základní",J259,0)</f>
        <v>0</v>
      </c>
      <c r="BF259" s="230">
        <f>IF(N259="snížená",J259,0)</f>
        <v>0</v>
      </c>
      <c r="BG259" s="230">
        <f>IF(N259="zákl. přenesená",J259,0)</f>
        <v>0</v>
      </c>
      <c r="BH259" s="230">
        <f>IF(N259="sníž. přenesená",J259,0)</f>
        <v>0</v>
      </c>
      <c r="BI259" s="230">
        <f>IF(N259="nulová",J259,0)</f>
        <v>0</v>
      </c>
      <c r="BJ259" s="17" t="s">
        <v>134</v>
      </c>
      <c r="BK259" s="230">
        <f>ROUND(I259*H259,2)</f>
        <v>0</v>
      </c>
      <c r="BL259" s="17" t="s">
        <v>279</v>
      </c>
      <c r="BM259" s="229" t="s">
        <v>283</v>
      </c>
    </row>
    <row r="260" s="2" customFormat="1" ht="24.15" customHeight="1">
      <c r="A260" s="38"/>
      <c r="B260" s="39"/>
      <c r="C260" s="218" t="s">
        <v>284</v>
      </c>
      <c r="D260" s="218" t="s">
        <v>128</v>
      </c>
      <c r="E260" s="219" t="s">
        <v>285</v>
      </c>
      <c r="F260" s="220" t="s">
        <v>286</v>
      </c>
      <c r="G260" s="221" t="s">
        <v>282</v>
      </c>
      <c r="H260" s="222">
        <v>1</v>
      </c>
      <c r="I260" s="223"/>
      <c r="J260" s="224">
        <f>ROUND(I260*H260,2)</f>
        <v>0</v>
      </c>
      <c r="K260" s="220" t="s">
        <v>132</v>
      </c>
      <c r="L260" s="44"/>
      <c r="M260" s="225" t="s">
        <v>1</v>
      </c>
      <c r="N260" s="226" t="s">
        <v>43</v>
      </c>
      <c r="O260" s="91"/>
      <c r="P260" s="227">
        <f>O260*H260</f>
        <v>0</v>
      </c>
      <c r="Q260" s="227">
        <v>0</v>
      </c>
      <c r="R260" s="227">
        <f>Q260*H260</f>
        <v>0</v>
      </c>
      <c r="S260" s="227">
        <v>0</v>
      </c>
      <c r="T260" s="22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9" t="s">
        <v>279</v>
      </c>
      <c r="AT260" s="229" t="s">
        <v>128</v>
      </c>
      <c r="AU260" s="229" t="s">
        <v>134</v>
      </c>
      <c r="AY260" s="17" t="s">
        <v>125</v>
      </c>
      <c r="BE260" s="230">
        <f>IF(N260="základní",J260,0)</f>
        <v>0</v>
      </c>
      <c r="BF260" s="230">
        <f>IF(N260="snížená",J260,0)</f>
        <v>0</v>
      </c>
      <c r="BG260" s="230">
        <f>IF(N260="zákl. přenesená",J260,0)</f>
        <v>0</v>
      </c>
      <c r="BH260" s="230">
        <f>IF(N260="sníž. přenesená",J260,0)</f>
        <v>0</v>
      </c>
      <c r="BI260" s="230">
        <f>IF(N260="nulová",J260,0)</f>
        <v>0</v>
      </c>
      <c r="BJ260" s="17" t="s">
        <v>134</v>
      </c>
      <c r="BK260" s="230">
        <f>ROUND(I260*H260,2)</f>
        <v>0</v>
      </c>
      <c r="BL260" s="17" t="s">
        <v>279</v>
      </c>
      <c r="BM260" s="229" t="s">
        <v>287</v>
      </c>
    </row>
    <row r="261" s="12" customFormat="1" ht="22.8" customHeight="1">
      <c r="A261" s="12"/>
      <c r="B261" s="202"/>
      <c r="C261" s="203"/>
      <c r="D261" s="204" t="s">
        <v>76</v>
      </c>
      <c r="E261" s="216" t="s">
        <v>288</v>
      </c>
      <c r="F261" s="216" t="s">
        <v>289</v>
      </c>
      <c r="G261" s="203"/>
      <c r="H261" s="203"/>
      <c r="I261" s="206"/>
      <c r="J261" s="217">
        <f>BK261</f>
        <v>0</v>
      </c>
      <c r="K261" s="203"/>
      <c r="L261" s="208"/>
      <c r="M261" s="209"/>
      <c r="N261" s="210"/>
      <c r="O261" s="210"/>
      <c r="P261" s="211">
        <f>SUM(P262:P271)</f>
        <v>0</v>
      </c>
      <c r="Q261" s="210"/>
      <c r="R261" s="211">
        <f>SUM(R262:R271)</f>
        <v>0</v>
      </c>
      <c r="S261" s="210"/>
      <c r="T261" s="212">
        <f>SUM(T262:T271)</f>
        <v>0.091805939999999989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3" t="s">
        <v>134</v>
      </c>
      <c r="AT261" s="214" t="s">
        <v>76</v>
      </c>
      <c r="AU261" s="214" t="s">
        <v>85</v>
      </c>
      <c r="AY261" s="213" t="s">
        <v>125</v>
      </c>
      <c r="BK261" s="215">
        <f>SUM(BK262:BK271)</f>
        <v>0</v>
      </c>
    </row>
    <row r="262" s="2" customFormat="1" ht="14.4" customHeight="1">
      <c r="A262" s="38"/>
      <c r="B262" s="39"/>
      <c r="C262" s="218" t="s">
        <v>290</v>
      </c>
      <c r="D262" s="218" t="s">
        <v>128</v>
      </c>
      <c r="E262" s="219" t="s">
        <v>291</v>
      </c>
      <c r="F262" s="220" t="s">
        <v>292</v>
      </c>
      <c r="G262" s="221" t="s">
        <v>205</v>
      </c>
      <c r="H262" s="222">
        <v>23.300999999999998</v>
      </c>
      <c r="I262" s="223"/>
      <c r="J262" s="224">
        <f>ROUND(I262*H262,2)</f>
        <v>0</v>
      </c>
      <c r="K262" s="220" t="s">
        <v>132</v>
      </c>
      <c r="L262" s="44"/>
      <c r="M262" s="225" t="s">
        <v>1</v>
      </c>
      <c r="N262" s="226" t="s">
        <v>43</v>
      </c>
      <c r="O262" s="91"/>
      <c r="P262" s="227">
        <f>O262*H262</f>
        <v>0</v>
      </c>
      <c r="Q262" s="227">
        <v>0</v>
      </c>
      <c r="R262" s="227">
        <f>Q262*H262</f>
        <v>0</v>
      </c>
      <c r="S262" s="227">
        <v>0.0039399999999999999</v>
      </c>
      <c r="T262" s="228">
        <f>S262*H262</f>
        <v>0.091805939999999989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29" t="s">
        <v>279</v>
      </c>
      <c r="AT262" s="229" t="s">
        <v>128</v>
      </c>
      <c r="AU262" s="229" t="s">
        <v>134</v>
      </c>
      <c r="AY262" s="17" t="s">
        <v>125</v>
      </c>
      <c r="BE262" s="230">
        <f>IF(N262="základní",J262,0)</f>
        <v>0</v>
      </c>
      <c r="BF262" s="230">
        <f>IF(N262="snížená",J262,0)</f>
        <v>0</v>
      </c>
      <c r="BG262" s="230">
        <f>IF(N262="zákl. přenesená",J262,0)</f>
        <v>0</v>
      </c>
      <c r="BH262" s="230">
        <f>IF(N262="sníž. přenesená",J262,0)</f>
        <v>0</v>
      </c>
      <c r="BI262" s="230">
        <f>IF(N262="nulová",J262,0)</f>
        <v>0</v>
      </c>
      <c r="BJ262" s="17" t="s">
        <v>134</v>
      </c>
      <c r="BK262" s="230">
        <f>ROUND(I262*H262,2)</f>
        <v>0</v>
      </c>
      <c r="BL262" s="17" t="s">
        <v>279</v>
      </c>
      <c r="BM262" s="229" t="s">
        <v>293</v>
      </c>
    </row>
    <row r="263" s="13" customFormat="1">
      <c r="A263" s="13"/>
      <c r="B263" s="231"/>
      <c r="C263" s="232"/>
      <c r="D263" s="233" t="s">
        <v>136</v>
      </c>
      <c r="E263" s="234" t="s">
        <v>1</v>
      </c>
      <c r="F263" s="235" t="s">
        <v>294</v>
      </c>
      <c r="G263" s="232"/>
      <c r="H263" s="234" t="s">
        <v>1</v>
      </c>
      <c r="I263" s="236"/>
      <c r="J263" s="232"/>
      <c r="K263" s="232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136</v>
      </c>
      <c r="AU263" s="241" t="s">
        <v>134</v>
      </c>
      <c r="AV263" s="13" t="s">
        <v>85</v>
      </c>
      <c r="AW263" s="13" t="s">
        <v>32</v>
      </c>
      <c r="AX263" s="13" t="s">
        <v>77</v>
      </c>
      <c r="AY263" s="241" t="s">
        <v>125</v>
      </c>
    </row>
    <row r="264" s="14" customFormat="1">
      <c r="A264" s="14"/>
      <c r="B264" s="242"/>
      <c r="C264" s="243"/>
      <c r="D264" s="233" t="s">
        <v>136</v>
      </c>
      <c r="E264" s="244" t="s">
        <v>1</v>
      </c>
      <c r="F264" s="245" t="s">
        <v>295</v>
      </c>
      <c r="G264" s="243"/>
      <c r="H264" s="246">
        <v>7.0700000000000003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136</v>
      </c>
      <c r="AU264" s="252" t="s">
        <v>134</v>
      </c>
      <c r="AV264" s="14" t="s">
        <v>134</v>
      </c>
      <c r="AW264" s="14" t="s">
        <v>32</v>
      </c>
      <c r="AX264" s="14" t="s">
        <v>77</v>
      </c>
      <c r="AY264" s="252" t="s">
        <v>125</v>
      </c>
    </row>
    <row r="265" s="14" customFormat="1">
      <c r="A265" s="14"/>
      <c r="B265" s="242"/>
      <c r="C265" s="243"/>
      <c r="D265" s="233" t="s">
        <v>136</v>
      </c>
      <c r="E265" s="244" t="s">
        <v>1</v>
      </c>
      <c r="F265" s="245" t="s">
        <v>296</v>
      </c>
      <c r="G265" s="243"/>
      <c r="H265" s="246">
        <v>6.641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136</v>
      </c>
      <c r="AU265" s="252" t="s">
        <v>134</v>
      </c>
      <c r="AV265" s="14" t="s">
        <v>134</v>
      </c>
      <c r="AW265" s="14" t="s">
        <v>32</v>
      </c>
      <c r="AX265" s="14" t="s">
        <v>77</v>
      </c>
      <c r="AY265" s="252" t="s">
        <v>125</v>
      </c>
    </row>
    <row r="266" s="13" customFormat="1">
      <c r="A266" s="13"/>
      <c r="B266" s="231"/>
      <c r="C266" s="232"/>
      <c r="D266" s="233" t="s">
        <v>136</v>
      </c>
      <c r="E266" s="234" t="s">
        <v>1</v>
      </c>
      <c r="F266" s="235" t="s">
        <v>297</v>
      </c>
      <c r="G266" s="232"/>
      <c r="H266" s="234" t="s">
        <v>1</v>
      </c>
      <c r="I266" s="236"/>
      <c r="J266" s="232"/>
      <c r="K266" s="232"/>
      <c r="L266" s="237"/>
      <c r="M266" s="238"/>
      <c r="N266" s="239"/>
      <c r="O266" s="239"/>
      <c r="P266" s="239"/>
      <c r="Q266" s="239"/>
      <c r="R266" s="239"/>
      <c r="S266" s="239"/>
      <c r="T266" s="24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1" t="s">
        <v>136</v>
      </c>
      <c r="AU266" s="241" t="s">
        <v>134</v>
      </c>
      <c r="AV266" s="13" t="s">
        <v>85</v>
      </c>
      <c r="AW266" s="13" t="s">
        <v>32</v>
      </c>
      <c r="AX266" s="13" t="s">
        <v>77</v>
      </c>
      <c r="AY266" s="241" t="s">
        <v>125</v>
      </c>
    </row>
    <row r="267" s="14" customFormat="1">
      <c r="A267" s="14"/>
      <c r="B267" s="242"/>
      <c r="C267" s="243"/>
      <c r="D267" s="233" t="s">
        <v>136</v>
      </c>
      <c r="E267" s="244" t="s">
        <v>1</v>
      </c>
      <c r="F267" s="245" t="s">
        <v>298</v>
      </c>
      <c r="G267" s="243"/>
      <c r="H267" s="246">
        <v>3.4300000000000002</v>
      </c>
      <c r="I267" s="247"/>
      <c r="J267" s="243"/>
      <c r="K267" s="243"/>
      <c r="L267" s="248"/>
      <c r="M267" s="249"/>
      <c r="N267" s="250"/>
      <c r="O267" s="250"/>
      <c r="P267" s="250"/>
      <c r="Q267" s="250"/>
      <c r="R267" s="250"/>
      <c r="S267" s="250"/>
      <c r="T267" s="251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2" t="s">
        <v>136</v>
      </c>
      <c r="AU267" s="252" t="s">
        <v>134</v>
      </c>
      <c r="AV267" s="14" t="s">
        <v>134</v>
      </c>
      <c r="AW267" s="14" t="s">
        <v>32</v>
      </c>
      <c r="AX267" s="14" t="s">
        <v>77</v>
      </c>
      <c r="AY267" s="252" t="s">
        <v>125</v>
      </c>
    </row>
    <row r="268" s="14" customFormat="1">
      <c r="A268" s="14"/>
      <c r="B268" s="242"/>
      <c r="C268" s="243"/>
      <c r="D268" s="233" t="s">
        <v>136</v>
      </c>
      <c r="E268" s="244" t="s">
        <v>1</v>
      </c>
      <c r="F268" s="245" t="s">
        <v>299</v>
      </c>
      <c r="G268" s="243"/>
      <c r="H268" s="246">
        <v>6.1600000000000001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136</v>
      </c>
      <c r="AU268" s="252" t="s">
        <v>134</v>
      </c>
      <c r="AV268" s="14" t="s">
        <v>134</v>
      </c>
      <c r="AW268" s="14" t="s">
        <v>32</v>
      </c>
      <c r="AX268" s="14" t="s">
        <v>77</v>
      </c>
      <c r="AY268" s="252" t="s">
        <v>125</v>
      </c>
    </row>
    <row r="269" s="15" customFormat="1">
      <c r="A269" s="15"/>
      <c r="B269" s="253"/>
      <c r="C269" s="254"/>
      <c r="D269" s="233" t="s">
        <v>136</v>
      </c>
      <c r="E269" s="255" t="s">
        <v>1</v>
      </c>
      <c r="F269" s="256" t="s">
        <v>175</v>
      </c>
      <c r="G269" s="254"/>
      <c r="H269" s="257">
        <v>23.301000000000002</v>
      </c>
      <c r="I269" s="258"/>
      <c r="J269" s="254"/>
      <c r="K269" s="254"/>
      <c r="L269" s="259"/>
      <c r="M269" s="260"/>
      <c r="N269" s="261"/>
      <c r="O269" s="261"/>
      <c r="P269" s="261"/>
      <c r="Q269" s="261"/>
      <c r="R269" s="261"/>
      <c r="S269" s="261"/>
      <c r="T269" s="262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3" t="s">
        <v>136</v>
      </c>
      <c r="AU269" s="263" t="s">
        <v>134</v>
      </c>
      <c r="AV269" s="15" t="s">
        <v>133</v>
      </c>
      <c r="AW269" s="15" t="s">
        <v>32</v>
      </c>
      <c r="AX269" s="15" t="s">
        <v>85</v>
      </c>
      <c r="AY269" s="263" t="s">
        <v>125</v>
      </c>
    </row>
    <row r="270" s="2" customFormat="1" ht="14.4" customHeight="1">
      <c r="A270" s="38"/>
      <c r="B270" s="39"/>
      <c r="C270" s="218" t="s">
        <v>300</v>
      </c>
      <c r="D270" s="218" t="s">
        <v>128</v>
      </c>
      <c r="E270" s="219" t="s">
        <v>301</v>
      </c>
      <c r="F270" s="220" t="s">
        <v>302</v>
      </c>
      <c r="G270" s="221" t="s">
        <v>205</v>
      </c>
      <c r="H270" s="222">
        <v>23.300999999999998</v>
      </c>
      <c r="I270" s="223"/>
      <c r="J270" s="224">
        <f>ROUND(I270*H270,2)</f>
        <v>0</v>
      </c>
      <c r="K270" s="220" t="s">
        <v>132</v>
      </c>
      <c r="L270" s="44"/>
      <c r="M270" s="225" t="s">
        <v>1</v>
      </c>
      <c r="N270" s="226" t="s">
        <v>43</v>
      </c>
      <c r="O270" s="91"/>
      <c r="P270" s="227">
        <f>O270*H270</f>
        <v>0</v>
      </c>
      <c r="Q270" s="227">
        <v>0</v>
      </c>
      <c r="R270" s="227">
        <f>Q270*H270</f>
        <v>0</v>
      </c>
      <c r="S270" s="227">
        <v>0</v>
      </c>
      <c r="T270" s="22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29" t="s">
        <v>279</v>
      </c>
      <c r="AT270" s="229" t="s">
        <v>128</v>
      </c>
      <c r="AU270" s="229" t="s">
        <v>134</v>
      </c>
      <c r="AY270" s="17" t="s">
        <v>125</v>
      </c>
      <c r="BE270" s="230">
        <f>IF(N270="základní",J270,0)</f>
        <v>0</v>
      </c>
      <c r="BF270" s="230">
        <f>IF(N270="snížená",J270,0)</f>
        <v>0</v>
      </c>
      <c r="BG270" s="230">
        <f>IF(N270="zákl. přenesená",J270,0)</f>
        <v>0</v>
      </c>
      <c r="BH270" s="230">
        <f>IF(N270="sníž. přenesená",J270,0)</f>
        <v>0</v>
      </c>
      <c r="BI270" s="230">
        <f>IF(N270="nulová",J270,0)</f>
        <v>0</v>
      </c>
      <c r="BJ270" s="17" t="s">
        <v>134</v>
      </c>
      <c r="BK270" s="230">
        <f>ROUND(I270*H270,2)</f>
        <v>0</v>
      </c>
      <c r="BL270" s="17" t="s">
        <v>279</v>
      </c>
      <c r="BM270" s="229" t="s">
        <v>303</v>
      </c>
    </row>
    <row r="271" s="2" customFormat="1" ht="14.4" customHeight="1">
      <c r="A271" s="38"/>
      <c r="B271" s="39"/>
      <c r="C271" s="218" t="s">
        <v>304</v>
      </c>
      <c r="D271" s="218" t="s">
        <v>128</v>
      </c>
      <c r="E271" s="219" t="s">
        <v>305</v>
      </c>
      <c r="F271" s="220" t="s">
        <v>306</v>
      </c>
      <c r="G271" s="221" t="s">
        <v>282</v>
      </c>
      <c r="H271" s="222">
        <v>8</v>
      </c>
      <c r="I271" s="223"/>
      <c r="J271" s="224">
        <f>ROUND(I271*H271,2)</f>
        <v>0</v>
      </c>
      <c r="K271" s="220" t="s">
        <v>132</v>
      </c>
      <c r="L271" s="44"/>
      <c r="M271" s="225" t="s">
        <v>1</v>
      </c>
      <c r="N271" s="226" t="s">
        <v>43</v>
      </c>
      <c r="O271" s="91"/>
      <c r="P271" s="227">
        <f>O271*H271</f>
        <v>0</v>
      </c>
      <c r="Q271" s="227">
        <v>0</v>
      </c>
      <c r="R271" s="227">
        <f>Q271*H271</f>
        <v>0</v>
      </c>
      <c r="S271" s="227">
        <v>0</v>
      </c>
      <c r="T271" s="228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29" t="s">
        <v>279</v>
      </c>
      <c r="AT271" s="229" t="s">
        <v>128</v>
      </c>
      <c r="AU271" s="229" t="s">
        <v>134</v>
      </c>
      <c r="AY271" s="17" t="s">
        <v>125</v>
      </c>
      <c r="BE271" s="230">
        <f>IF(N271="základní",J271,0)</f>
        <v>0</v>
      </c>
      <c r="BF271" s="230">
        <f>IF(N271="snížená",J271,0)</f>
        <v>0</v>
      </c>
      <c r="BG271" s="230">
        <f>IF(N271="zákl. přenesená",J271,0)</f>
        <v>0</v>
      </c>
      <c r="BH271" s="230">
        <f>IF(N271="sníž. přenesená",J271,0)</f>
        <v>0</v>
      </c>
      <c r="BI271" s="230">
        <f>IF(N271="nulová",J271,0)</f>
        <v>0</v>
      </c>
      <c r="BJ271" s="17" t="s">
        <v>134</v>
      </c>
      <c r="BK271" s="230">
        <f>ROUND(I271*H271,2)</f>
        <v>0</v>
      </c>
      <c r="BL271" s="17" t="s">
        <v>279</v>
      </c>
      <c r="BM271" s="229" t="s">
        <v>307</v>
      </c>
    </row>
    <row r="272" s="12" customFormat="1" ht="22.8" customHeight="1">
      <c r="A272" s="12"/>
      <c r="B272" s="202"/>
      <c r="C272" s="203"/>
      <c r="D272" s="204" t="s">
        <v>76</v>
      </c>
      <c r="E272" s="216" t="s">
        <v>308</v>
      </c>
      <c r="F272" s="216" t="s">
        <v>309</v>
      </c>
      <c r="G272" s="203"/>
      <c r="H272" s="203"/>
      <c r="I272" s="206"/>
      <c r="J272" s="217">
        <f>BK272</f>
        <v>0</v>
      </c>
      <c r="K272" s="203"/>
      <c r="L272" s="208"/>
      <c r="M272" s="209"/>
      <c r="N272" s="210"/>
      <c r="O272" s="210"/>
      <c r="P272" s="211">
        <f>SUM(P273:P275)</f>
        <v>0</v>
      </c>
      <c r="Q272" s="210"/>
      <c r="R272" s="211">
        <f>SUM(R273:R275)</f>
        <v>0.07492</v>
      </c>
      <c r="S272" s="210"/>
      <c r="T272" s="212">
        <f>SUM(T273:T275)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13" t="s">
        <v>134</v>
      </c>
      <c r="AT272" s="214" t="s">
        <v>76</v>
      </c>
      <c r="AU272" s="214" t="s">
        <v>85</v>
      </c>
      <c r="AY272" s="213" t="s">
        <v>125</v>
      </c>
      <c r="BK272" s="215">
        <f>SUM(BK273:BK275)</f>
        <v>0</v>
      </c>
    </row>
    <row r="273" s="2" customFormat="1" ht="24.15" customHeight="1">
      <c r="A273" s="38"/>
      <c r="B273" s="39"/>
      <c r="C273" s="218" t="s">
        <v>7</v>
      </c>
      <c r="D273" s="218" t="s">
        <v>128</v>
      </c>
      <c r="E273" s="219" t="s">
        <v>310</v>
      </c>
      <c r="F273" s="220" t="s">
        <v>311</v>
      </c>
      <c r="G273" s="221" t="s">
        <v>282</v>
      </c>
      <c r="H273" s="222">
        <v>1</v>
      </c>
      <c r="I273" s="223"/>
      <c r="J273" s="224">
        <f>ROUND(I273*H273,2)</f>
        <v>0</v>
      </c>
      <c r="K273" s="220" t="s">
        <v>132</v>
      </c>
      <c r="L273" s="44"/>
      <c r="M273" s="225" t="s">
        <v>1</v>
      </c>
      <c r="N273" s="226" t="s">
        <v>43</v>
      </c>
      <c r="O273" s="91"/>
      <c r="P273" s="227">
        <f>O273*H273</f>
        <v>0</v>
      </c>
      <c r="Q273" s="227">
        <v>0.00092000000000000003</v>
      </c>
      <c r="R273" s="227">
        <f>Q273*H273</f>
        <v>0.00092000000000000003</v>
      </c>
      <c r="S273" s="227">
        <v>0</v>
      </c>
      <c r="T273" s="228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29" t="s">
        <v>279</v>
      </c>
      <c r="AT273" s="229" t="s">
        <v>128</v>
      </c>
      <c r="AU273" s="229" t="s">
        <v>134</v>
      </c>
      <c r="AY273" s="17" t="s">
        <v>125</v>
      </c>
      <c r="BE273" s="230">
        <f>IF(N273="základní",J273,0)</f>
        <v>0</v>
      </c>
      <c r="BF273" s="230">
        <f>IF(N273="snížená",J273,0)</f>
        <v>0</v>
      </c>
      <c r="BG273" s="230">
        <f>IF(N273="zákl. přenesená",J273,0)</f>
        <v>0</v>
      </c>
      <c r="BH273" s="230">
        <f>IF(N273="sníž. přenesená",J273,0)</f>
        <v>0</v>
      </c>
      <c r="BI273" s="230">
        <f>IF(N273="nulová",J273,0)</f>
        <v>0</v>
      </c>
      <c r="BJ273" s="17" t="s">
        <v>134</v>
      </c>
      <c r="BK273" s="230">
        <f>ROUND(I273*H273,2)</f>
        <v>0</v>
      </c>
      <c r="BL273" s="17" t="s">
        <v>279</v>
      </c>
      <c r="BM273" s="229" t="s">
        <v>312</v>
      </c>
    </row>
    <row r="274" s="2" customFormat="1" ht="24.15" customHeight="1">
      <c r="A274" s="38"/>
      <c r="B274" s="39"/>
      <c r="C274" s="264" t="s">
        <v>313</v>
      </c>
      <c r="D274" s="264" t="s">
        <v>314</v>
      </c>
      <c r="E274" s="265" t="s">
        <v>315</v>
      </c>
      <c r="F274" s="266" t="s">
        <v>316</v>
      </c>
      <c r="G274" s="267" t="s">
        <v>282</v>
      </c>
      <c r="H274" s="268">
        <v>1</v>
      </c>
      <c r="I274" s="269"/>
      <c r="J274" s="270">
        <f>ROUND(I274*H274,2)</f>
        <v>0</v>
      </c>
      <c r="K274" s="266" t="s">
        <v>132</v>
      </c>
      <c r="L274" s="271"/>
      <c r="M274" s="272" t="s">
        <v>1</v>
      </c>
      <c r="N274" s="273" t="s">
        <v>43</v>
      </c>
      <c r="O274" s="91"/>
      <c r="P274" s="227">
        <f>O274*H274</f>
        <v>0</v>
      </c>
      <c r="Q274" s="227">
        <v>0.073999999999999996</v>
      </c>
      <c r="R274" s="227">
        <f>Q274*H274</f>
        <v>0.073999999999999996</v>
      </c>
      <c r="S274" s="227">
        <v>0</v>
      </c>
      <c r="T274" s="22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29" t="s">
        <v>317</v>
      </c>
      <c r="AT274" s="229" t="s">
        <v>314</v>
      </c>
      <c r="AU274" s="229" t="s">
        <v>134</v>
      </c>
      <c r="AY274" s="17" t="s">
        <v>125</v>
      </c>
      <c r="BE274" s="230">
        <f>IF(N274="základní",J274,0)</f>
        <v>0</v>
      </c>
      <c r="BF274" s="230">
        <f>IF(N274="snížená",J274,0)</f>
        <v>0</v>
      </c>
      <c r="BG274" s="230">
        <f>IF(N274="zákl. přenesená",J274,0)</f>
        <v>0</v>
      </c>
      <c r="BH274" s="230">
        <f>IF(N274="sníž. přenesená",J274,0)</f>
        <v>0</v>
      </c>
      <c r="BI274" s="230">
        <f>IF(N274="nulová",J274,0)</f>
        <v>0</v>
      </c>
      <c r="BJ274" s="17" t="s">
        <v>134</v>
      </c>
      <c r="BK274" s="230">
        <f>ROUND(I274*H274,2)</f>
        <v>0</v>
      </c>
      <c r="BL274" s="17" t="s">
        <v>279</v>
      </c>
      <c r="BM274" s="229" t="s">
        <v>318</v>
      </c>
    </row>
    <row r="275" s="2" customFormat="1" ht="24.15" customHeight="1">
      <c r="A275" s="38"/>
      <c r="B275" s="39"/>
      <c r="C275" s="218" t="s">
        <v>319</v>
      </c>
      <c r="D275" s="218" t="s">
        <v>128</v>
      </c>
      <c r="E275" s="219" t="s">
        <v>320</v>
      </c>
      <c r="F275" s="220" t="s">
        <v>321</v>
      </c>
      <c r="G275" s="221" t="s">
        <v>256</v>
      </c>
      <c r="H275" s="222">
        <v>0.074999999999999997</v>
      </c>
      <c r="I275" s="223"/>
      <c r="J275" s="224">
        <f>ROUND(I275*H275,2)</f>
        <v>0</v>
      </c>
      <c r="K275" s="220" t="s">
        <v>132</v>
      </c>
      <c r="L275" s="44"/>
      <c r="M275" s="225" t="s">
        <v>1</v>
      </c>
      <c r="N275" s="226" t="s">
        <v>43</v>
      </c>
      <c r="O275" s="91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29" t="s">
        <v>279</v>
      </c>
      <c r="AT275" s="229" t="s">
        <v>128</v>
      </c>
      <c r="AU275" s="229" t="s">
        <v>134</v>
      </c>
      <c r="AY275" s="17" t="s">
        <v>125</v>
      </c>
      <c r="BE275" s="230">
        <f>IF(N275="základní",J275,0)</f>
        <v>0</v>
      </c>
      <c r="BF275" s="230">
        <f>IF(N275="snížená",J275,0)</f>
        <v>0</v>
      </c>
      <c r="BG275" s="230">
        <f>IF(N275="zákl. přenesená",J275,0)</f>
        <v>0</v>
      </c>
      <c r="BH275" s="230">
        <f>IF(N275="sníž. přenesená",J275,0)</f>
        <v>0</v>
      </c>
      <c r="BI275" s="230">
        <f>IF(N275="nulová",J275,0)</f>
        <v>0</v>
      </c>
      <c r="BJ275" s="17" t="s">
        <v>134</v>
      </c>
      <c r="BK275" s="230">
        <f>ROUND(I275*H275,2)</f>
        <v>0</v>
      </c>
      <c r="BL275" s="17" t="s">
        <v>279</v>
      </c>
      <c r="BM275" s="229" t="s">
        <v>322</v>
      </c>
    </row>
    <row r="276" s="12" customFormat="1" ht="22.8" customHeight="1">
      <c r="A276" s="12"/>
      <c r="B276" s="202"/>
      <c r="C276" s="203"/>
      <c r="D276" s="204" t="s">
        <v>76</v>
      </c>
      <c r="E276" s="216" t="s">
        <v>323</v>
      </c>
      <c r="F276" s="216" t="s">
        <v>324</v>
      </c>
      <c r="G276" s="203"/>
      <c r="H276" s="203"/>
      <c r="I276" s="206"/>
      <c r="J276" s="217">
        <f>BK276</f>
        <v>0</v>
      </c>
      <c r="K276" s="203"/>
      <c r="L276" s="208"/>
      <c r="M276" s="209"/>
      <c r="N276" s="210"/>
      <c r="O276" s="210"/>
      <c r="P276" s="211">
        <f>SUM(P277:P297)</f>
        <v>0</v>
      </c>
      <c r="Q276" s="210"/>
      <c r="R276" s="211">
        <f>SUM(R277:R297)</f>
        <v>0.0016923000000000001</v>
      </c>
      <c r="S276" s="210"/>
      <c r="T276" s="212">
        <f>SUM(T277:T297)</f>
        <v>0.18260000000000001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13" t="s">
        <v>134</v>
      </c>
      <c r="AT276" s="214" t="s">
        <v>76</v>
      </c>
      <c r="AU276" s="214" t="s">
        <v>85</v>
      </c>
      <c r="AY276" s="213" t="s">
        <v>125</v>
      </c>
      <c r="BK276" s="215">
        <f>SUM(BK277:BK297)</f>
        <v>0</v>
      </c>
    </row>
    <row r="277" s="2" customFormat="1" ht="14.4" customHeight="1">
      <c r="A277" s="38"/>
      <c r="B277" s="39"/>
      <c r="C277" s="218" t="s">
        <v>325</v>
      </c>
      <c r="D277" s="218" t="s">
        <v>128</v>
      </c>
      <c r="E277" s="219" t="s">
        <v>326</v>
      </c>
      <c r="F277" s="220" t="s">
        <v>327</v>
      </c>
      <c r="G277" s="221" t="s">
        <v>131</v>
      </c>
      <c r="H277" s="222">
        <v>7.2300000000000004</v>
      </c>
      <c r="I277" s="223"/>
      <c r="J277" s="224">
        <f>ROUND(I277*H277,2)</f>
        <v>0</v>
      </c>
      <c r="K277" s="220" t="s">
        <v>132</v>
      </c>
      <c r="L277" s="44"/>
      <c r="M277" s="225" t="s">
        <v>1</v>
      </c>
      <c r="N277" s="226" t="s">
        <v>43</v>
      </c>
      <c r="O277" s="91"/>
      <c r="P277" s="227">
        <f>O277*H277</f>
        <v>0</v>
      </c>
      <c r="Q277" s="227">
        <v>0</v>
      </c>
      <c r="R277" s="227">
        <f>Q277*H277</f>
        <v>0</v>
      </c>
      <c r="S277" s="227">
        <v>0.02</v>
      </c>
      <c r="T277" s="228">
        <f>S277*H277</f>
        <v>0.14460000000000001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29" t="s">
        <v>279</v>
      </c>
      <c r="AT277" s="229" t="s">
        <v>128</v>
      </c>
      <c r="AU277" s="229" t="s">
        <v>134</v>
      </c>
      <c r="AY277" s="17" t="s">
        <v>125</v>
      </c>
      <c r="BE277" s="230">
        <f>IF(N277="základní",J277,0)</f>
        <v>0</v>
      </c>
      <c r="BF277" s="230">
        <f>IF(N277="snížená",J277,0)</f>
        <v>0</v>
      </c>
      <c r="BG277" s="230">
        <f>IF(N277="zákl. přenesená",J277,0)</f>
        <v>0</v>
      </c>
      <c r="BH277" s="230">
        <f>IF(N277="sníž. přenesená",J277,0)</f>
        <v>0</v>
      </c>
      <c r="BI277" s="230">
        <f>IF(N277="nulová",J277,0)</f>
        <v>0</v>
      </c>
      <c r="BJ277" s="17" t="s">
        <v>134</v>
      </c>
      <c r="BK277" s="230">
        <f>ROUND(I277*H277,2)</f>
        <v>0</v>
      </c>
      <c r="BL277" s="17" t="s">
        <v>279</v>
      </c>
      <c r="BM277" s="229" t="s">
        <v>328</v>
      </c>
    </row>
    <row r="278" s="14" customFormat="1">
      <c r="A278" s="14"/>
      <c r="B278" s="242"/>
      <c r="C278" s="243"/>
      <c r="D278" s="233" t="s">
        <v>136</v>
      </c>
      <c r="E278" s="244" t="s">
        <v>1</v>
      </c>
      <c r="F278" s="245" t="s">
        <v>329</v>
      </c>
      <c r="G278" s="243"/>
      <c r="H278" s="246">
        <v>5.0700000000000003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136</v>
      </c>
      <c r="AU278" s="252" t="s">
        <v>134</v>
      </c>
      <c r="AV278" s="14" t="s">
        <v>134</v>
      </c>
      <c r="AW278" s="14" t="s">
        <v>32</v>
      </c>
      <c r="AX278" s="14" t="s">
        <v>77</v>
      </c>
      <c r="AY278" s="252" t="s">
        <v>125</v>
      </c>
    </row>
    <row r="279" s="14" customFormat="1">
      <c r="A279" s="14"/>
      <c r="B279" s="242"/>
      <c r="C279" s="243"/>
      <c r="D279" s="233" t="s">
        <v>136</v>
      </c>
      <c r="E279" s="244" t="s">
        <v>1</v>
      </c>
      <c r="F279" s="245" t="s">
        <v>330</v>
      </c>
      <c r="G279" s="243"/>
      <c r="H279" s="246">
        <v>2.1600000000000001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136</v>
      </c>
      <c r="AU279" s="252" t="s">
        <v>134</v>
      </c>
      <c r="AV279" s="14" t="s">
        <v>134</v>
      </c>
      <c r="AW279" s="14" t="s">
        <v>32</v>
      </c>
      <c r="AX279" s="14" t="s">
        <v>77</v>
      </c>
      <c r="AY279" s="252" t="s">
        <v>125</v>
      </c>
    </row>
    <row r="280" s="15" customFormat="1">
      <c r="A280" s="15"/>
      <c r="B280" s="253"/>
      <c r="C280" s="254"/>
      <c r="D280" s="233" t="s">
        <v>136</v>
      </c>
      <c r="E280" s="255" t="s">
        <v>1</v>
      </c>
      <c r="F280" s="256" t="s">
        <v>175</v>
      </c>
      <c r="G280" s="254"/>
      <c r="H280" s="257">
        <v>7.2300000000000004</v>
      </c>
      <c r="I280" s="258"/>
      <c r="J280" s="254"/>
      <c r="K280" s="254"/>
      <c r="L280" s="259"/>
      <c r="M280" s="260"/>
      <c r="N280" s="261"/>
      <c r="O280" s="261"/>
      <c r="P280" s="261"/>
      <c r="Q280" s="261"/>
      <c r="R280" s="261"/>
      <c r="S280" s="261"/>
      <c r="T280" s="262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3" t="s">
        <v>136</v>
      </c>
      <c r="AU280" s="263" t="s">
        <v>134</v>
      </c>
      <c r="AV280" s="15" t="s">
        <v>133</v>
      </c>
      <c r="AW280" s="15" t="s">
        <v>32</v>
      </c>
      <c r="AX280" s="15" t="s">
        <v>85</v>
      </c>
      <c r="AY280" s="263" t="s">
        <v>125</v>
      </c>
    </row>
    <row r="281" s="2" customFormat="1" ht="14.4" customHeight="1">
      <c r="A281" s="38"/>
      <c r="B281" s="39"/>
      <c r="C281" s="218" t="s">
        <v>331</v>
      </c>
      <c r="D281" s="218" t="s">
        <v>128</v>
      </c>
      <c r="E281" s="219" t="s">
        <v>332</v>
      </c>
      <c r="F281" s="220" t="s">
        <v>333</v>
      </c>
      <c r="G281" s="221" t="s">
        <v>131</v>
      </c>
      <c r="H281" s="222">
        <v>7.2300000000000004</v>
      </c>
      <c r="I281" s="223"/>
      <c r="J281" s="224">
        <f>ROUND(I281*H281,2)</f>
        <v>0</v>
      </c>
      <c r="K281" s="220" t="s">
        <v>132</v>
      </c>
      <c r="L281" s="44"/>
      <c r="M281" s="225" t="s">
        <v>1</v>
      </c>
      <c r="N281" s="226" t="s">
        <v>43</v>
      </c>
      <c r="O281" s="91"/>
      <c r="P281" s="227">
        <f>O281*H281</f>
        <v>0</v>
      </c>
      <c r="Q281" s="227">
        <v>1.0000000000000001E-05</v>
      </c>
      <c r="R281" s="227">
        <f>Q281*H281</f>
        <v>7.2300000000000009E-05</v>
      </c>
      <c r="S281" s="227">
        <v>0</v>
      </c>
      <c r="T281" s="22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29" t="s">
        <v>279</v>
      </c>
      <c r="AT281" s="229" t="s">
        <v>128</v>
      </c>
      <c r="AU281" s="229" t="s">
        <v>134</v>
      </c>
      <c r="AY281" s="17" t="s">
        <v>125</v>
      </c>
      <c r="BE281" s="230">
        <f>IF(N281="základní",J281,0)</f>
        <v>0</v>
      </c>
      <c r="BF281" s="230">
        <f>IF(N281="snížená",J281,0)</f>
        <v>0</v>
      </c>
      <c r="BG281" s="230">
        <f>IF(N281="zákl. přenesená",J281,0)</f>
        <v>0</v>
      </c>
      <c r="BH281" s="230">
        <f>IF(N281="sníž. přenesená",J281,0)</f>
        <v>0</v>
      </c>
      <c r="BI281" s="230">
        <f>IF(N281="nulová",J281,0)</f>
        <v>0</v>
      </c>
      <c r="BJ281" s="17" t="s">
        <v>134</v>
      </c>
      <c r="BK281" s="230">
        <f>ROUND(I281*H281,2)</f>
        <v>0</v>
      </c>
      <c r="BL281" s="17" t="s">
        <v>279</v>
      </c>
      <c r="BM281" s="229" t="s">
        <v>334</v>
      </c>
    </row>
    <row r="282" s="2" customFormat="1" ht="14.4" customHeight="1">
      <c r="A282" s="38"/>
      <c r="B282" s="39"/>
      <c r="C282" s="218" t="s">
        <v>335</v>
      </c>
      <c r="D282" s="218" t="s">
        <v>128</v>
      </c>
      <c r="E282" s="219" t="s">
        <v>336</v>
      </c>
      <c r="F282" s="220" t="s">
        <v>337</v>
      </c>
      <c r="G282" s="221" t="s">
        <v>205</v>
      </c>
      <c r="H282" s="222">
        <v>2</v>
      </c>
      <c r="I282" s="223"/>
      <c r="J282" s="224">
        <f>ROUND(I282*H282,2)</f>
        <v>0</v>
      </c>
      <c r="K282" s="220" t="s">
        <v>132</v>
      </c>
      <c r="L282" s="44"/>
      <c r="M282" s="225" t="s">
        <v>1</v>
      </c>
      <c r="N282" s="226" t="s">
        <v>43</v>
      </c>
      <c r="O282" s="91"/>
      <c r="P282" s="227">
        <f>O282*H282</f>
        <v>0</v>
      </c>
      <c r="Q282" s="227">
        <v>0</v>
      </c>
      <c r="R282" s="227">
        <f>Q282*H282</f>
        <v>0</v>
      </c>
      <c r="S282" s="227">
        <v>0.016</v>
      </c>
      <c r="T282" s="228">
        <f>S282*H282</f>
        <v>0.032000000000000001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29" t="s">
        <v>279</v>
      </c>
      <c r="AT282" s="229" t="s">
        <v>128</v>
      </c>
      <c r="AU282" s="229" t="s">
        <v>134</v>
      </c>
      <c r="AY282" s="17" t="s">
        <v>125</v>
      </c>
      <c r="BE282" s="230">
        <f>IF(N282="základní",J282,0)</f>
        <v>0</v>
      </c>
      <c r="BF282" s="230">
        <f>IF(N282="snížená",J282,0)</f>
        <v>0</v>
      </c>
      <c r="BG282" s="230">
        <f>IF(N282="zákl. přenesená",J282,0)</f>
        <v>0</v>
      </c>
      <c r="BH282" s="230">
        <f>IF(N282="sníž. přenesená",J282,0)</f>
        <v>0</v>
      </c>
      <c r="BI282" s="230">
        <f>IF(N282="nulová",J282,0)</f>
        <v>0</v>
      </c>
      <c r="BJ282" s="17" t="s">
        <v>134</v>
      </c>
      <c r="BK282" s="230">
        <f>ROUND(I282*H282,2)</f>
        <v>0</v>
      </c>
      <c r="BL282" s="17" t="s">
        <v>279</v>
      </c>
      <c r="BM282" s="229" t="s">
        <v>338</v>
      </c>
    </row>
    <row r="283" s="2" customFormat="1" ht="24.15" customHeight="1">
      <c r="A283" s="38"/>
      <c r="B283" s="39"/>
      <c r="C283" s="218" t="s">
        <v>339</v>
      </c>
      <c r="D283" s="218" t="s">
        <v>128</v>
      </c>
      <c r="E283" s="219" t="s">
        <v>340</v>
      </c>
      <c r="F283" s="220" t="s">
        <v>341</v>
      </c>
      <c r="G283" s="221" t="s">
        <v>342</v>
      </c>
      <c r="H283" s="222">
        <v>6</v>
      </c>
      <c r="I283" s="223"/>
      <c r="J283" s="224">
        <f>ROUND(I283*H283,2)</f>
        <v>0</v>
      </c>
      <c r="K283" s="220" t="s">
        <v>132</v>
      </c>
      <c r="L283" s="44"/>
      <c r="M283" s="225" t="s">
        <v>1</v>
      </c>
      <c r="N283" s="226" t="s">
        <v>43</v>
      </c>
      <c r="O283" s="91"/>
      <c r="P283" s="227">
        <f>O283*H283</f>
        <v>0</v>
      </c>
      <c r="Q283" s="227">
        <v>6.9999999999999994E-05</v>
      </c>
      <c r="R283" s="227">
        <f>Q283*H283</f>
        <v>0.00041999999999999996</v>
      </c>
      <c r="S283" s="227">
        <v>0</v>
      </c>
      <c r="T283" s="228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29" t="s">
        <v>279</v>
      </c>
      <c r="AT283" s="229" t="s">
        <v>128</v>
      </c>
      <c r="AU283" s="229" t="s">
        <v>134</v>
      </c>
      <c r="AY283" s="17" t="s">
        <v>125</v>
      </c>
      <c r="BE283" s="230">
        <f>IF(N283="základní",J283,0)</f>
        <v>0</v>
      </c>
      <c r="BF283" s="230">
        <f>IF(N283="snížená",J283,0)</f>
        <v>0</v>
      </c>
      <c r="BG283" s="230">
        <f>IF(N283="zákl. přenesená",J283,0)</f>
        <v>0</v>
      </c>
      <c r="BH283" s="230">
        <f>IF(N283="sníž. přenesená",J283,0)</f>
        <v>0</v>
      </c>
      <c r="BI283" s="230">
        <f>IF(N283="nulová",J283,0)</f>
        <v>0</v>
      </c>
      <c r="BJ283" s="17" t="s">
        <v>134</v>
      </c>
      <c r="BK283" s="230">
        <f>ROUND(I283*H283,2)</f>
        <v>0</v>
      </c>
      <c r="BL283" s="17" t="s">
        <v>279</v>
      </c>
      <c r="BM283" s="229" t="s">
        <v>343</v>
      </c>
    </row>
    <row r="284" s="13" customFormat="1">
      <c r="A284" s="13"/>
      <c r="B284" s="231"/>
      <c r="C284" s="232"/>
      <c r="D284" s="233" t="s">
        <v>136</v>
      </c>
      <c r="E284" s="234" t="s">
        <v>1</v>
      </c>
      <c r="F284" s="235" t="s">
        <v>344</v>
      </c>
      <c r="G284" s="232"/>
      <c r="H284" s="234" t="s">
        <v>1</v>
      </c>
      <c r="I284" s="236"/>
      <c r="J284" s="232"/>
      <c r="K284" s="232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136</v>
      </c>
      <c r="AU284" s="241" t="s">
        <v>134</v>
      </c>
      <c r="AV284" s="13" t="s">
        <v>85</v>
      </c>
      <c r="AW284" s="13" t="s">
        <v>32</v>
      </c>
      <c r="AX284" s="13" t="s">
        <v>77</v>
      </c>
      <c r="AY284" s="241" t="s">
        <v>125</v>
      </c>
    </row>
    <row r="285" s="14" customFormat="1">
      <c r="A285" s="14"/>
      <c r="B285" s="242"/>
      <c r="C285" s="243"/>
      <c r="D285" s="233" t="s">
        <v>136</v>
      </c>
      <c r="E285" s="244" t="s">
        <v>1</v>
      </c>
      <c r="F285" s="245" t="s">
        <v>202</v>
      </c>
      <c r="G285" s="243"/>
      <c r="H285" s="246">
        <v>5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136</v>
      </c>
      <c r="AU285" s="252" t="s">
        <v>134</v>
      </c>
      <c r="AV285" s="14" t="s">
        <v>134</v>
      </c>
      <c r="AW285" s="14" t="s">
        <v>32</v>
      </c>
      <c r="AX285" s="14" t="s">
        <v>77</v>
      </c>
      <c r="AY285" s="252" t="s">
        <v>125</v>
      </c>
    </row>
    <row r="286" s="14" customFormat="1">
      <c r="A286" s="14"/>
      <c r="B286" s="242"/>
      <c r="C286" s="243"/>
      <c r="D286" s="233" t="s">
        <v>136</v>
      </c>
      <c r="E286" s="244" t="s">
        <v>1</v>
      </c>
      <c r="F286" s="245" t="s">
        <v>85</v>
      </c>
      <c r="G286" s="243"/>
      <c r="H286" s="246">
        <v>1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2" t="s">
        <v>136</v>
      </c>
      <c r="AU286" s="252" t="s">
        <v>134</v>
      </c>
      <c r="AV286" s="14" t="s">
        <v>134</v>
      </c>
      <c r="AW286" s="14" t="s">
        <v>32</v>
      </c>
      <c r="AX286" s="14" t="s">
        <v>77</v>
      </c>
      <c r="AY286" s="252" t="s">
        <v>125</v>
      </c>
    </row>
    <row r="287" s="15" customFormat="1">
      <c r="A287" s="15"/>
      <c r="B287" s="253"/>
      <c r="C287" s="254"/>
      <c r="D287" s="233" t="s">
        <v>136</v>
      </c>
      <c r="E287" s="255" t="s">
        <v>1</v>
      </c>
      <c r="F287" s="256" t="s">
        <v>175</v>
      </c>
      <c r="G287" s="254"/>
      <c r="H287" s="257">
        <v>6</v>
      </c>
      <c r="I287" s="258"/>
      <c r="J287" s="254"/>
      <c r="K287" s="254"/>
      <c r="L287" s="259"/>
      <c r="M287" s="260"/>
      <c r="N287" s="261"/>
      <c r="O287" s="261"/>
      <c r="P287" s="261"/>
      <c r="Q287" s="261"/>
      <c r="R287" s="261"/>
      <c r="S287" s="261"/>
      <c r="T287" s="262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3" t="s">
        <v>136</v>
      </c>
      <c r="AU287" s="263" t="s">
        <v>134</v>
      </c>
      <c r="AV287" s="15" t="s">
        <v>133</v>
      </c>
      <c r="AW287" s="15" t="s">
        <v>32</v>
      </c>
      <c r="AX287" s="15" t="s">
        <v>85</v>
      </c>
      <c r="AY287" s="263" t="s">
        <v>125</v>
      </c>
    </row>
    <row r="288" s="2" customFormat="1" ht="24.15" customHeight="1">
      <c r="A288" s="38"/>
      <c r="B288" s="39"/>
      <c r="C288" s="218" t="s">
        <v>345</v>
      </c>
      <c r="D288" s="218" t="s">
        <v>128</v>
      </c>
      <c r="E288" s="219" t="s">
        <v>346</v>
      </c>
      <c r="F288" s="220" t="s">
        <v>347</v>
      </c>
      <c r="G288" s="221" t="s">
        <v>342</v>
      </c>
      <c r="H288" s="222">
        <v>20</v>
      </c>
      <c r="I288" s="223"/>
      <c r="J288" s="224">
        <f>ROUND(I288*H288,2)</f>
        <v>0</v>
      </c>
      <c r="K288" s="220" t="s">
        <v>132</v>
      </c>
      <c r="L288" s="44"/>
      <c r="M288" s="225" t="s">
        <v>1</v>
      </c>
      <c r="N288" s="226" t="s">
        <v>43</v>
      </c>
      <c r="O288" s="91"/>
      <c r="P288" s="227">
        <f>O288*H288</f>
        <v>0</v>
      </c>
      <c r="Q288" s="227">
        <v>6.0000000000000002E-05</v>
      </c>
      <c r="R288" s="227">
        <f>Q288*H288</f>
        <v>0.0012000000000000001</v>
      </c>
      <c r="S288" s="227">
        <v>0</v>
      </c>
      <c r="T288" s="228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29" t="s">
        <v>279</v>
      </c>
      <c r="AT288" s="229" t="s">
        <v>128</v>
      </c>
      <c r="AU288" s="229" t="s">
        <v>134</v>
      </c>
      <c r="AY288" s="17" t="s">
        <v>125</v>
      </c>
      <c r="BE288" s="230">
        <f>IF(N288="základní",J288,0)</f>
        <v>0</v>
      </c>
      <c r="BF288" s="230">
        <f>IF(N288="snížená",J288,0)</f>
        <v>0</v>
      </c>
      <c r="BG288" s="230">
        <f>IF(N288="zákl. přenesená",J288,0)</f>
        <v>0</v>
      </c>
      <c r="BH288" s="230">
        <f>IF(N288="sníž. přenesená",J288,0)</f>
        <v>0</v>
      </c>
      <c r="BI288" s="230">
        <f>IF(N288="nulová",J288,0)</f>
        <v>0</v>
      </c>
      <c r="BJ288" s="17" t="s">
        <v>134</v>
      </c>
      <c r="BK288" s="230">
        <f>ROUND(I288*H288,2)</f>
        <v>0</v>
      </c>
      <c r="BL288" s="17" t="s">
        <v>279</v>
      </c>
      <c r="BM288" s="229" t="s">
        <v>348</v>
      </c>
    </row>
    <row r="289" s="13" customFormat="1">
      <c r="A289" s="13"/>
      <c r="B289" s="231"/>
      <c r="C289" s="232"/>
      <c r="D289" s="233" t="s">
        <v>136</v>
      </c>
      <c r="E289" s="234" t="s">
        <v>1</v>
      </c>
      <c r="F289" s="235" t="s">
        <v>349</v>
      </c>
      <c r="G289" s="232"/>
      <c r="H289" s="234" t="s">
        <v>1</v>
      </c>
      <c r="I289" s="236"/>
      <c r="J289" s="232"/>
      <c r="K289" s="232"/>
      <c r="L289" s="237"/>
      <c r="M289" s="238"/>
      <c r="N289" s="239"/>
      <c r="O289" s="239"/>
      <c r="P289" s="239"/>
      <c r="Q289" s="239"/>
      <c r="R289" s="239"/>
      <c r="S289" s="239"/>
      <c r="T289" s="24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1" t="s">
        <v>136</v>
      </c>
      <c r="AU289" s="241" t="s">
        <v>134</v>
      </c>
      <c r="AV289" s="13" t="s">
        <v>85</v>
      </c>
      <c r="AW289" s="13" t="s">
        <v>32</v>
      </c>
      <c r="AX289" s="13" t="s">
        <v>77</v>
      </c>
      <c r="AY289" s="241" t="s">
        <v>125</v>
      </c>
    </row>
    <row r="290" s="14" customFormat="1">
      <c r="A290" s="14"/>
      <c r="B290" s="242"/>
      <c r="C290" s="243"/>
      <c r="D290" s="233" t="s">
        <v>136</v>
      </c>
      <c r="E290" s="244" t="s">
        <v>1</v>
      </c>
      <c r="F290" s="245" t="s">
        <v>304</v>
      </c>
      <c r="G290" s="243"/>
      <c r="H290" s="246">
        <v>20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2" t="s">
        <v>136</v>
      </c>
      <c r="AU290" s="252" t="s">
        <v>134</v>
      </c>
      <c r="AV290" s="14" t="s">
        <v>134</v>
      </c>
      <c r="AW290" s="14" t="s">
        <v>32</v>
      </c>
      <c r="AX290" s="14" t="s">
        <v>77</v>
      </c>
      <c r="AY290" s="252" t="s">
        <v>125</v>
      </c>
    </row>
    <row r="291" s="15" customFormat="1">
      <c r="A291" s="15"/>
      <c r="B291" s="253"/>
      <c r="C291" s="254"/>
      <c r="D291" s="233" t="s">
        <v>136</v>
      </c>
      <c r="E291" s="255" t="s">
        <v>1</v>
      </c>
      <c r="F291" s="256" t="s">
        <v>175</v>
      </c>
      <c r="G291" s="254"/>
      <c r="H291" s="257">
        <v>20</v>
      </c>
      <c r="I291" s="258"/>
      <c r="J291" s="254"/>
      <c r="K291" s="254"/>
      <c r="L291" s="259"/>
      <c r="M291" s="260"/>
      <c r="N291" s="261"/>
      <c r="O291" s="261"/>
      <c r="P291" s="261"/>
      <c r="Q291" s="261"/>
      <c r="R291" s="261"/>
      <c r="S291" s="261"/>
      <c r="T291" s="262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63" t="s">
        <v>136</v>
      </c>
      <c r="AU291" s="263" t="s">
        <v>134</v>
      </c>
      <c r="AV291" s="15" t="s">
        <v>133</v>
      </c>
      <c r="AW291" s="15" t="s">
        <v>32</v>
      </c>
      <c r="AX291" s="15" t="s">
        <v>85</v>
      </c>
      <c r="AY291" s="263" t="s">
        <v>125</v>
      </c>
    </row>
    <row r="292" s="2" customFormat="1" ht="24.15" customHeight="1">
      <c r="A292" s="38"/>
      <c r="B292" s="39"/>
      <c r="C292" s="218" t="s">
        <v>350</v>
      </c>
      <c r="D292" s="218" t="s">
        <v>128</v>
      </c>
      <c r="E292" s="219" t="s">
        <v>351</v>
      </c>
      <c r="F292" s="220" t="s">
        <v>352</v>
      </c>
      <c r="G292" s="221" t="s">
        <v>342</v>
      </c>
      <c r="H292" s="222">
        <v>6</v>
      </c>
      <c r="I292" s="223"/>
      <c r="J292" s="224">
        <f>ROUND(I292*H292,2)</f>
        <v>0</v>
      </c>
      <c r="K292" s="220" t="s">
        <v>132</v>
      </c>
      <c r="L292" s="44"/>
      <c r="M292" s="225" t="s">
        <v>1</v>
      </c>
      <c r="N292" s="226" t="s">
        <v>43</v>
      </c>
      <c r="O292" s="91"/>
      <c r="P292" s="227">
        <f>O292*H292</f>
        <v>0</v>
      </c>
      <c r="Q292" s="227">
        <v>0</v>
      </c>
      <c r="R292" s="227">
        <f>Q292*H292</f>
        <v>0</v>
      </c>
      <c r="S292" s="227">
        <v>0.001</v>
      </c>
      <c r="T292" s="228">
        <f>S292*H292</f>
        <v>0.0060000000000000001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29" t="s">
        <v>279</v>
      </c>
      <c r="AT292" s="229" t="s">
        <v>128</v>
      </c>
      <c r="AU292" s="229" t="s">
        <v>134</v>
      </c>
      <c r="AY292" s="17" t="s">
        <v>125</v>
      </c>
      <c r="BE292" s="230">
        <f>IF(N292="základní",J292,0)</f>
        <v>0</v>
      </c>
      <c r="BF292" s="230">
        <f>IF(N292="snížená",J292,0)</f>
        <v>0</v>
      </c>
      <c r="BG292" s="230">
        <f>IF(N292="zákl. přenesená",J292,0)</f>
        <v>0</v>
      </c>
      <c r="BH292" s="230">
        <f>IF(N292="sníž. přenesená",J292,0)</f>
        <v>0</v>
      </c>
      <c r="BI292" s="230">
        <f>IF(N292="nulová",J292,0)</f>
        <v>0</v>
      </c>
      <c r="BJ292" s="17" t="s">
        <v>134</v>
      </c>
      <c r="BK292" s="230">
        <f>ROUND(I292*H292,2)</f>
        <v>0</v>
      </c>
      <c r="BL292" s="17" t="s">
        <v>279</v>
      </c>
      <c r="BM292" s="229" t="s">
        <v>353</v>
      </c>
    </row>
    <row r="293" s="13" customFormat="1">
      <c r="A293" s="13"/>
      <c r="B293" s="231"/>
      <c r="C293" s="232"/>
      <c r="D293" s="233" t="s">
        <v>136</v>
      </c>
      <c r="E293" s="234" t="s">
        <v>1</v>
      </c>
      <c r="F293" s="235" t="s">
        <v>344</v>
      </c>
      <c r="G293" s="232"/>
      <c r="H293" s="234" t="s">
        <v>1</v>
      </c>
      <c r="I293" s="236"/>
      <c r="J293" s="232"/>
      <c r="K293" s="232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136</v>
      </c>
      <c r="AU293" s="241" t="s">
        <v>134</v>
      </c>
      <c r="AV293" s="13" t="s">
        <v>85</v>
      </c>
      <c r="AW293" s="13" t="s">
        <v>32</v>
      </c>
      <c r="AX293" s="13" t="s">
        <v>77</v>
      </c>
      <c r="AY293" s="241" t="s">
        <v>125</v>
      </c>
    </row>
    <row r="294" s="14" customFormat="1">
      <c r="A294" s="14"/>
      <c r="B294" s="242"/>
      <c r="C294" s="243"/>
      <c r="D294" s="233" t="s">
        <v>136</v>
      </c>
      <c r="E294" s="244" t="s">
        <v>1</v>
      </c>
      <c r="F294" s="245" t="s">
        <v>202</v>
      </c>
      <c r="G294" s="243"/>
      <c r="H294" s="246">
        <v>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136</v>
      </c>
      <c r="AU294" s="252" t="s">
        <v>134</v>
      </c>
      <c r="AV294" s="14" t="s">
        <v>134</v>
      </c>
      <c r="AW294" s="14" t="s">
        <v>32</v>
      </c>
      <c r="AX294" s="14" t="s">
        <v>77</v>
      </c>
      <c r="AY294" s="252" t="s">
        <v>125</v>
      </c>
    </row>
    <row r="295" s="14" customFormat="1">
      <c r="A295" s="14"/>
      <c r="B295" s="242"/>
      <c r="C295" s="243"/>
      <c r="D295" s="233" t="s">
        <v>136</v>
      </c>
      <c r="E295" s="244" t="s">
        <v>1</v>
      </c>
      <c r="F295" s="245" t="s">
        <v>85</v>
      </c>
      <c r="G295" s="243"/>
      <c r="H295" s="246">
        <v>1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2" t="s">
        <v>136</v>
      </c>
      <c r="AU295" s="252" t="s">
        <v>134</v>
      </c>
      <c r="AV295" s="14" t="s">
        <v>134</v>
      </c>
      <c r="AW295" s="14" t="s">
        <v>32</v>
      </c>
      <c r="AX295" s="14" t="s">
        <v>77</v>
      </c>
      <c r="AY295" s="252" t="s">
        <v>125</v>
      </c>
    </row>
    <row r="296" s="15" customFormat="1">
      <c r="A296" s="15"/>
      <c r="B296" s="253"/>
      <c r="C296" s="254"/>
      <c r="D296" s="233" t="s">
        <v>136</v>
      </c>
      <c r="E296" s="255" t="s">
        <v>1</v>
      </c>
      <c r="F296" s="256" t="s">
        <v>175</v>
      </c>
      <c r="G296" s="254"/>
      <c r="H296" s="257">
        <v>6</v>
      </c>
      <c r="I296" s="258"/>
      <c r="J296" s="254"/>
      <c r="K296" s="254"/>
      <c r="L296" s="259"/>
      <c r="M296" s="260"/>
      <c r="N296" s="261"/>
      <c r="O296" s="261"/>
      <c r="P296" s="261"/>
      <c r="Q296" s="261"/>
      <c r="R296" s="261"/>
      <c r="S296" s="261"/>
      <c r="T296" s="262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3" t="s">
        <v>136</v>
      </c>
      <c r="AU296" s="263" t="s">
        <v>134</v>
      </c>
      <c r="AV296" s="15" t="s">
        <v>133</v>
      </c>
      <c r="AW296" s="15" t="s">
        <v>32</v>
      </c>
      <c r="AX296" s="15" t="s">
        <v>85</v>
      </c>
      <c r="AY296" s="263" t="s">
        <v>125</v>
      </c>
    </row>
    <row r="297" s="2" customFormat="1" ht="24.15" customHeight="1">
      <c r="A297" s="38"/>
      <c r="B297" s="39"/>
      <c r="C297" s="218" t="s">
        <v>354</v>
      </c>
      <c r="D297" s="218" t="s">
        <v>128</v>
      </c>
      <c r="E297" s="219" t="s">
        <v>355</v>
      </c>
      <c r="F297" s="220" t="s">
        <v>356</v>
      </c>
      <c r="G297" s="221" t="s">
        <v>256</v>
      </c>
      <c r="H297" s="222">
        <v>0.002</v>
      </c>
      <c r="I297" s="223"/>
      <c r="J297" s="224">
        <f>ROUND(I297*H297,2)</f>
        <v>0</v>
      </c>
      <c r="K297" s="220" t="s">
        <v>132</v>
      </c>
      <c r="L297" s="44"/>
      <c r="M297" s="225" t="s">
        <v>1</v>
      </c>
      <c r="N297" s="226" t="s">
        <v>43</v>
      </c>
      <c r="O297" s="91"/>
      <c r="P297" s="227">
        <f>O297*H297</f>
        <v>0</v>
      </c>
      <c r="Q297" s="227">
        <v>0</v>
      </c>
      <c r="R297" s="227">
        <f>Q297*H297</f>
        <v>0</v>
      </c>
      <c r="S297" s="227">
        <v>0</v>
      </c>
      <c r="T297" s="22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9" t="s">
        <v>279</v>
      </c>
      <c r="AT297" s="229" t="s">
        <v>128</v>
      </c>
      <c r="AU297" s="229" t="s">
        <v>134</v>
      </c>
      <c r="AY297" s="17" t="s">
        <v>125</v>
      </c>
      <c r="BE297" s="230">
        <f>IF(N297="základní",J297,0)</f>
        <v>0</v>
      </c>
      <c r="BF297" s="230">
        <f>IF(N297="snížená",J297,0)</f>
        <v>0</v>
      </c>
      <c r="BG297" s="230">
        <f>IF(N297="zákl. přenesená",J297,0)</f>
        <v>0</v>
      </c>
      <c r="BH297" s="230">
        <f>IF(N297="sníž. přenesená",J297,0)</f>
        <v>0</v>
      </c>
      <c r="BI297" s="230">
        <f>IF(N297="nulová",J297,0)</f>
        <v>0</v>
      </c>
      <c r="BJ297" s="17" t="s">
        <v>134</v>
      </c>
      <c r="BK297" s="230">
        <f>ROUND(I297*H297,2)</f>
        <v>0</v>
      </c>
      <c r="BL297" s="17" t="s">
        <v>279</v>
      </c>
      <c r="BM297" s="229" t="s">
        <v>357</v>
      </c>
    </row>
    <row r="298" s="12" customFormat="1" ht="25.92" customHeight="1">
      <c r="A298" s="12"/>
      <c r="B298" s="202"/>
      <c r="C298" s="203"/>
      <c r="D298" s="204" t="s">
        <v>76</v>
      </c>
      <c r="E298" s="205" t="s">
        <v>314</v>
      </c>
      <c r="F298" s="205" t="s">
        <v>358</v>
      </c>
      <c r="G298" s="203"/>
      <c r="H298" s="203"/>
      <c r="I298" s="206"/>
      <c r="J298" s="207">
        <f>BK298</f>
        <v>0</v>
      </c>
      <c r="K298" s="203"/>
      <c r="L298" s="208"/>
      <c r="M298" s="209"/>
      <c r="N298" s="210"/>
      <c r="O298" s="210"/>
      <c r="P298" s="211">
        <f>P299</f>
        <v>0</v>
      </c>
      <c r="Q298" s="210"/>
      <c r="R298" s="211">
        <f>R299</f>
        <v>0</v>
      </c>
      <c r="S298" s="210"/>
      <c r="T298" s="212">
        <f>T299</f>
        <v>0.001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13" t="s">
        <v>180</v>
      </c>
      <c r="AT298" s="214" t="s">
        <v>76</v>
      </c>
      <c r="AU298" s="214" t="s">
        <v>77</v>
      </c>
      <c r="AY298" s="213" t="s">
        <v>125</v>
      </c>
      <c r="BK298" s="215">
        <f>BK299</f>
        <v>0</v>
      </c>
    </row>
    <row r="299" s="12" customFormat="1" ht="22.8" customHeight="1">
      <c r="A299" s="12"/>
      <c r="B299" s="202"/>
      <c r="C299" s="203"/>
      <c r="D299" s="204" t="s">
        <v>76</v>
      </c>
      <c r="E299" s="216" t="s">
        <v>359</v>
      </c>
      <c r="F299" s="216" t="s">
        <v>360</v>
      </c>
      <c r="G299" s="203"/>
      <c r="H299" s="203"/>
      <c r="I299" s="206"/>
      <c r="J299" s="217">
        <f>BK299</f>
        <v>0</v>
      </c>
      <c r="K299" s="203"/>
      <c r="L299" s="208"/>
      <c r="M299" s="209"/>
      <c r="N299" s="210"/>
      <c r="O299" s="210"/>
      <c r="P299" s="211">
        <f>SUM(P300:P303)</f>
        <v>0</v>
      </c>
      <c r="Q299" s="210"/>
      <c r="R299" s="211">
        <f>SUM(R300:R303)</f>
        <v>0</v>
      </c>
      <c r="S299" s="210"/>
      <c r="T299" s="212">
        <f>SUM(T300:T303)</f>
        <v>0.001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3" t="s">
        <v>180</v>
      </c>
      <c r="AT299" s="214" t="s">
        <v>76</v>
      </c>
      <c r="AU299" s="214" t="s">
        <v>85</v>
      </c>
      <c r="AY299" s="213" t="s">
        <v>125</v>
      </c>
      <c r="BK299" s="215">
        <f>SUM(BK300:BK303)</f>
        <v>0</v>
      </c>
    </row>
    <row r="300" s="2" customFormat="1" ht="14.4" customHeight="1">
      <c r="A300" s="38"/>
      <c r="B300" s="39"/>
      <c r="C300" s="218" t="s">
        <v>361</v>
      </c>
      <c r="D300" s="218" t="s">
        <v>128</v>
      </c>
      <c r="E300" s="219" t="s">
        <v>362</v>
      </c>
      <c r="F300" s="220" t="s">
        <v>363</v>
      </c>
      <c r="G300" s="221" t="s">
        <v>282</v>
      </c>
      <c r="H300" s="222">
        <v>1</v>
      </c>
      <c r="I300" s="223"/>
      <c r="J300" s="224">
        <f>ROUND(I300*H300,2)</f>
        <v>0</v>
      </c>
      <c r="K300" s="220" t="s">
        <v>1</v>
      </c>
      <c r="L300" s="44"/>
      <c r="M300" s="225" t="s">
        <v>1</v>
      </c>
      <c r="N300" s="226" t="s">
        <v>43</v>
      </c>
      <c r="O300" s="91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29" t="s">
        <v>364</v>
      </c>
      <c r="AT300" s="229" t="s">
        <v>128</v>
      </c>
      <c r="AU300" s="229" t="s">
        <v>134</v>
      </c>
      <c r="AY300" s="17" t="s">
        <v>125</v>
      </c>
      <c r="BE300" s="230">
        <f>IF(N300="základní",J300,0)</f>
        <v>0</v>
      </c>
      <c r="BF300" s="230">
        <f>IF(N300="snížená",J300,0)</f>
        <v>0</v>
      </c>
      <c r="BG300" s="230">
        <f>IF(N300="zákl. přenesená",J300,0)</f>
        <v>0</v>
      </c>
      <c r="BH300" s="230">
        <f>IF(N300="sníž. přenesená",J300,0)</f>
        <v>0</v>
      </c>
      <c r="BI300" s="230">
        <f>IF(N300="nulová",J300,0)</f>
        <v>0</v>
      </c>
      <c r="BJ300" s="17" t="s">
        <v>134</v>
      </c>
      <c r="BK300" s="230">
        <f>ROUND(I300*H300,2)</f>
        <v>0</v>
      </c>
      <c r="BL300" s="17" t="s">
        <v>364</v>
      </c>
      <c r="BM300" s="229" t="s">
        <v>365</v>
      </c>
    </row>
    <row r="301" s="2" customFormat="1" ht="14.4" customHeight="1">
      <c r="A301" s="38"/>
      <c r="B301" s="39"/>
      <c r="C301" s="218" t="s">
        <v>317</v>
      </c>
      <c r="D301" s="218" t="s">
        <v>128</v>
      </c>
      <c r="E301" s="219" t="s">
        <v>366</v>
      </c>
      <c r="F301" s="220" t="s">
        <v>367</v>
      </c>
      <c r="G301" s="221" t="s">
        <v>282</v>
      </c>
      <c r="H301" s="222">
        <v>1</v>
      </c>
      <c r="I301" s="223"/>
      <c r="J301" s="224">
        <f>ROUND(I301*H301,2)</f>
        <v>0</v>
      </c>
      <c r="K301" s="220" t="s">
        <v>1</v>
      </c>
      <c r="L301" s="44"/>
      <c r="M301" s="225" t="s">
        <v>1</v>
      </c>
      <c r="N301" s="226" t="s">
        <v>43</v>
      </c>
      <c r="O301" s="91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29" t="s">
        <v>364</v>
      </c>
      <c r="AT301" s="229" t="s">
        <v>128</v>
      </c>
      <c r="AU301" s="229" t="s">
        <v>134</v>
      </c>
      <c r="AY301" s="17" t="s">
        <v>125</v>
      </c>
      <c r="BE301" s="230">
        <f>IF(N301="základní",J301,0)</f>
        <v>0</v>
      </c>
      <c r="BF301" s="230">
        <f>IF(N301="snížená",J301,0)</f>
        <v>0</v>
      </c>
      <c r="BG301" s="230">
        <f>IF(N301="zákl. přenesená",J301,0)</f>
        <v>0</v>
      </c>
      <c r="BH301" s="230">
        <f>IF(N301="sníž. přenesená",J301,0)</f>
        <v>0</v>
      </c>
      <c r="BI301" s="230">
        <f>IF(N301="nulová",J301,0)</f>
        <v>0</v>
      </c>
      <c r="BJ301" s="17" t="s">
        <v>134</v>
      </c>
      <c r="BK301" s="230">
        <f>ROUND(I301*H301,2)</f>
        <v>0</v>
      </c>
      <c r="BL301" s="17" t="s">
        <v>364</v>
      </c>
      <c r="BM301" s="229" t="s">
        <v>368</v>
      </c>
    </row>
    <row r="302" s="2" customFormat="1" ht="14.4" customHeight="1">
      <c r="A302" s="38"/>
      <c r="B302" s="39"/>
      <c r="C302" s="218" t="s">
        <v>369</v>
      </c>
      <c r="D302" s="218" t="s">
        <v>128</v>
      </c>
      <c r="E302" s="219" t="s">
        <v>370</v>
      </c>
      <c r="F302" s="220" t="s">
        <v>371</v>
      </c>
      <c r="G302" s="221" t="s">
        <v>282</v>
      </c>
      <c r="H302" s="222">
        <v>1</v>
      </c>
      <c r="I302" s="223"/>
      <c r="J302" s="224">
        <f>ROUND(I302*H302,2)</f>
        <v>0</v>
      </c>
      <c r="K302" s="220" t="s">
        <v>1</v>
      </c>
      <c r="L302" s="44"/>
      <c r="M302" s="225" t="s">
        <v>1</v>
      </c>
      <c r="N302" s="226" t="s">
        <v>43</v>
      </c>
      <c r="O302" s="91"/>
      <c r="P302" s="227">
        <f>O302*H302</f>
        <v>0</v>
      </c>
      <c r="Q302" s="227">
        <v>0</v>
      </c>
      <c r="R302" s="227">
        <f>Q302*H302</f>
        <v>0</v>
      </c>
      <c r="S302" s="227">
        <v>0.001</v>
      </c>
      <c r="T302" s="228">
        <f>S302*H302</f>
        <v>0.001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29" t="s">
        <v>279</v>
      </c>
      <c r="AT302" s="229" t="s">
        <v>128</v>
      </c>
      <c r="AU302" s="229" t="s">
        <v>134</v>
      </c>
      <c r="AY302" s="17" t="s">
        <v>125</v>
      </c>
      <c r="BE302" s="230">
        <f>IF(N302="základní",J302,0)</f>
        <v>0</v>
      </c>
      <c r="BF302" s="230">
        <f>IF(N302="snížená",J302,0)</f>
        <v>0</v>
      </c>
      <c r="BG302" s="230">
        <f>IF(N302="zákl. přenesená",J302,0)</f>
        <v>0</v>
      </c>
      <c r="BH302" s="230">
        <f>IF(N302="sníž. přenesená",J302,0)</f>
        <v>0</v>
      </c>
      <c r="BI302" s="230">
        <f>IF(N302="nulová",J302,0)</f>
        <v>0</v>
      </c>
      <c r="BJ302" s="17" t="s">
        <v>134</v>
      </c>
      <c r="BK302" s="230">
        <f>ROUND(I302*H302,2)</f>
        <v>0</v>
      </c>
      <c r="BL302" s="17" t="s">
        <v>279</v>
      </c>
      <c r="BM302" s="229" t="s">
        <v>372</v>
      </c>
    </row>
    <row r="303" s="2" customFormat="1" ht="14.4" customHeight="1">
      <c r="A303" s="38"/>
      <c r="B303" s="39"/>
      <c r="C303" s="218" t="s">
        <v>373</v>
      </c>
      <c r="D303" s="218" t="s">
        <v>128</v>
      </c>
      <c r="E303" s="219" t="s">
        <v>374</v>
      </c>
      <c r="F303" s="220" t="s">
        <v>375</v>
      </c>
      <c r="G303" s="221" t="s">
        <v>282</v>
      </c>
      <c r="H303" s="222">
        <v>1</v>
      </c>
      <c r="I303" s="223"/>
      <c r="J303" s="224">
        <f>ROUND(I303*H303,2)</f>
        <v>0</v>
      </c>
      <c r="K303" s="220" t="s">
        <v>132</v>
      </c>
      <c r="L303" s="44"/>
      <c r="M303" s="274" t="s">
        <v>1</v>
      </c>
      <c r="N303" s="275" t="s">
        <v>43</v>
      </c>
      <c r="O303" s="276"/>
      <c r="P303" s="277">
        <f>O303*H303</f>
        <v>0</v>
      </c>
      <c r="Q303" s="277">
        <v>0</v>
      </c>
      <c r="R303" s="277">
        <f>Q303*H303</f>
        <v>0</v>
      </c>
      <c r="S303" s="277">
        <v>0</v>
      </c>
      <c r="T303" s="278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9" t="s">
        <v>364</v>
      </c>
      <c r="AT303" s="229" t="s">
        <v>128</v>
      </c>
      <c r="AU303" s="229" t="s">
        <v>134</v>
      </c>
      <c r="AY303" s="17" t="s">
        <v>125</v>
      </c>
      <c r="BE303" s="230">
        <f>IF(N303="základní",J303,0)</f>
        <v>0</v>
      </c>
      <c r="BF303" s="230">
        <f>IF(N303="snížená",J303,0)</f>
        <v>0</v>
      </c>
      <c r="BG303" s="230">
        <f>IF(N303="zákl. přenesená",J303,0)</f>
        <v>0</v>
      </c>
      <c r="BH303" s="230">
        <f>IF(N303="sníž. přenesená",J303,0)</f>
        <v>0</v>
      </c>
      <c r="BI303" s="230">
        <f>IF(N303="nulová",J303,0)</f>
        <v>0</v>
      </c>
      <c r="BJ303" s="17" t="s">
        <v>134</v>
      </c>
      <c r="BK303" s="230">
        <f>ROUND(I303*H303,2)</f>
        <v>0</v>
      </c>
      <c r="BL303" s="17" t="s">
        <v>364</v>
      </c>
      <c r="BM303" s="229" t="s">
        <v>376</v>
      </c>
    </row>
    <row r="304" s="2" customFormat="1" ht="6.96" customHeight="1">
      <c r="A304" s="38"/>
      <c r="B304" s="66"/>
      <c r="C304" s="67"/>
      <c r="D304" s="67"/>
      <c r="E304" s="67"/>
      <c r="F304" s="67"/>
      <c r="G304" s="67"/>
      <c r="H304" s="67"/>
      <c r="I304" s="67"/>
      <c r="J304" s="67"/>
      <c r="K304" s="67"/>
      <c r="L304" s="44"/>
      <c r="M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</row>
  </sheetData>
  <sheetProtection sheet="1" autoFilter="0" formatColumns="0" formatRows="0" objects="1" scenarios="1" spinCount="100000" saltValue="e7QTtjUhDYE3CMyiFifi0saS57MuWgpRbOtj/RW8Tw84MrohzNzGNlhwAfv7CYzOyOBk3KeimpHt6EDy0yeMgQ==" hashValue="Is4MpMM3ov4r3FghQKPkoxmAd4wKqFdsAmrEpL4CJg/CsSaixJAokkvZJzZNlr0ySfMdjBxfD/RXbORtyc9Jzw==" algorithmName="SHA-512" password="CC35"/>
  <autoFilter ref="C127:K303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85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Oprava fasády Malšovice č.p. 16 - udržovací práce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377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19. 8. 2020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 xml:space="preserve"> </v>
      </c>
      <c r="F21" s="38"/>
      <c r="G21" s="38"/>
      <c r="H21" s="38"/>
      <c r="I21" s="140" t="s">
        <v>28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34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35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ROUND((SUM(BE121:BE130)),  2)</f>
        <v>0</v>
      </c>
      <c r="G33" s="38"/>
      <c r="H33" s="38"/>
      <c r="I33" s="155">
        <v>0.20999999999999999</v>
      </c>
      <c r="J33" s="154">
        <f>ROUND(((SUM(BE121:BE130))*I33),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ROUND((SUM(BF121:BF130)),  2)</f>
        <v>0</v>
      </c>
      <c r="G34" s="38"/>
      <c r="H34" s="38"/>
      <c r="I34" s="155">
        <v>0.14999999999999999</v>
      </c>
      <c r="J34" s="154">
        <f>ROUND(((SUM(BF121:BF130))*I34),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ROUND((SUM(BG121:BG130)),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ROUND((SUM(BH121:BH130)),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ROUND((SUM(BI121:BI130)),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Oprava fasády Malšovice č.p. 16 - udržovací práce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02 -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19. 8. 2020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HORTECH estate </v>
      </c>
      <c r="G91" s="40"/>
      <c r="H91" s="40"/>
      <c r="I91" s="32" t="s">
        <v>31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Josef Beran-STAVO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J121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378</v>
      </c>
      <c r="E97" s="182"/>
      <c r="F97" s="182"/>
      <c r="G97" s="182"/>
      <c r="H97" s="182"/>
      <c r="I97" s="182"/>
      <c r="J97" s="183">
        <f>J122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379</v>
      </c>
      <c r="E98" s="188"/>
      <c r="F98" s="188"/>
      <c r="G98" s="188"/>
      <c r="H98" s="188"/>
      <c r="I98" s="188"/>
      <c r="J98" s="189">
        <f>J123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380</v>
      </c>
      <c r="E99" s="188"/>
      <c r="F99" s="188"/>
      <c r="G99" s="188"/>
      <c r="H99" s="188"/>
      <c r="I99" s="188"/>
      <c r="J99" s="189">
        <f>J125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381</v>
      </c>
      <c r="E100" s="188"/>
      <c r="F100" s="188"/>
      <c r="G100" s="188"/>
      <c r="H100" s="188"/>
      <c r="I100" s="188"/>
      <c r="J100" s="189">
        <f>J127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382</v>
      </c>
      <c r="E101" s="188"/>
      <c r="F101" s="188"/>
      <c r="G101" s="188"/>
      <c r="H101" s="188"/>
      <c r="I101" s="188"/>
      <c r="J101" s="189">
        <f>J129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110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74" t="str">
        <f>E7</f>
        <v>Oprava fasády Malšovice č.p. 16 - udržovací práce</v>
      </c>
      <c r="F111" s="32"/>
      <c r="G111" s="32"/>
      <c r="H111" s="32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91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76" t="str">
        <f>E9</f>
        <v>02 - Vedlejší rozpočtové náklady</v>
      </c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20</v>
      </c>
      <c r="D115" s="40"/>
      <c r="E115" s="40"/>
      <c r="F115" s="27" t="str">
        <f>F12</f>
        <v xml:space="preserve"> </v>
      </c>
      <c r="G115" s="40"/>
      <c r="H115" s="40"/>
      <c r="I115" s="32" t="s">
        <v>22</v>
      </c>
      <c r="J115" s="79" t="str">
        <f>IF(J12="","",J12)</f>
        <v>19. 8. 2020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24</v>
      </c>
      <c r="D117" s="40"/>
      <c r="E117" s="40"/>
      <c r="F117" s="27" t="str">
        <f>E15</f>
        <v xml:space="preserve">HORTECH estate </v>
      </c>
      <c r="G117" s="40"/>
      <c r="H117" s="40"/>
      <c r="I117" s="32" t="s">
        <v>31</v>
      </c>
      <c r="J117" s="36" t="str">
        <f>E21</f>
        <v xml:space="preserve"> 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29</v>
      </c>
      <c r="D118" s="40"/>
      <c r="E118" s="40"/>
      <c r="F118" s="27" t="str">
        <f>IF(E18="","",E18)</f>
        <v>Vyplň údaj</v>
      </c>
      <c r="G118" s="40"/>
      <c r="H118" s="40"/>
      <c r="I118" s="32" t="s">
        <v>33</v>
      </c>
      <c r="J118" s="36" t="str">
        <f>E24</f>
        <v>Josef Beran-STAVO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91"/>
      <c r="B120" s="192"/>
      <c r="C120" s="193" t="s">
        <v>111</v>
      </c>
      <c r="D120" s="194" t="s">
        <v>62</v>
      </c>
      <c r="E120" s="194" t="s">
        <v>58</v>
      </c>
      <c r="F120" s="194" t="s">
        <v>59</v>
      </c>
      <c r="G120" s="194" t="s">
        <v>112</v>
      </c>
      <c r="H120" s="194" t="s">
        <v>113</v>
      </c>
      <c r="I120" s="194" t="s">
        <v>114</v>
      </c>
      <c r="J120" s="194" t="s">
        <v>95</v>
      </c>
      <c r="K120" s="195" t="s">
        <v>115</v>
      </c>
      <c r="L120" s="196"/>
      <c r="M120" s="100" t="s">
        <v>1</v>
      </c>
      <c r="N120" s="101" t="s">
        <v>41</v>
      </c>
      <c r="O120" s="101" t="s">
        <v>116</v>
      </c>
      <c r="P120" s="101" t="s">
        <v>117</v>
      </c>
      <c r="Q120" s="101" t="s">
        <v>118</v>
      </c>
      <c r="R120" s="101" t="s">
        <v>119</v>
      </c>
      <c r="S120" s="101" t="s">
        <v>120</v>
      </c>
      <c r="T120" s="102" t="s">
        <v>121</v>
      </c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</row>
    <row r="121" s="2" customFormat="1" ht="22.8" customHeight="1">
      <c r="A121" s="38"/>
      <c r="B121" s="39"/>
      <c r="C121" s="107" t="s">
        <v>122</v>
      </c>
      <c r="D121" s="40"/>
      <c r="E121" s="40"/>
      <c r="F121" s="40"/>
      <c r="G121" s="40"/>
      <c r="H121" s="40"/>
      <c r="I121" s="40"/>
      <c r="J121" s="197">
        <f>BK121</f>
        <v>0</v>
      </c>
      <c r="K121" s="40"/>
      <c r="L121" s="44"/>
      <c r="M121" s="103"/>
      <c r="N121" s="198"/>
      <c r="O121" s="104"/>
      <c r="P121" s="199">
        <f>P122</f>
        <v>0</v>
      </c>
      <c r="Q121" s="104"/>
      <c r="R121" s="199">
        <f>R122</f>
        <v>0</v>
      </c>
      <c r="S121" s="104"/>
      <c r="T121" s="200">
        <f>T122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76</v>
      </c>
      <c r="AU121" s="17" t="s">
        <v>97</v>
      </c>
      <c r="BK121" s="201">
        <f>BK122</f>
        <v>0</v>
      </c>
    </row>
    <row r="122" s="12" customFormat="1" ht="25.92" customHeight="1">
      <c r="A122" s="12"/>
      <c r="B122" s="202"/>
      <c r="C122" s="203"/>
      <c r="D122" s="204" t="s">
        <v>76</v>
      </c>
      <c r="E122" s="205" t="s">
        <v>383</v>
      </c>
      <c r="F122" s="205" t="s">
        <v>88</v>
      </c>
      <c r="G122" s="203"/>
      <c r="H122" s="203"/>
      <c r="I122" s="206"/>
      <c r="J122" s="207">
        <f>BK122</f>
        <v>0</v>
      </c>
      <c r="K122" s="203"/>
      <c r="L122" s="208"/>
      <c r="M122" s="209"/>
      <c r="N122" s="210"/>
      <c r="O122" s="210"/>
      <c r="P122" s="211">
        <f>P123+P125+P127+P129</f>
        <v>0</v>
      </c>
      <c r="Q122" s="210"/>
      <c r="R122" s="211">
        <f>R123+R125+R127+R129</f>
        <v>0</v>
      </c>
      <c r="S122" s="210"/>
      <c r="T122" s="212">
        <f>T123+T125+T127+T129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202</v>
      </c>
      <c r="AT122" s="214" t="s">
        <v>76</v>
      </c>
      <c r="AU122" s="214" t="s">
        <v>77</v>
      </c>
      <c r="AY122" s="213" t="s">
        <v>125</v>
      </c>
      <c r="BK122" s="215">
        <f>BK123+BK125+BK127+BK129</f>
        <v>0</v>
      </c>
    </row>
    <row r="123" s="12" customFormat="1" ht="22.8" customHeight="1">
      <c r="A123" s="12"/>
      <c r="B123" s="202"/>
      <c r="C123" s="203"/>
      <c r="D123" s="204" t="s">
        <v>76</v>
      </c>
      <c r="E123" s="216" t="s">
        <v>384</v>
      </c>
      <c r="F123" s="216" t="s">
        <v>385</v>
      </c>
      <c r="G123" s="203"/>
      <c r="H123" s="203"/>
      <c r="I123" s="206"/>
      <c r="J123" s="217">
        <f>BK123</f>
        <v>0</v>
      </c>
      <c r="K123" s="203"/>
      <c r="L123" s="208"/>
      <c r="M123" s="209"/>
      <c r="N123" s="210"/>
      <c r="O123" s="210"/>
      <c r="P123" s="211">
        <f>P124</f>
        <v>0</v>
      </c>
      <c r="Q123" s="210"/>
      <c r="R123" s="211">
        <f>R124</f>
        <v>0</v>
      </c>
      <c r="S123" s="210"/>
      <c r="T123" s="212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202</v>
      </c>
      <c r="AT123" s="214" t="s">
        <v>76</v>
      </c>
      <c r="AU123" s="214" t="s">
        <v>85</v>
      </c>
      <c r="AY123" s="213" t="s">
        <v>125</v>
      </c>
      <c r="BK123" s="215">
        <f>BK124</f>
        <v>0</v>
      </c>
    </row>
    <row r="124" s="2" customFormat="1" ht="14.4" customHeight="1">
      <c r="A124" s="38"/>
      <c r="B124" s="39"/>
      <c r="C124" s="218" t="s">
        <v>85</v>
      </c>
      <c r="D124" s="218" t="s">
        <v>128</v>
      </c>
      <c r="E124" s="219" t="s">
        <v>386</v>
      </c>
      <c r="F124" s="220" t="s">
        <v>385</v>
      </c>
      <c r="G124" s="221" t="s">
        <v>387</v>
      </c>
      <c r="H124" s="279"/>
      <c r="I124" s="223"/>
      <c r="J124" s="224">
        <f>ROUND(I124*H124,2)</f>
        <v>0</v>
      </c>
      <c r="K124" s="220" t="s">
        <v>132</v>
      </c>
      <c r="L124" s="44"/>
      <c r="M124" s="225" t="s">
        <v>1</v>
      </c>
      <c r="N124" s="226" t="s">
        <v>43</v>
      </c>
      <c r="O124" s="91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9" t="s">
        <v>388</v>
      </c>
      <c r="AT124" s="229" t="s">
        <v>128</v>
      </c>
      <c r="AU124" s="229" t="s">
        <v>134</v>
      </c>
      <c r="AY124" s="17" t="s">
        <v>125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7" t="s">
        <v>134</v>
      </c>
      <c r="BK124" s="230">
        <f>ROUND(I124*H124,2)</f>
        <v>0</v>
      </c>
      <c r="BL124" s="17" t="s">
        <v>388</v>
      </c>
      <c r="BM124" s="229" t="s">
        <v>389</v>
      </c>
    </row>
    <row r="125" s="12" customFormat="1" ht="22.8" customHeight="1">
      <c r="A125" s="12"/>
      <c r="B125" s="202"/>
      <c r="C125" s="203"/>
      <c r="D125" s="204" t="s">
        <v>76</v>
      </c>
      <c r="E125" s="216" t="s">
        <v>390</v>
      </c>
      <c r="F125" s="216" t="s">
        <v>391</v>
      </c>
      <c r="G125" s="203"/>
      <c r="H125" s="203"/>
      <c r="I125" s="206"/>
      <c r="J125" s="217">
        <f>BK125</f>
        <v>0</v>
      </c>
      <c r="K125" s="203"/>
      <c r="L125" s="208"/>
      <c r="M125" s="209"/>
      <c r="N125" s="210"/>
      <c r="O125" s="210"/>
      <c r="P125" s="211">
        <f>P126</f>
        <v>0</v>
      </c>
      <c r="Q125" s="210"/>
      <c r="R125" s="211">
        <f>R126</f>
        <v>0</v>
      </c>
      <c r="S125" s="210"/>
      <c r="T125" s="212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202</v>
      </c>
      <c r="AT125" s="214" t="s">
        <v>76</v>
      </c>
      <c r="AU125" s="214" t="s">
        <v>85</v>
      </c>
      <c r="AY125" s="213" t="s">
        <v>125</v>
      </c>
      <c r="BK125" s="215">
        <f>BK126</f>
        <v>0</v>
      </c>
    </row>
    <row r="126" s="2" customFormat="1" ht="24.15" customHeight="1">
      <c r="A126" s="38"/>
      <c r="B126" s="39"/>
      <c r="C126" s="218" t="s">
        <v>134</v>
      </c>
      <c r="D126" s="218" t="s">
        <v>128</v>
      </c>
      <c r="E126" s="219" t="s">
        <v>392</v>
      </c>
      <c r="F126" s="220" t="s">
        <v>393</v>
      </c>
      <c r="G126" s="221" t="s">
        <v>387</v>
      </c>
      <c r="H126" s="279"/>
      <c r="I126" s="223"/>
      <c r="J126" s="224">
        <f>ROUND(I126*H126,2)</f>
        <v>0</v>
      </c>
      <c r="K126" s="220" t="s">
        <v>132</v>
      </c>
      <c r="L126" s="44"/>
      <c r="M126" s="225" t="s">
        <v>1</v>
      </c>
      <c r="N126" s="226" t="s">
        <v>43</v>
      </c>
      <c r="O126" s="91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9" t="s">
        <v>388</v>
      </c>
      <c r="AT126" s="229" t="s">
        <v>128</v>
      </c>
      <c r="AU126" s="229" t="s">
        <v>134</v>
      </c>
      <c r="AY126" s="17" t="s">
        <v>125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7" t="s">
        <v>134</v>
      </c>
      <c r="BK126" s="230">
        <f>ROUND(I126*H126,2)</f>
        <v>0</v>
      </c>
      <c r="BL126" s="17" t="s">
        <v>388</v>
      </c>
      <c r="BM126" s="229" t="s">
        <v>394</v>
      </c>
    </row>
    <row r="127" s="12" customFormat="1" ht="22.8" customHeight="1">
      <c r="A127" s="12"/>
      <c r="B127" s="202"/>
      <c r="C127" s="203"/>
      <c r="D127" s="204" t="s">
        <v>76</v>
      </c>
      <c r="E127" s="216" t="s">
        <v>395</v>
      </c>
      <c r="F127" s="216" t="s">
        <v>396</v>
      </c>
      <c r="G127" s="203"/>
      <c r="H127" s="203"/>
      <c r="I127" s="206"/>
      <c r="J127" s="217">
        <f>BK127</f>
        <v>0</v>
      </c>
      <c r="K127" s="203"/>
      <c r="L127" s="208"/>
      <c r="M127" s="209"/>
      <c r="N127" s="210"/>
      <c r="O127" s="210"/>
      <c r="P127" s="211">
        <f>P128</f>
        <v>0</v>
      </c>
      <c r="Q127" s="210"/>
      <c r="R127" s="211">
        <f>R128</f>
        <v>0</v>
      </c>
      <c r="S127" s="210"/>
      <c r="T127" s="212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3" t="s">
        <v>202</v>
      </c>
      <c r="AT127" s="214" t="s">
        <v>76</v>
      </c>
      <c r="AU127" s="214" t="s">
        <v>85</v>
      </c>
      <c r="AY127" s="213" t="s">
        <v>125</v>
      </c>
      <c r="BK127" s="215">
        <f>BK128</f>
        <v>0</v>
      </c>
    </row>
    <row r="128" s="2" customFormat="1" ht="14.4" customHeight="1">
      <c r="A128" s="38"/>
      <c r="B128" s="39"/>
      <c r="C128" s="218" t="s">
        <v>180</v>
      </c>
      <c r="D128" s="218" t="s">
        <v>128</v>
      </c>
      <c r="E128" s="219" t="s">
        <v>397</v>
      </c>
      <c r="F128" s="220" t="s">
        <v>396</v>
      </c>
      <c r="G128" s="221" t="s">
        <v>387</v>
      </c>
      <c r="H128" s="279"/>
      <c r="I128" s="223"/>
      <c r="J128" s="224">
        <f>ROUND(I128*H128,2)</f>
        <v>0</v>
      </c>
      <c r="K128" s="220" t="s">
        <v>132</v>
      </c>
      <c r="L128" s="44"/>
      <c r="M128" s="225" t="s">
        <v>1</v>
      </c>
      <c r="N128" s="226" t="s">
        <v>43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388</v>
      </c>
      <c r="AT128" s="229" t="s">
        <v>128</v>
      </c>
      <c r="AU128" s="229" t="s">
        <v>134</v>
      </c>
      <c r="AY128" s="17" t="s">
        <v>125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134</v>
      </c>
      <c r="BK128" s="230">
        <f>ROUND(I128*H128,2)</f>
        <v>0</v>
      </c>
      <c r="BL128" s="17" t="s">
        <v>388</v>
      </c>
      <c r="BM128" s="229" t="s">
        <v>398</v>
      </c>
    </row>
    <row r="129" s="12" customFormat="1" ht="22.8" customHeight="1">
      <c r="A129" s="12"/>
      <c r="B129" s="202"/>
      <c r="C129" s="203"/>
      <c r="D129" s="204" t="s">
        <v>76</v>
      </c>
      <c r="E129" s="216" t="s">
        <v>399</v>
      </c>
      <c r="F129" s="216" t="s">
        <v>400</v>
      </c>
      <c r="G129" s="203"/>
      <c r="H129" s="203"/>
      <c r="I129" s="206"/>
      <c r="J129" s="217">
        <f>BK129</f>
        <v>0</v>
      </c>
      <c r="K129" s="203"/>
      <c r="L129" s="208"/>
      <c r="M129" s="209"/>
      <c r="N129" s="210"/>
      <c r="O129" s="210"/>
      <c r="P129" s="211">
        <f>P130</f>
        <v>0</v>
      </c>
      <c r="Q129" s="210"/>
      <c r="R129" s="211">
        <f>R130</f>
        <v>0</v>
      </c>
      <c r="S129" s="210"/>
      <c r="T129" s="212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3" t="s">
        <v>202</v>
      </c>
      <c r="AT129" s="214" t="s">
        <v>76</v>
      </c>
      <c r="AU129" s="214" t="s">
        <v>85</v>
      </c>
      <c r="AY129" s="213" t="s">
        <v>125</v>
      </c>
      <c r="BK129" s="215">
        <f>BK130</f>
        <v>0</v>
      </c>
    </row>
    <row r="130" s="2" customFormat="1" ht="14.4" customHeight="1">
      <c r="A130" s="38"/>
      <c r="B130" s="39"/>
      <c r="C130" s="218" t="s">
        <v>133</v>
      </c>
      <c r="D130" s="218" t="s">
        <v>128</v>
      </c>
      <c r="E130" s="219" t="s">
        <v>401</v>
      </c>
      <c r="F130" s="220" t="s">
        <v>400</v>
      </c>
      <c r="G130" s="221" t="s">
        <v>387</v>
      </c>
      <c r="H130" s="279"/>
      <c r="I130" s="223"/>
      <c r="J130" s="224">
        <f>ROUND(I130*H130,2)</f>
        <v>0</v>
      </c>
      <c r="K130" s="220" t="s">
        <v>132</v>
      </c>
      <c r="L130" s="44"/>
      <c r="M130" s="274" t="s">
        <v>1</v>
      </c>
      <c r="N130" s="275" t="s">
        <v>43</v>
      </c>
      <c r="O130" s="276"/>
      <c r="P130" s="277">
        <f>O130*H130</f>
        <v>0</v>
      </c>
      <c r="Q130" s="277">
        <v>0</v>
      </c>
      <c r="R130" s="277">
        <f>Q130*H130</f>
        <v>0</v>
      </c>
      <c r="S130" s="277">
        <v>0</v>
      </c>
      <c r="T130" s="27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388</v>
      </c>
      <c r="AT130" s="229" t="s">
        <v>128</v>
      </c>
      <c r="AU130" s="229" t="s">
        <v>134</v>
      </c>
      <c r="AY130" s="17" t="s">
        <v>125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134</v>
      </c>
      <c r="BK130" s="230">
        <f>ROUND(I130*H130,2)</f>
        <v>0</v>
      </c>
      <c r="BL130" s="17" t="s">
        <v>388</v>
      </c>
      <c r="BM130" s="229" t="s">
        <v>402</v>
      </c>
    </row>
    <row r="131" s="2" customFormat="1" ht="6.96" customHeight="1">
      <c r="A131" s="38"/>
      <c r="B131" s="66"/>
      <c r="C131" s="67"/>
      <c r="D131" s="67"/>
      <c r="E131" s="67"/>
      <c r="F131" s="67"/>
      <c r="G131" s="67"/>
      <c r="H131" s="67"/>
      <c r="I131" s="67"/>
      <c r="J131" s="67"/>
      <c r="K131" s="67"/>
      <c r="L131" s="44"/>
      <c r="M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</sheetData>
  <sheetProtection sheet="1" autoFilter="0" formatColumns="0" formatRows="0" objects="1" scenarios="1" spinCount="100000" saltValue="+og/3eVxNdNKsZRh8xpGPe7yrGRMtK9K3lbYUjkxFfLG8D4/YqRiTYK6WvkncTNstlBQ4y+9zhmkWPaf0i+mDA==" hashValue="ZqbKIG2mrpBGiBNZF1JSpWVqOjK53QFUxp6pn3Rc07xcjZsTEKEnWmZyqOjpdet1+Z9UTOGh8k3hgICe7369og==" algorithmName="SHA-512" password="CC35"/>
  <autoFilter ref="C120:K130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OnlySoft\Vlastnik</dc:creator>
  <cp:lastModifiedBy>OnlySoft\Vlastnik</cp:lastModifiedBy>
  <dcterms:created xsi:type="dcterms:W3CDTF">2020-08-20T07:14:15Z</dcterms:created>
  <dcterms:modified xsi:type="dcterms:W3CDTF">2020-08-20T07:14:20Z</dcterms:modified>
</cp:coreProperties>
</file>